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営業渡し(10月度最終納品(案))\医療費分析(令和2年度)\"/>
    </mc:Choice>
  </mc:AlternateContent>
  <xr:revisionPtr revIDLastSave="0" documentId="13_ncr:1_{F4914E36-BDD7-4B80-86DC-F450B5429634}" xr6:coauthVersionLast="36" xr6:coauthVersionMax="36" xr10:uidLastSave="{00000000-0000-0000-0000-000000000000}"/>
  <bookViews>
    <workbookView xWindow="0" yWindow="0" windowWidth="19200" windowHeight="4845" tabRatio="858" xr2:uid="{00000000-000D-0000-FFFF-FFFF00000000}"/>
  </bookViews>
  <sheets>
    <sheet name="年齢別人間ドック受診率" sheetId="129" r:id="rId1"/>
    <sheet name="年齢別人間ドック受診率グラフ" sheetId="157" r:id="rId2"/>
    <sheet name="自己負担割合別人間ドック受診率グラフ" sheetId="130" r:id="rId3"/>
    <sheet name="地区別_人間ドック受診率" sheetId="131" r:id="rId4"/>
    <sheet name="地区別_全体人間ドック受診率グラフ" sheetId="159" r:id="rId5"/>
    <sheet name="地区別_自己負担割合別人間ドック受診率グラフ" sheetId="132" r:id="rId6"/>
    <sheet name="地区別_全体人間ドック受診率MAP" sheetId="138" r:id="rId7"/>
    <sheet name="地区別_自己負担割合1割人間ドック受診率MAP" sheetId="133" r:id="rId8"/>
    <sheet name="地区別_自己負担割合3割人間ドック受診率MAP" sheetId="172" r:id="rId9"/>
    <sheet name="市区町村別_人間ドック受診率" sheetId="160" r:id="rId10"/>
    <sheet name="市町村別_全体人間ドック受診率グラフ" sheetId="163" r:id="rId11"/>
    <sheet name="市町村別_自己負担割合別人間ドック受診率グラフ" sheetId="161" r:id="rId12"/>
    <sheet name="市区町村別_全体人間ドック受診率MAP" sheetId="141" r:id="rId13"/>
    <sheet name="市区町村別_自己負担割合1割人間ドック受診率MAP" sheetId="139" r:id="rId14"/>
    <sheet name="市区町村別_自己負担割合3割人間ドック受診率MAP" sheetId="173" r:id="rId15"/>
    <sheet name="医療機関受診状況" sheetId="142" r:id="rId16"/>
    <sheet name="地区別_医療機関受診状況" sheetId="143" r:id="rId17"/>
    <sheet name="地区別_健診受診者医療機関受診状況グラフ" sheetId="144" r:id="rId18"/>
    <sheet name="地区別_自己負担割合別医療機関受診状況グラフ" sheetId="168" r:id="rId19"/>
    <sheet name="地区別_未受診者医療機関受診状況グラフ" sheetId="167" r:id="rId20"/>
    <sheet name="市区町村別_医療機関受診状況" sheetId="164" r:id="rId21"/>
    <sheet name="市町村別_健診受診者医療機関受診状況グラフ" sheetId="166" r:id="rId22"/>
    <sheet name="市町村別_自己負担割合別医療機関受診状況グラフ" sheetId="171" r:id="rId23"/>
    <sheet name="市町村別_未受診者医療機関受診状況グラフ" sheetId="170" r:id="rId24"/>
  </sheets>
  <definedNames>
    <definedName name="_xlnm._FilterDatabase" localSheetId="13" hidden="1">市区町村別_自己負担割合1割人間ドック受診率MAP!$A$6:$Q$6</definedName>
    <definedName name="_xlnm._FilterDatabase" localSheetId="14" hidden="1">市区町村別_自己負担割合3割人間ドック受診率MAP!$A$6:$A$6</definedName>
    <definedName name="_xlnm._FilterDatabase" localSheetId="9" hidden="1">市区町村別_人間ドック受診率!$A$5:$DP$80</definedName>
    <definedName name="_xlnm._FilterDatabase" localSheetId="12" hidden="1">市区町村別_全体人間ドック受診率MAP!$A$6:$R$6</definedName>
    <definedName name="_xlnm._FilterDatabase" localSheetId="16" hidden="1">地区別_医療機関受診状況!$A$6:$CV$51</definedName>
    <definedName name="_Order1" hidden="1">255</definedName>
    <definedName name="_xlnm.Print_Area" localSheetId="15">医療機関受診状況!$A$1:$M$63</definedName>
    <definedName name="_xlnm.Print_Area" localSheetId="20">市区町村別_医療機関受診状況!$A$1:$BY$456</definedName>
    <definedName name="_xlnm.Print_Area" localSheetId="13">市区町村別_自己負担割合1割人間ドック受診率MAP!$A$1:$Q$85</definedName>
    <definedName name="_xlnm.Print_Area" localSheetId="14">市区町村別_自己負担割合3割人間ドック受診率MAP!$A$1:$Q$85</definedName>
    <definedName name="_xlnm.Print_Area" localSheetId="9">市区町村別_人間ドック受診率!$A$1:$CU$80</definedName>
    <definedName name="_xlnm.Print_Area" localSheetId="12">市区町村別_全体人間ドック受診率MAP!$A$1:$Q$85</definedName>
    <definedName name="_xlnm.Print_Area" localSheetId="21">市町村別_健診受診者医療機関受診状況グラフ!$A$1:$J$81</definedName>
    <definedName name="_xlnm.Print_Area" localSheetId="22">市町村別_自己負担割合別医療機関受診状況グラフ!$A$1:$T$81</definedName>
    <definedName name="_xlnm.Print_Area" localSheetId="11">市町村別_自己負担割合別人間ドック受診率グラフ!$A$1:$W$78</definedName>
    <definedName name="_xlnm.Print_Area" localSheetId="10">市町村別_全体人間ドック受診率グラフ!$A$1:$J$77</definedName>
    <definedName name="_xlnm.Print_Area" localSheetId="23">市町村別_未受診者医療機関受診状況グラフ!$A$1:$J$81</definedName>
    <definedName name="_xlnm.Print_Area" localSheetId="2">自己負担割合別人間ドック受診率グラフ!$A$1:$J$77</definedName>
    <definedName name="_xlnm.Print_Area" localSheetId="16">地区別_医療機関受診状況!$A$1:$BY$60</definedName>
    <definedName name="_xlnm.Print_Area" localSheetId="17">地区別_健診受診者医療機関受診状況グラフ!$A$1:$J$81</definedName>
    <definedName name="_xlnm.Print_Area" localSheetId="7">地区別_自己負担割合1割人間ドック受診率MAP!$A$1:$Q$85</definedName>
    <definedName name="_xlnm.Print_Area" localSheetId="8">地区別_自己負担割合3割人間ドック受診率MAP!$A$1:$Q$85</definedName>
    <definedName name="_xlnm.Print_Area" localSheetId="18">地区別_自己負担割合別医療機関受診状況グラフ!$A$1:$J$81</definedName>
    <definedName name="_xlnm.Print_Area" localSheetId="5">地区別_自己負担割合別人間ドック受診率グラフ!$A$1:$J$77</definedName>
    <definedName name="_xlnm.Print_Area" localSheetId="3">地区別_人間ドック受診率!$A$1:$CU$14</definedName>
    <definedName name="_xlnm.Print_Area" localSheetId="6">地区別_全体人間ドック受診率MAP!$A$1:$Q$85</definedName>
    <definedName name="_xlnm.Print_Area" localSheetId="4">地区別_全体人間ドック受診率グラフ!$A$1:$J$77</definedName>
    <definedName name="_xlnm.Print_Area" localSheetId="19">地区別_未受診者医療機関受診状況グラフ!$A$1:$J$81</definedName>
    <definedName name="_xlnm.Print_Area" localSheetId="0">年齢別人間ドック受診率!$A$1:$N$30</definedName>
    <definedName name="_xlnm.Print_Area" localSheetId="1">年齢別人間ドック受診率グラフ!$A$1:$J$77</definedName>
    <definedName name="_xlnm.Print_Titles" localSheetId="20">市区町村別_医療機関受診状況!$A:$E,市区町村別_医療機関受診状況!$1:$6</definedName>
    <definedName name="_xlnm.Print_Titles" localSheetId="9">市区町村別_人間ドック受診率!$A:$C,市区町村別_人間ドック受診率!$1:$5</definedName>
    <definedName name="_xlnm.Print_Titles" localSheetId="16">地区別_医療機関受診状況!$A:$E,地区別_医療機関受診状況!$1:$6</definedName>
    <definedName name="_xlnm.Print_Titles" localSheetId="3">地区別_人間ドック受診率!$A:$C,地区別_人間ドック受診率!$1:$5</definedName>
  </definedNames>
  <calcPr calcId="191029"/>
</workbook>
</file>

<file path=xl/calcChain.xml><?xml version="1.0" encoding="utf-8"?>
<calcChain xmlns="http://schemas.openxmlformats.org/spreadsheetml/2006/main">
  <c r="CN7" i="164" l="1"/>
  <c r="CX7" i="164" s="1"/>
  <c r="CN8" i="164" l="1"/>
  <c r="CO8" i="164"/>
  <c r="CN9" i="164"/>
  <c r="CO9" i="164"/>
  <c r="CN10" i="164"/>
  <c r="CO10" i="164"/>
  <c r="CN11" i="164"/>
  <c r="CO11" i="164"/>
  <c r="CN12" i="164"/>
  <c r="CO12" i="164"/>
  <c r="CN13" i="164"/>
  <c r="CO13" i="164"/>
  <c r="CN14" i="164"/>
  <c r="CO14" i="164"/>
  <c r="CN15" i="164"/>
  <c r="CO15" i="164"/>
  <c r="CN16" i="164"/>
  <c r="CO16" i="164"/>
  <c r="CN17" i="164"/>
  <c r="CO17" i="164"/>
  <c r="CN18" i="164"/>
  <c r="CO18" i="164"/>
  <c r="CN19" i="164"/>
  <c r="CO19" i="164"/>
  <c r="CN20" i="164"/>
  <c r="CO20" i="164"/>
  <c r="CN21" i="164"/>
  <c r="CO21" i="164"/>
  <c r="CN22" i="164"/>
  <c r="CO22" i="164"/>
  <c r="CN23" i="164"/>
  <c r="CO23" i="164"/>
  <c r="CN24" i="164"/>
  <c r="CO24" i="164"/>
  <c r="CN25" i="164"/>
  <c r="CO25" i="164"/>
  <c r="CN26" i="164"/>
  <c r="CO26" i="164"/>
  <c r="CN27" i="164"/>
  <c r="CO27" i="164"/>
  <c r="CN28" i="164"/>
  <c r="CO28" i="164"/>
  <c r="CN29" i="164"/>
  <c r="CO29" i="164"/>
  <c r="CN30" i="164"/>
  <c r="CO30" i="164"/>
  <c r="CN31" i="164"/>
  <c r="CO31" i="164"/>
  <c r="CN32" i="164"/>
  <c r="CX8" i="164" s="1"/>
  <c r="CO32" i="164"/>
  <c r="DA8" i="164" s="1"/>
  <c r="CN33" i="164"/>
  <c r="CO33" i="164"/>
  <c r="CN34" i="164"/>
  <c r="CO34" i="164"/>
  <c r="CN35" i="164"/>
  <c r="CO35" i="164"/>
  <c r="CN36" i="164"/>
  <c r="CO36" i="164"/>
  <c r="CN37" i="164"/>
  <c r="CO37" i="164"/>
  <c r="CN38" i="164"/>
  <c r="CO38" i="164"/>
  <c r="CN39" i="164"/>
  <c r="CO39" i="164"/>
  <c r="CN40" i="164"/>
  <c r="CX9" i="164" s="1"/>
  <c r="CO40" i="164"/>
  <c r="DA9" i="164" s="1"/>
  <c r="CN41" i="164"/>
  <c r="CX10" i="164" s="1"/>
  <c r="CO41" i="164"/>
  <c r="DA10" i="164" s="1"/>
  <c r="CN42" i="164"/>
  <c r="CX11" i="164" s="1"/>
  <c r="CO42" i="164"/>
  <c r="DA11" i="164" s="1"/>
  <c r="CN43" i="164"/>
  <c r="CX12" i="164" s="1"/>
  <c r="CO43" i="164"/>
  <c r="DA12" i="164" s="1"/>
  <c r="CN44" i="164"/>
  <c r="CX13" i="164" s="1"/>
  <c r="CO44" i="164"/>
  <c r="DA13" i="164" s="1"/>
  <c r="CN45" i="164"/>
  <c r="CX14" i="164" s="1"/>
  <c r="CO45" i="164"/>
  <c r="DA14" i="164" s="1"/>
  <c r="CN46" i="164"/>
  <c r="CX15" i="164" s="1"/>
  <c r="CO46" i="164"/>
  <c r="DA15" i="164" s="1"/>
  <c r="CN47" i="164"/>
  <c r="CX16" i="164" s="1"/>
  <c r="CO47" i="164"/>
  <c r="DA16" i="164" s="1"/>
  <c r="CN48" i="164"/>
  <c r="CX17" i="164" s="1"/>
  <c r="CO48" i="164"/>
  <c r="DA17" i="164" s="1"/>
  <c r="CN49" i="164"/>
  <c r="CX18" i="164" s="1"/>
  <c r="CO49" i="164"/>
  <c r="DA18" i="164" s="1"/>
  <c r="CN50" i="164"/>
  <c r="CX19" i="164" s="1"/>
  <c r="CO50" i="164"/>
  <c r="DA19" i="164" s="1"/>
  <c r="CN51" i="164"/>
  <c r="CX20" i="164" s="1"/>
  <c r="CO51" i="164"/>
  <c r="DA20" i="164" s="1"/>
  <c r="CN52" i="164"/>
  <c r="CX21" i="164" s="1"/>
  <c r="CO52" i="164"/>
  <c r="DA21" i="164" s="1"/>
  <c r="CN53" i="164"/>
  <c r="CX22" i="164" s="1"/>
  <c r="CO53" i="164"/>
  <c r="DA22" i="164" s="1"/>
  <c r="CN54" i="164"/>
  <c r="CX23" i="164" s="1"/>
  <c r="CO54" i="164"/>
  <c r="DA23" i="164" s="1"/>
  <c r="CN55" i="164"/>
  <c r="CX24" i="164" s="1"/>
  <c r="CO55" i="164"/>
  <c r="DA24" i="164" s="1"/>
  <c r="CN56" i="164"/>
  <c r="CX25" i="164" s="1"/>
  <c r="CO56" i="164"/>
  <c r="DA25" i="164" s="1"/>
  <c r="CN57" i="164"/>
  <c r="CX26" i="164" s="1"/>
  <c r="CO57" i="164"/>
  <c r="DA26" i="164" s="1"/>
  <c r="CN58" i="164"/>
  <c r="CX27" i="164" s="1"/>
  <c r="CO58" i="164"/>
  <c r="DA27" i="164" s="1"/>
  <c r="CN59" i="164"/>
  <c r="CX28" i="164" s="1"/>
  <c r="CO59" i="164"/>
  <c r="DA28" i="164" s="1"/>
  <c r="CN60" i="164"/>
  <c r="CX29" i="164" s="1"/>
  <c r="CO60" i="164"/>
  <c r="DA29" i="164" s="1"/>
  <c r="CN61" i="164"/>
  <c r="CX30" i="164" s="1"/>
  <c r="CO61" i="164"/>
  <c r="DA30" i="164" s="1"/>
  <c r="CN62" i="164"/>
  <c r="CX31" i="164" s="1"/>
  <c r="CO62" i="164"/>
  <c r="DA31" i="164" s="1"/>
  <c r="CN63" i="164"/>
  <c r="CX32" i="164" s="1"/>
  <c r="CO63" i="164"/>
  <c r="DA32" i="164" s="1"/>
  <c r="CN64" i="164"/>
  <c r="CX33" i="164" s="1"/>
  <c r="CO64" i="164"/>
  <c r="DA33" i="164" s="1"/>
  <c r="CN65" i="164"/>
  <c r="CX34" i="164" s="1"/>
  <c r="CO65" i="164"/>
  <c r="DA34" i="164" s="1"/>
  <c r="CN66" i="164"/>
  <c r="CX35" i="164" s="1"/>
  <c r="CO66" i="164"/>
  <c r="DA35" i="164" s="1"/>
  <c r="CN67" i="164"/>
  <c r="CX36" i="164" s="1"/>
  <c r="CO67" i="164"/>
  <c r="DA36" i="164" s="1"/>
  <c r="CN68" i="164"/>
  <c r="CX37" i="164" s="1"/>
  <c r="CO68" i="164"/>
  <c r="DA37" i="164" s="1"/>
  <c r="CN69" i="164"/>
  <c r="CX38" i="164" s="1"/>
  <c r="CO69" i="164"/>
  <c r="DA38" i="164" s="1"/>
  <c r="CN70" i="164"/>
  <c r="CX39" i="164" s="1"/>
  <c r="CO70" i="164"/>
  <c r="DA39" i="164" s="1"/>
  <c r="CN71" i="164"/>
  <c r="CX40" i="164" s="1"/>
  <c r="CO71" i="164"/>
  <c r="DA40" i="164" s="1"/>
  <c r="CN72" i="164"/>
  <c r="CX41" i="164" s="1"/>
  <c r="CO72" i="164"/>
  <c r="DA41" i="164" s="1"/>
  <c r="CN73" i="164"/>
  <c r="CX42" i="164" s="1"/>
  <c r="CO73" i="164"/>
  <c r="DA42" i="164" s="1"/>
  <c r="CN74" i="164"/>
  <c r="CX43" i="164" s="1"/>
  <c r="CO74" i="164"/>
  <c r="DA43" i="164" s="1"/>
  <c r="CN75" i="164"/>
  <c r="CX44" i="164" s="1"/>
  <c r="CO75" i="164"/>
  <c r="DA44" i="164" s="1"/>
  <c r="CN76" i="164"/>
  <c r="CX45" i="164" s="1"/>
  <c r="CO76" i="164"/>
  <c r="DA45" i="164" s="1"/>
  <c r="CN77" i="164"/>
  <c r="CX46" i="164" s="1"/>
  <c r="CO77" i="164"/>
  <c r="DA46" i="164" s="1"/>
  <c r="CN78" i="164"/>
  <c r="CX47" i="164" s="1"/>
  <c r="CO78" i="164"/>
  <c r="DA47" i="164" s="1"/>
  <c r="CN79" i="164"/>
  <c r="CX48" i="164" s="1"/>
  <c r="CO79" i="164"/>
  <c r="DA48" i="164" s="1"/>
  <c r="CN80" i="164"/>
  <c r="CX49" i="164" s="1"/>
  <c r="CO80" i="164"/>
  <c r="DA49" i="164" s="1"/>
  <c r="CP8" i="164"/>
  <c r="CP9" i="164"/>
  <c r="CP10" i="164"/>
  <c r="CP11" i="164"/>
  <c r="CP12" i="164"/>
  <c r="CP13" i="164"/>
  <c r="CP14" i="164"/>
  <c r="CP15" i="164"/>
  <c r="CP16" i="164"/>
  <c r="CP17" i="164"/>
  <c r="CP18" i="164"/>
  <c r="CP19" i="164"/>
  <c r="CP20" i="164"/>
  <c r="CP21" i="164"/>
  <c r="CP22" i="164"/>
  <c r="CP23" i="164"/>
  <c r="CP24" i="164"/>
  <c r="CP25" i="164"/>
  <c r="CP26" i="164"/>
  <c r="CP27" i="164"/>
  <c r="CP28" i="164"/>
  <c r="CP29" i="164"/>
  <c r="CP30" i="164"/>
  <c r="CP31" i="164"/>
  <c r="CP32" i="164"/>
  <c r="DD8" i="164" s="1"/>
  <c r="CP33" i="164"/>
  <c r="CP34" i="164"/>
  <c r="CP35" i="164"/>
  <c r="CP36" i="164"/>
  <c r="CP37" i="164"/>
  <c r="CP38" i="164"/>
  <c r="CP39" i="164"/>
  <c r="CP40" i="164"/>
  <c r="DD9" i="164" s="1"/>
  <c r="CP41" i="164"/>
  <c r="DD10" i="164" s="1"/>
  <c r="CP42" i="164"/>
  <c r="DD11" i="164" s="1"/>
  <c r="CP43" i="164"/>
  <c r="DD12" i="164" s="1"/>
  <c r="CP44" i="164"/>
  <c r="DD13" i="164" s="1"/>
  <c r="CP45" i="164"/>
  <c r="DD14" i="164" s="1"/>
  <c r="CP46" i="164"/>
  <c r="DD15" i="164" s="1"/>
  <c r="CP47" i="164"/>
  <c r="DD16" i="164" s="1"/>
  <c r="CP48" i="164"/>
  <c r="DD17" i="164" s="1"/>
  <c r="CP49" i="164"/>
  <c r="DD18" i="164" s="1"/>
  <c r="CP50" i="164"/>
  <c r="DD19" i="164" s="1"/>
  <c r="CP51" i="164"/>
  <c r="DD20" i="164" s="1"/>
  <c r="CP52" i="164"/>
  <c r="DD21" i="164" s="1"/>
  <c r="CP53" i="164"/>
  <c r="DD22" i="164" s="1"/>
  <c r="CP54" i="164"/>
  <c r="DD23" i="164" s="1"/>
  <c r="CP55" i="164"/>
  <c r="DD24" i="164" s="1"/>
  <c r="CP56" i="164"/>
  <c r="DD25" i="164" s="1"/>
  <c r="CP57" i="164"/>
  <c r="DD26" i="164" s="1"/>
  <c r="CP58" i="164"/>
  <c r="DD27" i="164" s="1"/>
  <c r="CP59" i="164"/>
  <c r="DD28" i="164" s="1"/>
  <c r="CP60" i="164"/>
  <c r="DD29" i="164" s="1"/>
  <c r="CP61" i="164"/>
  <c r="DD30" i="164" s="1"/>
  <c r="CP62" i="164"/>
  <c r="DD31" i="164" s="1"/>
  <c r="CP63" i="164"/>
  <c r="DD32" i="164" s="1"/>
  <c r="CP64" i="164"/>
  <c r="DD33" i="164" s="1"/>
  <c r="CP65" i="164"/>
  <c r="DD34" i="164" s="1"/>
  <c r="CP66" i="164"/>
  <c r="DD35" i="164" s="1"/>
  <c r="CP67" i="164"/>
  <c r="DD36" i="164" s="1"/>
  <c r="CP68" i="164"/>
  <c r="DD37" i="164" s="1"/>
  <c r="CP69" i="164"/>
  <c r="DD38" i="164" s="1"/>
  <c r="CP70" i="164"/>
  <c r="DD39" i="164" s="1"/>
  <c r="CP71" i="164"/>
  <c r="DD40" i="164" s="1"/>
  <c r="CP72" i="164"/>
  <c r="DD41" i="164" s="1"/>
  <c r="CP73" i="164"/>
  <c r="DD42" i="164" s="1"/>
  <c r="CP74" i="164"/>
  <c r="DD43" i="164" s="1"/>
  <c r="CP75" i="164"/>
  <c r="DD44" i="164" s="1"/>
  <c r="CP76" i="164"/>
  <c r="DD45" i="164" s="1"/>
  <c r="CP77" i="164"/>
  <c r="DD46" i="164" s="1"/>
  <c r="CP78" i="164"/>
  <c r="DD47" i="164" s="1"/>
  <c r="CP79" i="164"/>
  <c r="DD48" i="164" s="1"/>
  <c r="CP80" i="164"/>
  <c r="DD49" i="164" s="1"/>
  <c r="CM8" i="164"/>
  <c r="CM9" i="164"/>
  <c r="CM10" i="164"/>
  <c r="CM11" i="164"/>
  <c r="CM12" i="164"/>
  <c r="CM13" i="164"/>
  <c r="CM14" i="164"/>
  <c r="CM15" i="164"/>
  <c r="CM16" i="164"/>
  <c r="CM17" i="164"/>
  <c r="CM18" i="164"/>
  <c r="CM19" i="164"/>
  <c r="CM20" i="164"/>
  <c r="CM21" i="164"/>
  <c r="CM22" i="164"/>
  <c r="CM23" i="164"/>
  <c r="CM24" i="164"/>
  <c r="CM25" i="164"/>
  <c r="CM26" i="164"/>
  <c r="CM27" i="164"/>
  <c r="CM28" i="164"/>
  <c r="CM29" i="164"/>
  <c r="CM30" i="164"/>
  <c r="CM31" i="164"/>
  <c r="CM32" i="164"/>
  <c r="CU8" i="164" s="1"/>
  <c r="CM33" i="164"/>
  <c r="CM34" i="164"/>
  <c r="CM35" i="164"/>
  <c r="CM36" i="164"/>
  <c r="CM37" i="164"/>
  <c r="CM38" i="164"/>
  <c r="CM39" i="164"/>
  <c r="CM40" i="164"/>
  <c r="CU9" i="164" s="1"/>
  <c r="CM41" i="164"/>
  <c r="CU10" i="164" s="1"/>
  <c r="CM42" i="164"/>
  <c r="CU11" i="164" s="1"/>
  <c r="CM43" i="164"/>
  <c r="CU12" i="164" s="1"/>
  <c r="CM44" i="164"/>
  <c r="CU13" i="164" s="1"/>
  <c r="CM45" i="164"/>
  <c r="CU14" i="164" s="1"/>
  <c r="CM46" i="164"/>
  <c r="CU15" i="164" s="1"/>
  <c r="CM47" i="164"/>
  <c r="CU16" i="164" s="1"/>
  <c r="CM48" i="164"/>
  <c r="CU17" i="164" s="1"/>
  <c r="CM49" i="164"/>
  <c r="CU18" i="164" s="1"/>
  <c r="CM50" i="164"/>
  <c r="CU19" i="164" s="1"/>
  <c r="CM51" i="164"/>
  <c r="CU20" i="164" s="1"/>
  <c r="CM52" i="164"/>
  <c r="CU21" i="164" s="1"/>
  <c r="CM53" i="164"/>
  <c r="CU22" i="164" s="1"/>
  <c r="CM54" i="164"/>
  <c r="CU23" i="164" s="1"/>
  <c r="CM55" i="164"/>
  <c r="CU24" i="164" s="1"/>
  <c r="CM56" i="164"/>
  <c r="CU25" i="164" s="1"/>
  <c r="CM57" i="164"/>
  <c r="CU26" i="164" s="1"/>
  <c r="CM58" i="164"/>
  <c r="CU27" i="164" s="1"/>
  <c r="CM59" i="164"/>
  <c r="CU28" i="164" s="1"/>
  <c r="CM60" i="164"/>
  <c r="CU29" i="164" s="1"/>
  <c r="CM61" i="164"/>
  <c r="CU30" i="164" s="1"/>
  <c r="CM62" i="164"/>
  <c r="CU31" i="164" s="1"/>
  <c r="CM63" i="164"/>
  <c r="CU32" i="164" s="1"/>
  <c r="CM64" i="164"/>
  <c r="CU33" i="164" s="1"/>
  <c r="CM65" i="164"/>
  <c r="CU34" i="164" s="1"/>
  <c r="CM66" i="164"/>
  <c r="CU35" i="164" s="1"/>
  <c r="CM67" i="164"/>
  <c r="CU36" i="164" s="1"/>
  <c r="CM68" i="164"/>
  <c r="CU37" i="164" s="1"/>
  <c r="CM69" i="164"/>
  <c r="CU38" i="164" s="1"/>
  <c r="CM70" i="164"/>
  <c r="CU39" i="164" s="1"/>
  <c r="CM71" i="164"/>
  <c r="CU40" i="164" s="1"/>
  <c r="CM72" i="164"/>
  <c r="CU41" i="164" s="1"/>
  <c r="CM73" i="164"/>
  <c r="CU42" i="164" s="1"/>
  <c r="CM74" i="164"/>
  <c r="CU43" i="164" s="1"/>
  <c r="CM75" i="164"/>
  <c r="CU44" i="164" s="1"/>
  <c r="CM76" i="164"/>
  <c r="CU45" i="164" s="1"/>
  <c r="CM77" i="164"/>
  <c r="CU46" i="164" s="1"/>
  <c r="CM78" i="164"/>
  <c r="CU47" i="164" s="1"/>
  <c r="CM79" i="164"/>
  <c r="CU48" i="164" s="1"/>
  <c r="CM80" i="164"/>
  <c r="CU49" i="164" s="1"/>
  <c r="CB11" i="164"/>
  <c r="CB13" i="164"/>
  <c r="CB14" i="164"/>
  <c r="CB15" i="164"/>
  <c r="CB16" i="164"/>
  <c r="CB17" i="164"/>
  <c r="CB18" i="164"/>
  <c r="CB19" i="164"/>
  <c r="CB20" i="164"/>
  <c r="CB21" i="164"/>
  <c r="CB22" i="164"/>
  <c r="CB23" i="164"/>
  <c r="CB24" i="164"/>
  <c r="CB25" i="164"/>
  <c r="CB26" i="164"/>
  <c r="CB27" i="164"/>
  <c r="CB28" i="164"/>
  <c r="CB29" i="164"/>
  <c r="CB30" i="164"/>
  <c r="CB31" i="164"/>
  <c r="CB32" i="164"/>
  <c r="CB33" i="164"/>
  <c r="CB34" i="164"/>
  <c r="CB35" i="164"/>
  <c r="CB36" i="164"/>
  <c r="CB37" i="164"/>
  <c r="CB38" i="164"/>
  <c r="CB39" i="164"/>
  <c r="CB40" i="164"/>
  <c r="CB41" i="164"/>
  <c r="CB42" i="164"/>
  <c r="CB43" i="164"/>
  <c r="CB44" i="164"/>
  <c r="CB45" i="164"/>
  <c r="CB46" i="164"/>
  <c r="CB47" i="164"/>
  <c r="CB48" i="164"/>
  <c r="CB49" i="164"/>
  <c r="CB50" i="164"/>
  <c r="CB51" i="164"/>
  <c r="CB52" i="164"/>
  <c r="CB53" i="164"/>
  <c r="CB54" i="164"/>
  <c r="CB55" i="164"/>
  <c r="CB56" i="164"/>
  <c r="CB57" i="164"/>
  <c r="CB58" i="164"/>
  <c r="CB59" i="164"/>
  <c r="CB60" i="164"/>
  <c r="CB61" i="164"/>
  <c r="CB62" i="164"/>
  <c r="CB63" i="164"/>
  <c r="CB64" i="164"/>
  <c r="CB65" i="164"/>
  <c r="CB66" i="164"/>
  <c r="CB67" i="164"/>
  <c r="CB68" i="164"/>
  <c r="CB69" i="164"/>
  <c r="CB70" i="164"/>
  <c r="CB71" i="164"/>
  <c r="CB72" i="164"/>
  <c r="CB73" i="164"/>
  <c r="CB74" i="164"/>
  <c r="CB75" i="164"/>
  <c r="CB76" i="164"/>
  <c r="CB77" i="164"/>
  <c r="CB78" i="164"/>
  <c r="CB79" i="164"/>
  <c r="CB80" i="164"/>
  <c r="CB81" i="164"/>
  <c r="CB82" i="164"/>
  <c r="CB83" i="164"/>
  <c r="CB84" i="164"/>
  <c r="CB85" i="164"/>
  <c r="CB86" i="164"/>
  <c r="CB87" i="164"/>
  <c r="CB88" i="164"/>
  <c r="CB89" i="164"/>
  <c r="CB90" i="164"/>
  <c r="CB91" i="164"/>
  <c r="CB92" i="164"/>
  <c r="CB93" i="164"/>
  <c r="CB94" i="164"/>
  <c r="CB95" i="164"/>
  <c r="CB96" i="164"/>
  <c r="CB97" i="164"/>
  <c r="CB98" i="164"/>
  <c r="CB99" i="164"/>
  <c r="CB100" i="164"/>
  <c r="CB101" i="164"/>
  <c r="CB102" i="164"/>
  <c r="CB103" i="164"/>
  <c r="CB104" i="164"/>
  <c r="CB105" i="164"/>
  <c r="CB106" i="164"/>
  <c r="CB107" i="164"/>
  <c r="CB108" i="164"/>
  <c r="CB109" i="164"/>
  <c r="CB110" i="164"/>
  <c r="CB111" i="164"/>
  <c r="CB112" i="164"/>
  <c r="CB113" i="164"/>
  <c r="CB114" i="164"/>
  <c r="CB115" i="164"/>
  <c r="CB116" i="164"/>
  <c r="CB117" i="164"/>
  <c r="CB118" i="164"/>
  <c r="CB119" i="164"/>
  <c r="CB120" i="164"/>
  <c r="CB121" i="164"/>
  <c r="CB122" i="164"/>
  <c r="CB123" i="164"/>
  <c r="CB124" i="164"/>
  <c r="CB125" i="164"/>
  <c r="CB126" i="164"/>
  <c r="CB127" i="164"/>
  <c r="CB128" i="164"/>
  <c r="CB129" i="164"/>
  <c r="CB130" i="164"/>
  <c r="CB131" i="164"/>
  <c r="CB132" i="164"/>
  <c r="CB133" i="164"/>
  <c r="CB134" i="164"/>
  <c r="CB135" i="164"/>
  <c r="CB136" i="164"/>
  <c r="CB137" i="164"/>
  <c r="CB138" i="164"/>
  <c r="CB139" i="164"/>
  <c r="CB140" i="164"/>
  <c r="CB141" i="164"/>
  <c r="CB142" i="164"/>
  <c r="CB143" i="164"/>
  <c r="CB144" i="164"/>
  <c r="CB145" i="164"/>
  <c r="CB146" i="164"/>
  <c r="CB147" i="164"/>
  <c r="CB148" i="164"/>
  <c r="CB149" i="164"/>
  <c r="CB150" i="164"/>
  <c r="CB151" i="164"/>
  <c r="CB152" i="164"/>
  <c r="CB153" i="164"/>
  <c r="CB154" i="164"/>
  <c r="CB155" i="164"/>
  <c r="CB156" i="164"/>
  <c r="CB157" i="164"/>
  <c r="CB158" i="164"/>
  <c r="CB159" i="164"/>
  <c r="CB160" i="164"/>
  <c r="CB161" i="164"/>
  <c r="CB162" i="164"/>
  <c r="CB163" i="164"/>
  <c r="CB164" i="164"/>
  <c r="CB165" i="164"/>
  <c r="CB166" i="164"/>
  <c r="CB167" i="164"/>
  <c r="CB168" i="164"/>
  <c r="CB169" i="164"/>
  <c r="CB170" i="164"/>
  <c r="CB171" i="164"/>
  <c r="CB172" i="164"/>
  <c r="CB173" i="164"/>
  <c r="CB174" i="164"/>
  <c r="CB175" i="164"/>
  <c r="CB176" i="164"/>
  <c r="CB177" i="164"/>
  <c r="CB178" i="164"/>
  <c r="CB179" i="164"/>
  <c r="CB180" i="164"/>
  <c r="CB181" i="164"/>
  <c r="CB182" i="164"/>
  <c r="CB183" i="164"/>
  <c r="CB184" i="164"/>
  <c r="CB185" i="164"/>
  <c r="CB186" i="164"/>
  <c r="CB187" i="164"/>
  <c r="CB188" i="164"/>
  <c r="CB189" i="164"/>
  <c r="CB190" i="164"/>
  <c r="CB191" i="164"/>
  <c r="CB192" i="164"/>
  <c r="CB193" i="164"/>
  <c r="CB194" i="164"/>
  <c r="CB195" i="164"/>
  <c r="CB196" i="164"/>
  <c r="CB197" i="164"/>
  <c r="CB198" i="164"/>
  <c r="CB199" i="164"/>
  <c r="CB200" i="164"/>
  <c r="CB201" i="164"/>
  <c r="CB202" i="164"/>
  <c r="CB203" i="164"/>
  <c r="CB204" i="164"/>
  <c r="CB205" i="164"/>
  <c r="CB206" i="164"/>
  <c r="CB207" i="164"/>
  <c r="CB208" i="164"/>
  <c r="CB209" i="164"/>
  <c r="CB210" i="164"/>
  <c r="CB211" i="164"/>
  <c r="CB212" i="164"/>
  <c r="CB213" i="164"/>
  <c r="CB214" i="164"/>
  <c r="CB215" i="164"/>
  <c r="CB216" i="164"/>
  <c r="CB217" i="164"/>
  <c r="CB218" i="164"/>
  <c r="CB219" i="164"/>
  <c r="CB220" i="164"/>
  <c r="CB221" i="164"/>
  <c r="CB222" i="164"/>
  <c r="CB223" i="164"/>
  <c r="CB224" i="164"/>
  <c r="CB225" i="164"/>
  <c r="CB226" i="164"/>
  <c r="CB227" i="164"/>
  <c r="CB228" i="164"/>
  <c r="CB229" i="164"/>
  <c r="CB230" i="164"/>
  <c r="CB231" i="164"/>
  <c r="CB232" i="164"/>
  <c r="CB233" i="164"/>
  <c r="CB234" i="164"/>
  <c r="CB235" i="164"/>
  <c r="CB236" i="164"/>
  <c r="CB237" i="164"/>
  <c r="CB238" i="164"/>
  <c r="CB239" i="164"/>
  <c r="CB240" i="164"/>
  <c r="CB241" i="164"/>
  <c r="CB242" i="164"/>
  <c r="CB243" i="164"/>
  <c r="CB244" i="164"/>
  <c r="CB245" i="164"/>
  <c r="CB246" i="164"/>
  <c r="CB247" i="164"/>
  <c r="CB248" i="164"/>
  <c r="CB249" i="164"/>
  <c r="CB250" i="164"/>
  <c r="CB251" i="164"/>
  <c r="CB252" i="164"/>
  <c r="CB253" i="164"/>
  <c r="CB254" i="164"/>
  <c r="CB255" i="164"/>
  <c r="CB256" i="164"/>
  <c r="CB257" i="164"/>
  <c r="CB258" i="164"/>
  <c r="CB259" i="164"/>
  <c r="CB260" i="164"/>
  <c r="CB261" i="164"/>
  <c r="CB262" i="164"/>
  <c r="CB263" i="164"/>
  <c r="CB264" i="164"/>
  <c r="CB265" i="164"/>
  <c r="CB266" i="164"/>
  <c r="CB267" i="164"/>
  <c r="CB268" i="164"/>
  <c r="CB269" i="164"/>
  <c r="CB270" i="164"/>
  <c r="CB271" i="164"/>
  <c r="CB272" i="164"/>
  <c r="CB273" i="164"/>
  <c r="CB274" i="164"/>
  <c r="CB275" i="164"/>
  <c r="CB276" i="164"/>
  <c r="CB277" i="164"/>
  <c r="CB278" i="164"/>
  <c r="CB279" i="164"/>
  <c r="CB280" i="164"/>
  <c r="CB281" i="164"/>
  <c r="CB282" i="164"/>
  <c r="CB283" i="164"/>
  <c r="CB284" i="164"/>
  <c r="CB285" i="164"/>
  <c r="CB286" i="164"/>
  <c r="CB287" i="164"/>
  <c r="CB288" i="164"/>
  <c r="CB289" i="164"/>
  <c r="CB290" i="164"/>
  <c r="CB291" i="164"/>
  <c r="CB292" i="164"/>
  <c r="CB293" i="164"/>
  <c r="CB294" i="164"/>
  <c r="CB295" i="164"/>
  <c r="CB296" i="164"/>
  <c r="CB297" i="164"/>
  <c r="CB298" i="164"/>
  <c r="CB299" i="164"/>
  <c r="CB300" i="164"/>
  <c r="CB301" i="164"/>
  <c r="CB302" i="164"/>
  <c r="CB303" i="164"/>
  <c r="CB304" i="164"/>
  <c r="CB305" i="164"/>
  <c r="CB306" i="164"/>
  <c r="CB307" i="164"/>
  <c r="CB308" i="164"/>
  <c r="CB309" i="164"/>
  <c r="CB310" i="164"/>
  <c r="CB311" i="164"/>
  <c r="CB312" i="164"/>
  <c r="CB313" i="164"/>
  <c r="CB314" i="164"/>
  <c r="CB315" i="164"/>
  <c r="CB316" i="164"/>
  <c r="CB317" i="164"/>
  <c r="CB318" i="164"/>
  <c r="CB319" i="164"/>
  <c r="CB320" i="164"/>
  <c r="CB321" i="164"/>
  <c r="CB322" i="164"/>
  <c r="CB323" i="164"/>
  <c r="CB324" i="164"/>
  <c r="CB325" i="164"/>
  <c r="CB326" i="164"/>
  <c r="CB327" i="164"/>
  <c r="CB328" i="164"/>
  <c r="CB329" i="164"/>
  <c r="CB330" i="164"/>
  <c r="CB331" i="164"/>
  <c r="CB332" i="164"/>
  <c r="CB333" i="164"/>
  <c r="CB334" i="164"/>
  <c r="CB335" i="164"/>
  <c r="CB336" i="164"/>
  <c r="CB337" i="164"/>
  <c r="CB338" i="164"/>
  <c r="CB339" i="164"/>
  <c r="CB340" i="164"/>
  <c r="CB341" i="164"/>
  <c r="CB342" i="164"/>
  <c r="CB343" i="164"/>
  <c r="CB344" i="164"/>
  <c r="CB345" i="164"/>
  <c r="CB346" i="164"/>
  <c r="CB347" i="164"/>
  <c r="CB348" i="164"/>
  <c r="CB349" i="164"/>
  <c r="CB350" i="164"/>
  <c r="CB351" i="164"/>
  <c r="CB352" i="164"/>
  <c r="CB353" i="164"/>
  <c r="CB354" i="164"/>
  <c r="CB355" i="164"/>
  <c r="CB356" i="164"/>
  <c r="CB357" i="164"/>
  <c r="CB358" i="164"/>
  <c r="CB359" i="164"/>
  <c r="CB360" i="164"/>
  <c r="CB361" i="164"/>
  <c r="CB362" i="164"/>
  <c r="CB363" i="164"/>
  <c r="CB364" i="164"/>
  <c r="CB365" i="164"/>
  <c r="CB366" i="164"/>
  <c r="CB367" i="164"/>
  <c r="CB368" i="164"/>
  <c r="CB369" i="164"/>
  <c r="CB370" i="164"/>
  <c r="CB371" i="164"/>
  <c r="CB372" i="164"/>
  <c r="CB373" i="164"/>
  <c r="CB374" i="164"/>
  <c r="CB375" i="164"/>
  <c r="CB376" i="164"/>
  <c r="CB377" i="164"/>
  <c r="CB378" i="164"/>
  <c r="CB379" i="164"/>
  <c r="CB380" i="164"/>
  <c r="CB381" i="164"/>
  <c r="CB382" i="164"/>
  <c r="CB383" i="164"/>
  <c r="CB384" i="164"/>
  <c r="CB385" i="164"/>
  <c r="CB386" i="164"/>
  <c r="CB387" i="164"/>
  <c r="CB388" i="164"/>
  <c r="CB389" i="164"/>
  <c r="CB390" i="164"/>
  <c r="CB391" i="164"/>
  <c r="CB392" i="164"/>
  <c r="CB393" i="164"/>
  <c r="CB394" i="164"/>
  <c r="CB395" i="164"/>
  <c r="CB396" i="164"/>
  <c r="CB397" i="164"/>
  <c r="CB398" i="164"/>
  <c r="CB399" i="164"/>
  <c r="CB400" i="164"/>
  <c r="CB401" i="164"/>
  <c r="CB402" i="164"/>
  <c r="CB403" i="164"/>
  <c r="CB404" i="164"/>
  <c r="CB405" i="164"/>
  <c r="CB406" i="164"/>
  <c r="CB407" i="164"/>
  <c r="CB408" i="164"/>
  <c r="CB409" i="164"/>
  <c r="CB410" i="164"/>
  <c r="CB411" i="164"/>
  <c r="CB412" i="164"/>
  <c r="CB413" i="164"/>
  <c r="CB414" i="164"/>
  <c r="CB415" i="164"/>
  <c r="CB416" i="164"/>
  <c r="CB417" i="164"/>
  <c r="CB418" i="164"/>
  <c r="CB419" i="164"/>
  <c r="CB420" i="164"/>
  <c r="CB421" i="164"/>
  <c r="CB422" i="164"/>
  <c r="CB423" i="164"/>
  <c r="CB424" i="164"/>
  <c r="CB425" i="164"/>
  <c r="CB426" i="164"/>
  <c r="CB427" i="164"/>
  <c r="CB428" i="164"/>
  <c r="CB429" i="164"/>
  <c r="CB430" i="164"/>
  <c r="CB431" i="164"/>
  <c r="CB432" i="164"/>
  <c r="CB433" i="164"/>
  <c r="CB434" i="164"/>
  <c r="CB435" i="164"/>
  <c r="CB436" i="164"/>
  <c r="CB437" i="164"/>
  <c r="CB438" i="164"/>
  <c r="CB439" i="164"/>
  <c r="CB440" i="164"/>
  <c r="CB441" i="164"/>
  <c r="CB442" i="164"/>
  <c r="CB443" i="164"/>
  <c r="CB444" i="164"/>
  <c r="CB445" i="164"/>
  <c r="CB446" i="164"/>
  <c r="CB447" i="164"/>
  <c r="CB448" i="164"/>
  <c r="CB449" i="164"/>
  <c r="CB450" i="164"/>
  <c r="CK76" i="164" l="1"/>
  <c r="CZ45" i="164" s="1"/>
  <c r="CA449" i="164"/>
  <c r="CA450" i="164"/>
  <c r="CA430" i="164"/>
  <c r="CA431" i="164"/>
  <c r="CA437" i="164"/>
  <c r="CA443" i="164"/>
  <c r="CA341" i="164"/>
  <c r="DE10" i="160" l="1"/>
  <c r="DF40" i="160" l="1"/>
  <c r="DH30" i="160"/>
  <c r="DH7" i="160"/>
  <c r="DH8" i="160"/>
  <c r="DH9" i="160"/>
  <c r="DH10" i="160"/>
  <c r="DH11" i="160"/>
  <c r="DH12" i="160"/>
  <c r="DH13" i="160"/>
  <c r="DH14" i="160"/>
  <c r="DH15" i="160"/>
  <c r="DH16" i="160"/>
  <c r="DH17" i="160"/>
  <c r="DH18" i="160"/>
  <c r="DH19" i="160"/>
  <c r="DH20" i="160"/>
  <c r="DH21" i="160"/>
  <c r="DH22" i="160"/>
  <c r="DH23" i="160"/>
  <c r="DH24" i="160"/>
  <c r="DH25" i="160"/>
  <c r="DH26" i="160"/>
  <c r="DH27" i="160"/>
  <c r="DH28" i="160"/>
  <c r="DH29" i="160"/>
  <c r="DH31" i="160"/>
  <c r="DH32" i="160"/>
  <c r="DH33" i="160"/>
  <c r="DH34" i="160"/>
  <c r="DH35" i="160"/>
  <c r="DH36" i="160"/>
  <c r="DH37" i="160"/>
  <c r="DH38" i="160"/>
  <c r="DH39" i="160"/>
  <c r="DH40" i="160"/>
  <c r="DH41" i="160"/>
  <c r="DH42" i="160"/>
  <c r="DH43" i="160"/>
  <c r="DH44" i="160"/>
  <c r="DH45" i="160"/>
  <c r="DH46" i="160"/>
  <c r="DH47" i="160"/>
  <c r="DH48" i="160"/>
  <c r="DH6" i="160"/>
  <c r="DF7" i="160"/>
  <c r="DF8" i="160"/>
  <c r="DF9" i="160"/>
  <c r="DF10" i="160"/>
  <c r="DF11" i="160"/>
  <c r="DF12" i="160"/>
  <c r="DF13" i="160"/>
  <c r="DF14" i="160"/>
  <c r="DF15" i="160"/>
  <c r="DF16" i="160"/>
  <c r="DF17" i="160"/>
  <c r="DF18" i="160"/>
  <c r="DF19" i="160"/>
  <c r="DF20" i="160"/>
  <c r="DF21" i="160"/>
  <c r="DF22" i="160"/>
  <c r="DF23" i="160"/>
  <c r="DF24" i="160"/>
  <c r="DF25" i="160"/>
  <c r="DF26" i="160"/>
  <c r="DF27" i="160"/>
  <c r="DF28" i="160"/>
  <c r="DF29" i="160"/>
  <c r="DF30" i="160"/>
  <c r="DF31" i="160"/>
  <c r="DF32" i="160"/>
  <c r="DF33" i="160"/>
  <c r="DF34" i="160"/>
  <c r="DF35" i="160"/>
  <c r="DF36" i="160"/>
  <c r="DF37" i="160"/>
  <c r="DF38" i="160"/>
  <c r="DF39" i="160"/>
  <c r="DF41" i="160"/>
  <c r="DF42" i="160"/>
  <c r="DF43" i="160"/>
  <c r="DF44" i="160"/>
  <c r="DF45" i="160"/>
  <c r="DF46" i="160"/>
  <c r="DF47" i="160"/>
  <c r="DF48" i="160"/>
  <c r="DF6" i="160"/>
  <c r="DB8" i="160"/>
  <c r="DB9" i="160"/>
  <c r="DB10" i="160"/>
  <c r="DB11" i="160"/>
  <c r="DB12" i="160"/>
  <c r="DB13" i="160"/>
  <c r="DB14" i="160"/>
  <c r="DB15" i="160"/>
  <c r="DB16" i="160"/>
  <c r="DB17" i="160"/>
  <c r="DB18" i="160"/>
  <c r="DB19" i="160"/>
  <c r="DB20" i="160"/>
  <c r="DB21" i="160"/>
  <c r="DB22" i="160"/>
  <c r="DB23" i="160"/>
  <c r="DB24" i="160"/>
  <c r="DB25" i="160"/>
  <c r="DB26" i="160"/>
  <c r="DB27" i="160"/>
  <c r="DB28" i="160"/>
  <c r="DB29" i="160"/>
  <c r="DB30" i="160"/>
  <c r="DB31" i="160"/>
  <c r="DB32" i="160"/>
  <c r="DB33" i="160"/>
  <c r="DB34" i="160"/>
  <c r="DB35" i="160"/>
  <c r="DB36" i="160"/>
  <c r="DB37" i="160"/>
  <c r="DB38" i="160"/>
  <c r="DB39" i="160"/>
  <c r="DB40" i="160"/>
  <c r="DB41" i="160"/>
  <c r="DB42" i="160"/>
  <c r="DB43" i="160"/>
  <c r="DB44" i="160"/>
  <c r="DB45" i="160"/>
  <c r="DB46" i="160"/>
  <c r="DB47" i="160"/>
  <c r="DB48" i="160"/>
  <c r="CA13" i="164" l="1"/>
  <c r="CA14" i="164"/>
  <c r="CA15" i="164"/>
  <c r="CA16" i="164"/>
  <c r="CA17" i="164"/>
  <c r="CA18" i="164"/>
  <c r="CA19" i="164"/>
  <c r="CA20" i="164"/>
  <c r="CA21" i="164"/>
  <c r="CA22" i="164"/>
  <c r="CA23" i="164"/>
  <c r="CA24" i="164"/>
  <c r="CA25" i="164"/>
  <c r="CA26" i="164"/>
  <c r="CA27" i="164"/>
  <c r="CA28" i="164"/>
  <c r="CA29" i="164"/>
  <c r="CA30" i="164"/>
  <c r="CA31" i="164"/>
  <c r="CA32" i="164"/>
  <c r="CA33" i="164"/>
  <c r="CA34" i="164"/>
  <c r="CA35" i="164"/>
  <c r="CA36" i="164"/>
  <c r="CA37" i="164"/>
  <c r="CA38" i="164"/>
  <c r="CA39" i="164"/>
  <c r="CA40" i="164"/>
  <c r="CA41" i="164"/>
  <c r="CA42" i="164"/>
  <c r="CA43" i="164"/>
  <c r="CA44" i="164"/>
  <c r="CA45" i="164"/>
  <c r="CA46" i="164"/>
  <c r="CA47" i="164"/>
  <c r="CA48" i="164"/>
  <c r="CA49" i="164"/>
  <c r="CA50" i="164"/>
  <c r="CA51" i="164"/>
  <c r="CA52" i="164"/>
  <c r="CA53" i="164"/>
  <c r="CA54" i="164"/>
  <c r="CA55" i="164"/>
  <c r="CA56" i="164"/>
  <c r="CA57" i="164"/>
  <c r="CA58" i="164"/>
  <c r="CA59" i="164"/>
  <c r="CA60" i="164"/>
  <c r="CA61" i="164"/>
  <c r="CA62" i="164"/>
  <c r="CA63" i="164"/>
  <c r="CA64" i="164"/>
  <c r="CA65" i="164"/>
  <c r="CA66" i="164"/>
  <c r="CA67" i="164"/>
  <c r="CA68" i="164"/>
  <c r="CA69" i="164"/>
  <c r="CA70" i="164"/>
  <c r="CA71" i="164"/>
  <c r="CA72" i="164"/>
  <c r="CA73" i="164"/>
  <c r="CA74" i="164"/>
  <c r="CA75" i="164"/>
  <c r="CA76" i="164"/>
  <c r="CA77" i="164"/>
  <c r="CA78" i="164"/>
  <c r="CA79" i="164"/>
  <c r="CA80" i="164"/>
  <c r="CA81" i="164"/>
  <c r="CA82" i="164"/>
  <c r="CA83" i="164"/>
  <c r="CA84" i="164"/>
  <c r="CA85" i="164"/>
  <c r="CA86" i="164"/>
  <c r="CA87" i="164"/>
  <c r="CA88" i="164"/>
  <c r="CA89" i="164"/>
  <c r="CA90" i="164"/>
  <c r="CA91" i="164"/>
  <c r="CA92" i="164"/>
  <c r="CA93" i="164"/>
  <c r="CA94" i="164"/>
  <c r="CA95" i="164"/>
  <c r="CA96" i="164"/>
  <c r="CA97" i="164"/>
  <c r="CA98" i="164"/>
  <c r="CA99" i="164"/>
  <c r="CA100" i="164"/>
  <c r="CA101" i="164"/>
  <c r="CA102" i="164"/>
  <c r="CA103" i="164"/>
  <c r="CA104" i="164"/>
  <c r="CA105" i="164"/>
  <c r="CA106" i="164"/>
  <c r="CA107" i="164"/>
  <c r="CA108" i="164"/>
  <c r="CA109" i="164"/>
  <c r="CA110" i="164"/>
  <c r="CA111" i="164"/>
  <c r="CA112" i="164"/>
  <c r="CA113" i="164"/>
  <c r="CA114" i="164"/>
  <c r="CA115" i="164"/>
  <c r="CA116" i="164"/>
  <c r="CA117" i="164"/>
  <c r="CA118" i="164"/>
  <c r="CA119" i="164"/>
  <c r="CA120" i="164"/>
  <c r="CA121" i="164"/>
  <c r="CA122" i="164"/>
  <c r="CA123" i="164"/>
  <c r="CA124" i="164"/>
  <c r="CA125" i="164"/>
  <c r="CA126" i="164"/>
  <c r="CA127" i="164"/>
  <c r="CA128" i="164"/>
  <c r="CA129" i="164"/>
  <c r="CA130" i="164"/>
  <c r="CA131" i="164"/>
  <c r="CA132" i="164"/>
  <c r="CA133" i="164"/>
  <c r="CA134" i="164"/>
  <c r="CA135" i="164"/>
  <c r="CA136" i="164"/>
  <c r="CA137" i="164"/>
  <c r="CA138" i="164"/>
  <c r="CA139" i="164"/>
  <c r="CA140" i="164"/>
  <c r="CA141" i="164"/>
  <c r="CA142" i="164"/>
  <c r="CA143" i="164"/>
  <c r="CA144" i="164"/>
  <c r="CA145" i="164"/>
  <c r="CA146" i="164"/>
  <c r="CA147" i="164"/>
  <c r="CA148" i="164"/>
  <c r="CA149" i="164"/>
  <c r="CA150" i="164"/>
  <c r="CA151" i="164"/>
  <c r="CA152" i="164"/>
  <c r="CA153" i="164"/>
  <c r="CA154" i="164"/>
  <c r="CA155" i="164"/>
  <c r="CA156" i="164"/>
  <c r="CA157" i="164"/>
  <c r="CA158" i="164"/>
  <c r="CA159" i="164"/>
  <c r="CA160" i="164"/>
  <c r="CA161" i="164"/>
  <c r="CA162" i="164"/>
  <c r="CA163" i="164"/>
  <c r="CA164" i="164"/>
  <c r="CA165" i="164"/>
  <c r="CA166" i="164"/>
  <c r="CA167" i="164"/>
  <c r="CA168" i="164"/>
  <c r="CA169" i="164"/>
  <c r="CA170" i="164"/>
  <c r="CA171" i="164"/>
  <c r="CA172" i="164"/>
  <c r="CA173" i="164"/>
  <c r="CA174" i="164"/>
  <c r="CA175" i="164"/>
  <c r="CA176" i="164"/>
  <c r="CA177" i="164"/>
  <c r="CA178" i="164"/>
  <c r="CA179" i="164"/>
  <c r="CA180" i="164"/>
  <c r="CA181" i="164"/>
  <c r="CA182" i="164"/>
  <c r="CA183" i="164"/>
  <c r="CA184" i="164"/>
  <c r="CA185" i="164"/>
  <c r="CA186" i="164"/>
  <c r="CA187" i="164"/>
  <c r="CA188" i="164"/>
  <c r="CA189" i="164"/>
  <c r="CA190" i="164"/>
  <c r="CA191" i="164"/>
  <c r="CA192" i="164"/>
  <c r="CA193" i="164"/>
  <c r="CA194" i="164"/>
  <c r="CA195" i="164"/>
  <c r="CA196" i="164"/>
  <c r="CA197" i="164"/>
  <c r="CA198" i="164"/>
  <c r="CA199" i="164"/>
  <c r="CA200" i="164"/>
  <c r="CA201" i="164"/>
  <c r="CA202" i="164"/>
  <c r="CA203" i="164"/>
  <c r="CA204" i="164"/>
  <c r="CA205" i="164"/>
  <c r="CA206" i="164"/>
  <c r="CA207" i="164"/>
  <c r="CA208" i="164"/>
  <c r="CA209" i="164"/>
  <c r="CA210" i="164"/>
  <c r="CA211" i="164"/>
  <c r="CA212" i="164"/>
  <c r="CA213" i="164"/>
  <c r="CA214" i="164"/>
  <c r="CA215" i="164"/>
  <c r="CA216" i="164"/>
  <c r="CA217" i="164"/>
  <c r="CA218" i="164"/>
  <c r="CA219" i="164"/>
  <c r="CA220" i="164"/>
  <c r="CA221" i="164"/>
  <c r="CA222" i="164"/>
  <c r="CA223" i="164"/>
  <c r="CA224" i="164"/>
  <c r="CA225" i="164"/>
  <c r="CA226" i="164"/>
  <c r="CA227" i="164"/>
  <c r="CA228" i="164"/>
  <c r="CA229" i="164"/>
  <c r="CA230" i="164"/>
  <c r="CA231" i="164"/>
  <c r="CA232" i="164"/>
  <c r="CA233" i="164"/>
  <c r="CA234" i="164"/>
  <c r="CA235" i="164"/>
  <c r="CA236" i="164"/>
  <c r="CA237" i="164"/>
  <c r="CA238" i="164"/>
  <c r="CA239" i="164"/>
  <c r="CA240" i="164"/>
  <c r="CA241" i="164"/>
  <c r="CA242" i="164"/>
  <c r="CA243" i="164"/>
  <c r="CA244" i="164"/>
  <c r="CA245" i="164"/>
  <c r="CA246" i="164"/>
  <c r="CA247" i="164"/>
  <c r="CA248" i="164"/>
  <c r="CA249" i="164"/>
  <c r="CA250" i="164"/>
  <c r="CA251" i="164"/>
  <c r="CA252" i="164"/>
  <c r="CA253" i="164"/>
  <c r="CA254" i="164"/>
  <c r="CA255" i="164"/>
  <c r="CA256" i="164"/>
  <c r="CA257" i="164"/>
  <c r="CA258" i="164"/>
  <c r="CA259" i="164"/>
  <c r="CA260" i="164"/>
  <c r="CA261" i="164"/>
  <c r="CA262" i="164"/>
  <c r="CA263" i="164"/>
  <c r="CA264" i="164"/>
  <c r="CA265" i="164"/>
  <c r="CA266" i="164"/>
  <c r="CA267" i="164"/>
  <c r="CA268" i="164"/>
  <c r="CA269" i="164"/>
  <c r="CA270" i="164"/>
  <c r="CA271" i="164"/>
  <c r="CA272" i="164"/>
  <c r="CA273" i="164"/>
  <c r="CA274" i="164"/>
  <c r="CA275" i="164"/>
  <c r="CA276" i="164"/>
  <c r="CA277" i="164"/>
  <c r="CA278" i="164"/>
  <c r="CA279" i="164"/>
  <c r="CA280" i="164"/>
  <c r="CA281" i="164"/>
  <c r="CA282" i="164"/>
  <c r="CA283" i="164"/>
  <c r="CA284" i="164"/>
  <c r="CA285" i="164"/>
  <c r="CA286" i="164"/>
  <c r="CA287" i="164"/>
  <c r="CA288" i="164"/>
  <c r="CA289" i="164"/>
  <c r="CA290" i="164"/>
  <c r="CA291" i="164"/>
  <c r="CA292" i="164"/>
  <c r="CA293" i="164"/>
  <c r="CA294" i="164"/>
  <c r="CA295" i="164"/>
  <c r="CA296" i="164"/>
  <c r="CA297" i="164"/>
  <c r="CA298" i="164"/>
  <c r="CA299" i="164"/>
  <c r="CA300" i="164"/>
  <c r="CA301" i="164"/>
  <c r="CA302" i="164"/>
  <c r="CA303" i="164"/>
  <c r="CA304" i="164"/>
  <c r="CA305" i="164"/>
  <c r="CA306" i="164"/>
  <c r="CA307" i="164"/>
  <c r="CA308" i="164"/>
  <c r="CA309" i="164"/>
  <c r="CA310" i="164"/>
  <c r="CA311" i="164"/>
  <c r="CA312" i="164"/>
  <c r="CA313" i="164"/>
  <c r="CA314" i="164"/>
  <c r="CA315" i="164"/>
  <c r="CA316" i="164"/>
  <c r="CA317" i="164"/>
  <c r="CA318" i="164"/>
  <c r="CA319" i="164"/>
  <c r="CA320" i="164"/>
  <c r="CA321" i="164"/>
  <c r="CA322" i="164"/>
  <c r="CA323" i="164"/>
  <c r="CA324" i="164"/>
  <c r="CA325" i="164"/>
  <c r="CA326" i="164"/>
  <c r="CA327" i="164"/>
  <c r="CA328" i="164"/>
  <c r="CA329" i="164"/>
  <c r="CA330" i="164"/>
  <c r="CA331" i="164"/>
  <c r="CA332" i="164"/>
  <c r="CA333" i="164"/>
  <c r="CA334" i="164"/>
  <c r="CA335" i="164"/>
  <c r="CA336" i="164"/>
  <c r="CA337" i="164"/>
  <c r="CA338" i="164"/>
  <c r="CA339" i="164"/>
  <c r="CA340" i="164"/>
  <c r="CA342" i="164"/>
  <c r="CA343" i="164"/>
  <c r="CA344" i="164"/>
  <c r="CA345" i="164"/>
  <c r="CA346" i="164"/>
  <c r="CA347" i="164"/>
  <c r="CA348" i="164"/>
  <c r="CA349" i="164"/>
  <c r="CA350" i="164"/>
  <c r="CA351" i="164"/>
  <c r="CA352" i="164"/>
  <c r="CA353" i="164"/>
  <c r="CA354" i="164"/>
  <c r="CA355" i="164"/>
  <c r="CA356" i="164"/>
  <c r="CA357" i="164"/>
  <c r="CA358" i="164"/>
  <c r="CA359" i="164"/>
  <c r="CA360" i="164"/>
  <c r="CA361" i="164"/>
  <c r="CA362" i="164"/>
  <c r="CA363" i="164"/>
  <c r="CA364" i="164"/>
  <c r="CA365" i="164"/>
  <c r="CA366" i="164"/>
  <c r="CA367" i="164"/>
  <c r="CA368" i="164"/>
  <c r="CA369" i="164"/>
  <c r="CA370" i="164"/>
  <c r="CA371" i="164"/>
  <c r="CA372" i="164"/>
  <c r="CA373" i="164"/>
  <c r="CA374" i="164"/>
  <c r="CA375" i="164"/>
  <c r="CA376" i="164"/>
  <c r="CA377" i="164"/>
  <c r="CA378" i="164"/>
  <c r="CA379" i="164"/>
  <c r="CA380" i="164"/>
  <c r="CA381" i="164"/>
  <c r="CA382" i="164"/>
  <c r="CA383" i="164"/>
  <c r="CA384" i="164"/>
  <c r="CA385" i="164"/>
  <c r="CA386" i="164"/>
  <c r="CA387" i="164"/>
  <c r="CA388" i="164"/>
  <c r="CA389" i="164"/>
  <c r="CA390" i="164"/>
  <c r="CA391" i="164"/>
  <c r="CA392" i="164"/>
  <c r="CA393" i="164"/>
  <c r="CA394" i="164"/>
  <c r="CA395" i="164"/>
  <c r="CA396" i="164"/>
  <c r="CA397" i="164"/>
  <c r="CA398" i="164"/>
  <c r="CA399" i="164"/>
  <c r="CA400" i="164"/>
  <c r="CA401" i="164"/>
  <c r="CA402" i="164"/>
  <c r="CA403" i="164"/>
  <c r="CA404" i="164"/>
  <c r="CA405" i="164"/>
  <c r="CA406" i="164"/>
  <c r="CA407" i="164"/>
  <c r="CA408" i="164"/>
  <c r="CA409" i="164"/>
  <c r="CA410" i="164"/>
  <c r="CA411" i="164"/>
  <c r="CA412" i="164"/>
  <c r="CK74" i="164" s="1"/>
  <c r="CZ43" i="164" s="1"/>
  <c r="CA413" i="164"/>
  <c r="CA414" i="164"/>
  <c r="CA415" i="164"/>
  <c r="CA416" i="164"/>
  <c r="CA417" i="164"/>
  <c r="CA418" i="164"/>
  <c r="CA419" i="164"/>
  <c r="CA420" i="164"/>
  <c r="CA421" i="164"/>
  <c r="CA422" i="164"/>
  <c r="CA423" i="164"/>
  <c r="CA424" i="164"/>
  <c r="CA425" i="164"/>
  <c r="CA426" i="164"/>
  <c r="CA427" i="164"/>
  <c r="CA428" i="164"/>
  <c r="CA429" i="164"/>
  <c r="CA432" i="164"/>
  <c r="CA433" i="164"/>
  <c r="CA434" i="164"/>
  <c r="CA435" i="164"/>
  <c r="CA436" i="164"/>
  <c r="CA438" i="164"/>
  <c r="CA439" i="164"/>
  <c r="CA440" i="164"/>
  <c r="CA441" i="164"/>
  <c r="CA442" i="164"/>
  <c r="CA444" i="164"/>
  <c r="CA445" i="164"/>
  <c r="CA446" i="164"/>
  <c r="CA447" i="164"/>
  <c r="CA448" i="164"/>
  <c r="CA11" i="164"/>
  <c r="CG74" i="164"/>
  <c r="CY43" i="164" s="1"/>
  <c r="CA14" i="131" l="1"/>
  <c r="J26" i="129"/>
  <c r="I26" i="129"/>
  <c r="G26" i="129"/>
  <c r="F26" i="129"/>
  <c r="D26" i="129"/>
  <c r="M26" i="129" s="1"/>
  <c r="C26" i="129"/>
  <c r="L26" i="129" s="1"/>
  <c r="N26" i="129" l="1"/>
  <c r="Y26" i="129" s="1"/>
  <c r="E26" i="129"/>
  <c r="CG6" i="160" l="1"/>
  <c r="CP9" i="160" l="1"/>
  <c r="CP6" i="160"/>
  <c r="CH9" i="160"/>
  <c r="CG8" i="160"/>
  <c r="BV8" i="160"/>
  <c r="BU8" i="160"/>
  <c r="BU6" i="160"/>
  <c r="BJ9" i="160"/>
  <c r="BI8" i="160"/>
  <c r="AX10" i="160"/>
  <c r="AX9" i="160"/>
  <c r="AW7" i="160"/>
  <c r="AK9" i="160"/>
  <c r="AL7" i="160"/>
  <c r="AK6" i="160"/>
  <c r="Z77" i="160"/>
  <c r="Y6" i="160"/>
  <c r="N6" i="160"/>
  <c r="M6" i="160"/>
  <c r="O6" i="160" l="1"/>
  <c r="BX449" i="164" l="1"/>
  <c r="BV449" i="164"/>
  <c r="BT449" i="164"/>
  <c r="BR449" i="164"/>
  <c r="BQ449" i="164"/>
  <c r="BP449" i="164"/>
  <c r="BN449" i="164"/>
  <c r="BL449" i="164"/>
  <c r="BJ449" i="164"/>
  <c r="BG449" i="164"/>
  <c r="BE449" i="164"/>
  <c r="BC449" i="164"/>
  <c r="BA449" i="164"/>
  <c r="AX449" i="164"/>
  <c r="AV449" i="164"/>
  <c r="AT449" i="164"/>
  <c r="AR449" i="164"/>
  <c r="AO449" i="164"/>
  <c r="AM449" i="164"/>
  <c r="AK449" i="164"/>
  <c r="AI449" i="164"/>
  <c r="AF449" i="164"/>
  <c r="AD449" i="164"/>
  <c r="AB449" i="164"/>
  <c r="Z449" i="164"/>
  <c r="W449" i="164"/>
  <c r="U449" i="164"/>
  <c r="S449" i="164"/>
  <c r="Q449" i="164"/>
  <c r="N449" i="164"/>
  <c r="L449" i="164"/>
  <c r="J449" i="164"/>
  <c r="H449" i="164"/>
  <c r="BX443" i="164"/>
  <c r="BV443" i="164"/>
  <c r="BT443" i="164"/>
  <c r="BR443" i="164"/>
  <c r="BQ443" i="164"/>
  <c r="BP443" i="164"/>
  <c r="BN443" i="164"/>
  <c r="BL443" i="164"/>
  <c r="BJ443" i="164"/>
  <c r="BG443" i="164"/>
  <c r="BE443" i="164"/>
  <c r="BC443" i="164"/>
  <c r="BA443" i="164"/>
  <c r="AX443" i="164"/>
  <c r="AV443" i="164"/>
  <c r="AT443" i="164"/>
  <c r="AR443" i="164"/>
  <c r="AO443" i="164"/>
  <c r="AM443" i="164"/>
  <c r="AK443" i="164"/>
  <c r="AI443" i="164"/>
  <c r="AF443" i="164"/>
  <c r="AD443" i="164"/>
  <c r="AB443" i="164"/>
  <c r="Z443" i="164"/>
  <c r="W443" i="164"/>
  <c r="U443" i="164"/>
  <c r="S443" i="164"/>
  <c r="Q443" i="164"/>
  <c r="N443" i="164"/>
  <c r="L443" i="164"/>
  <c r="J443" i="164"/>
  <c r="H443" i="164"/>
  <c r="BX437" i="164"/>
  <c r="BV437" i="164"/>
  <c r="BT437" i="164"/>
  <c r="BR437" i="164"/>
  <c r="BQ437" i="164"/>
  <c r="BP437" i="164"/>
  <c r="BN437" i="164"/>
  <c r="BL437" i="164"/>
  <c r="BJ437" i="164"/>
  <c r="BG437" i="164"/>
  <c r="BE437" i="164"/>
  <c r="BC437" i="164"/>
  <c r="BA437" i="164"/>
  <c r="AX437" i="164"/>
  <c r="AV437" i="164"/>
  <c r="AT437" i="164"/>
  <c r="AR437" i="164"/>
  <c r="AO437" i="164"/>
  <c r="AM437" i="164"/>
  <c r="AK437" i="164"/>
  <c r="AI437" i="164"/>
  <c r="AF437" i="164"/>
  <c r="AD437" i="164"/>
  <c r="AB437" i="164"/>
  <c r="Z437" i="164"/>
  <c r="W437" i="164"/>
  <c r="U437" i="164"/>
  <c r="S437" i="164"/>
  <c r="Q437" i="164"/>
  <c r="N437" i="164"/>
  <c r="L437" i="164"/>
  <c r="J437" i="164"/>
  <c r="H437" i="164"/>
  <c r="BX431" i="164"/>
  <c r="BV431" i="164"/>
  <c r="BT431" i="164"/>
  <c r="BR431" i="164"/>
  <c r="BQ431" i="164"/>
  <c r="BP431" i="164"/>
  <c r="BN431" i="164"/>
  <c r="BL431" i="164"/>
  <c r="BJ431" i="164"/>
  <c r="BG431" i="164"/>
  <c r="BE431" i="164"/>
  <c r="BC431" i="164"/>
  <c r="BA431" i="164"/>
  <c r="AX431" i="164"/>
  <c r="AV431" i="164"/>
  <c r="AT431" i="164"/>
  <c r="AR431" i="164"/>
  <c r="AO431" i="164"/>
  <c r="AM431" i="164"/>
  <c r="AK431" i="164"/>
  <c r="AI431" i="164"/>
  <c r="AF431" i="164"/>
  <c r="AD431" i="164"/>
  <c r="AB431" i="164"/>
  <c r="Z431" i="164"/>
  <c r="W431" i="164"/>
  <c r="U431" i="164"/>
  <c r="S431" i="164"/>
  <c r="Q431" i="164"/>
  <c r="N431" i="164"/>
  <c r="L431" i="164"/>
  <c r="J431" i="164"/>
  <c r="H431" i="164"/>
  <c r="BX425" i="164"/>
  <c r="BV425" i="164"/>
  <c r="BT425" i="164"/>
  <c r="BR425" i="164"/>
  <c r="BQ425" i="164"/>
  <c r="BP425" i="164"/>
  <c r="BN425" i="164"/>
  <c r="BL425" i="164"/>
  <c r="BJ425" i="164"/>
  <c r="BG425" i="164"/>
  <c r="BE425" i="164"/>
  <c r="BC425" i="164"/>
  <c r="BA425" i="164"/>
  <c r="AX425" i="164"/>
  <c r="AV425" i="164"/>
  <c r="AT425" i="164"/>
  <c r="AR425" i="164"/>
  <c r="AO425" i="164"/>
  <c r="AM425" i="164"/>
  <c r="AK425" i="164"/>
  <c r="AI425" i="164"/>
  <c r="AF425" i="164"/>
  <c r="AD425" i="164"/>
  <c r="AB425" i="164"/>
  <c r="Z425" i="164"/>
  <c r="W425" i="164"/>
  <c r="U425" i="164"/>
  <c r="S425" i="164"/>
  <c r="Q425" i="164"/>
  <c r="N425" i="164"/>
  <c r="L425" i="164"/>
  <c r="J425" i="164"/>
  <c r="H425" i="164"/>
  <c r="H430" i="164"/>
  <c r="J430" i="164"/>
  <c r="L430" i="164"/>
  <c r="N430" i="164"/>
  <c r="Q430" i="164"/>
  <c r="S430" i="164"/>
  <c r="U430" i="164"/>
  <c r="W430" i="164"/>
  <c r="Z430" i="164"/>
  <c r="AB430" i="164"/>
  <c r="AD430" i="164"/>
  <c r="AF430" i="164"/>
  <c r="AI430" i="164"/>
  <c r="AK430" i="164"/>
  <c r="AM430" i="164"/>
  <c r="AO430" i="164"/>
  <c r="AR430" i="164"/>
  <c r="AT430" i="164"/>
  <c r="AV430" i="164"/>
  <c r="AX430" i="164"/>
  <c r="BA430" i="164"/>
  <c r="BC430" i="164"/>
  <c r="BE430" i="164"/>
  <c r="BG430" i="164"/>
  <c r="BJ430" i="164"/>
  <c r="BL430" i="164"/>
  <c r="BN430" i="164"/>
  <c r="BP430" i="164"/>
  <c r="BQ430" i="164"/>
  <c r="BR430" i="164"/>
  <c r="BT430" i="164"/>
  <c r="BV430" i="164"/>
  <c r="BX430" i="164"/>
  <c r="BX419" i="164"/>
  <c r="BV419" i="164"/>
  <c r="BW419" i="164" s="1"/>
  <c r="BT419" i="164"/>
  <c r="BR419" i="164"/>
  <c r="BQ419" i="164"/>
  <c r="BP419" i="164"/>
  <c r="BN419" i="164"/>
  <c r="BL419" i="164"/>
  <c r="BJ419" i="164"/>
  <c r="BG419" i="164"/>
  <c r="BE419" i="164"/>
  <c r="BC419" i="164"/>
  <c r="BA419" i="164"/>
  <c r="AX419" i="164"/>
  <c r="AV419" i="164"/>
  <c r="AT419" i="164"/>
  <c r="AR419" i="164"/>
  <c r="AO419" i="164"/>
  <c r="AM419" i="164"/>
  <c r="AK419" i="164"/>
  <c r="AI419" i="164"/>
  <c r="AF419" i="164"/>
  <c r="AD419" i="164"/>
  <c r="AB419" i="164"/>
  <c r="Z419" i="164"/>
  <c r="W419" i="164"/>
  <c r="U419" i="164"/>
  <c r="S419" i="164"/>
  <c r="Q419" i="164"/>
  <c r="N419" i="164"/>
  <c r="L419" i="164"/>
  <c r="J419" i="164"/>
  <c r="H419" i="164"/>
  <c r="BX413" i="164"/>
  <c r="BY413" i="164" s="1"/>
  <c r="BV413" i="164"/>
  <c r="BT413" i="164"/>
  <c r="BR413" i="164"/>
  <c r="BQ413" i="164"/>
  <c r="BP413" i="164"/>
  <c r="BN413" i="164"/>
  <c r="BL413" i="164"/>
  <c r="BJ413" i="164"/>
  <c r="BG413" i="164"/>
  <c r="BE413" i="164"/>
  <c r="BC413" i="164"/>
  <c r="BA413" i="164"/>
  <c r="AX413" i="164"/>
  <c r="AV413" i="164"/>
  <c r="AT413" i="164"/>
  <c r="AR413" i="164"/>
  <c r="AO413" i="164"/>
  <c r="AM413" i="164"/>
  <c r="AK413" i="164"/>
  <c r="AI413" i="164"/>
  <c r="AF413" i="164"/>
  <c r="AD413" i="164"/>
  <c r="AB413" i="164"/>
  <c r="Z413" i="164"/>
  <c r="W413" i="164"/>
  <c r="U413" i="164"/>
  <c r="S413" i="164"/>
  <c r="Q413" i="164"/>
  <c r="N413" i="164"/>
  <c r="L413" i="164"/>
  <c r="J413" i="164"/>
  <c r="H413" i="164"/>
  <c r="BX407" i="164"/>
  <c r="BV407" i="164"/>
  <c r="BT407" i="164"/>
  <c r="BR407" i="164"/>
  <c r="BQ407" i="164"/>
  <c r="BP407" i="164"/>
  <c r="BN407" i="164"/>
  <c r="BL407" i="164"/>
  <c r="BJ407" i="164"/>
  <c r="BG407" i="164"/>
  <c r="BE407" i="164"/>
  <c r="BC407" i="164"/>
  <c r="BA407" i="164"/>
  <c r="AX407" i="164"/>
  <c r="AV407" i="164"/>
  <c r="AT407" i="164"/>
  <c r="AR407" i="164"/>
  <c r="AO407" i="164"/>
  <c r="AM407" i="164"/>
  <c r="AK407" i="164"/>
  <c r="AI407" i="164"/>
  <c r="AF407" i="164"/>
  <c r="AD407" i="164"/>
  <c r="AB407" i="164"/>
  <c r="Z407" i="164"/>
  <c r="W407" i="164"/>
  <c r="U407" i="164"/>
  <c r="S407" i="164"/>
  <c r="Q407" i="164"/>
  <c r="N407" i="164"/>
  <c r="L407" i="164"/>
  <c r="J407" i="164"/>
  <c r="H407" i="164"/>
  <c r="BX401" i="164"/>
  <c r="BV401" i="164"/>
  <c r="BT401" i="164"/>
  <c r="BR401" i="164"/>
  <c r="BQ401" i="164"/>
  <c r="BP401" i="164"/>
  <c r="BN401" i="164"/>
  <c r="BL401" i="164"/>
  <c r="BJ401" i="164"/>
  <c r="BG401" i="164"/>
  <c r="BE401" i="164"/>
  <c r="BC401" i="164"/>
  <c r="BA401" i="164"/>
  <c r="AX401" i="164"/>
  <c r="AV401" i="164"/>
  <c r="AT401" i="164"/>
  <c r="AR401" i="164"/>
  <c r="AO401" i="164"/>
  <c r="AM401" i="164"/>
  <c r="AK401" i="164"/>
  <c r="AI401" i="164"/>
  <c r="AF401" i="164"/>
  <c r="AD401" i="164"/>
  <c r="AB401" i="164"/>
  <c r="Z401" i="164"/>
  <c r="W401" i="164"/>
  <c r="U401" i="164"/>
  <c r="S401" i="164"/>
  <c r="Q401" i="164"/>
  <c r="N401" i="164"/>
  <c r="L401" i="164"/>
  <c r="J401" i="164"/>
  <c r="H401" i="164"/>
  <c r="BX395" i="164"/>
  <c r="BV395" i="164"/>
  <c r="BT395" i="164"/>
  <c r="BR395" i="164"/>
  <c r="BQ395" i="164"/>
  <c r="BP395" i="164"/>
  <c r="BN395" i="164"/>
  <c r="BL395" i="164"/>
  <c r="BJ395" i="164"/>
  <c r="BG395" i="164"/>
  <c r="BE395" i="164"/>
  <c r="BC395" i="164"/>
  <c r="BA395" i="164"/>
  <c r="AX395" i="164"/>
  <c r="AV395" i="164"/>
  <c r="AT395" i="164"/>
  <c r="AR395" i="164"/>
  <c r="AO395" i="164"/>
  <c r="AM395" i="164"/>
  <c r="AK395" i="164"/>
  <c r="AI395" i="164"/>
  <c r="AF395" i="164"/>
  <c r="AD395" i="164"/>
  <c r="AB395" i="164"/>
  <c r="Z395" i="164"/>
  <c r="W395" i="164"/>
  <c r="U395" i="164"/>
  <c r="S395" i="164"/>
  <c r="Q395" i="164"/>
  <c r="N395" i="164"/>
  <c r="L395" i="164"/>
  <c r="J395" i="164"/>
  <c r="H395" i="164"/>
  <c r="BX389" i="164"/>
  <c r="BV389" i="164"/>
  <c r="BT389" i="164"/>
  <c r="BR389" i="164"/>
  <c r="BQ389" i="164"/>
  <c r="BP389" i="164"/>
  <c r="BN389" i="164"/>
  <c r="BL389" i="164"/>
  <c r="BJ389" i="164"/>
  <c r="BG389" i="164"/>
  <c r="BE389" i="164"/>
  <c r="BC389" i="164"/>
  <c r="BA389" i="164"/>
  <c r="AX389" i="164"/>
  <c r="AV389" i="164"/>
  <c r="AT389" i="164"/>
  <c r="AR389" i="164"/>
  <c r="AO389" i="164"/>
  <c r="AM389" i="164"/>
  <c r="AK389" i="164"/>
  <c r="AI389" i="164"/>
  <c r="AF389" i="164"/>
  <c r="AD389" i="164"/>
  <c r="AB389" i="164"/>
  <c r="Z389" i="164"/>
  <c r="W389" i="164"/>
  <c r="U389" i="164"/>
  <c r="S389" i="164"/>
  <c r="Q389" i="164"/>
  <c r="N389" i="164"/>
  <c r="L389" i="164"/>
  <c r="J389" i="164"/>
  <c r="H389" i="164"/>
  <c r="BX383" i="164"/>
  <c r="BV383" i="164"/>
  <c r="BT383" i="164"/>
  <c r="BR383" i="164"/>
  <c r="BQ383" i="164"/>
  <c r="BP383" i="164"/>
  <c r="BN383" i="164"/>
  <c r="BL383" i="164"/>
  <c r="BJ383" i="164"/>
  <c r="BG383" i="164"/>
  <c r="BE383" i="164"/>
  <c r="BC383" i="164"/>
  <c r="BA383" i="164"/>
  <c r="AX383" i="164"/>
  <c r="AV383" i="164"/>
  <c r="AT383" i="164"/>
  <c r="AR383" i="164"/>
  <c r="AO383" i="164"/>
  <c r="AM383" i="164"/>
  <c r="AK383" i="164"/>
  <c r="AI383" i="164"/>
  <c r="AF383" i="164"/>
  <c r="AD383" i="164"/>
  <c r="AB383" i="164"/>
  <c r="Z383" i="164"/>
  <c r="W383" i="164"/>
  <c r="U383" i="164"/>
  <c r="S383" i="164"/>
  <c r="Q383" i="164"/>
  <c r="N383" i="164"/>
  <c r="L383" i="164"/>
  <c r="J383" i="164"/>
  <c r="H383" i="164"/>
  <c r="BX377" i="164"/>
  <c r="BV377" i="164"/>
  <c r="BT377" i="164"/>
  <c r="BU377" i="164" s="1"/>
  <c r="BR377" i="164"/>
  <c r="BQ377" i="164"/>
  <c r="BP377" i="164"/>
  <c r="BN377" i="164"/>
  <c r="BL377" i="164"/>
  <c r="BJ377" i="164"/>
  <c r="BG377" i="164"/>
  <c r="BE377" i="164"/>
  <c r="BC377" i="164"/>
  <c r="BA377" i="164"/>
  <c r="AX377" i="164"/>
  <c r="AV377" i="164"/>
  <c r="AT377" i="164"/>
  <c r="AR377" i="164"/>
  <c r="AO377" i="164"/>
  <c r="AM377" i="164"/>
  <c r="AK377" i="164"/>
  <c r="AI377" i="164"/>
  <c r="AF377" i="164"/>
  <c r="AD377" i="164"/>
  <c r="AB377" i="164"/>
  <c r="Z377" i="164"/>
  <c r="W377" i="164"/>
  <c r="U377" i="164"/>
  <c r="S377" i="164"/>
  <c r="Q377" i="164"/>
  <c r="N377" i="164"/>
  <c r="L377" i="164"/>
  <c r="J377" i="164"/>
  <c r="H377" i="164"/>
  <c r="BX371" i="164"/>
  <c r="BV371" i="164"/>
  <c r="BT371" i="164"/>
  <c r="BR371" i="164"/>
  <c r="BQ371" i="164"/>
  <c r="BP371" i="164"/>
  <c r="BN371" i="164"/>
  <c r="BL371" i="164"/>
  <c r="BJ371" i="164"/>
  <c r="BG371" i="164"/>
  <c r="BE371" i="164"/>
  <c r="BC371" i="164"/>
  <c r="BA371" i="164"/>
  <c r="AX371" i="164"/>
  <c r="AV371" i="164"/>
  <c r="AT371" i="164"/>
  <c r="AR371" i="164"/>
  <c r="AO371" i="164"/>
  <c r="AM371" i="164"/>
  <c r="AK371" i="164"/>
  <c r="AI371" i="164"/>
  <c r="AF371" i="164"/>
  <c r="AD371" i="164"/>
  <c r="AB371" i="164"/>
  <c r="Z371" i="164"/>
  <c r="W371" i="164"/>
  <c r="U371" i="164"/>
  <c r="S371" i="164"/>
  <c r="Q371" i="164"/>
  <c r="N371" i="164"/>
  <c r="L371" i="164"/>
  <c r="J371" i="164"/>
  <c r="H371" i="164"/>
  <c r="BX365" i="164"/>
  <c r="BY365" i="164" s="1"/>
  <c r="BV365" i="164"/>
  <c r="BT365" i="164"/>
  <c r="BR365" i="164"/>
  <c r="BQ365" i="164"/>
  <c r="BP365" i="164"/>
  <c r="BN365" i="164"/>
  <c r="BL365" i="164"/>
  <c r="BJ365" i="164"/>
  <c r="BG365" i="164"/>
  <c r="BE365" i="164"/>
  <c r="BC365" i="164"/>
  <c r="BA365" i="164"/>
  <c r="AX365" i="164"/>
  <c r="AV365" i="164"/>
  <c r="AT365" i="164"/>
  <c r="AR365" i="164"/>
  <c r="AO365" i="164"/>
  <c r="AM365" i="164"/>
  <c r="AK365" i="164"/>
  <c r="AI365" i="164"/>
  <c r="AF365" i="164"/>
  <c r="AD365" i="164"/>
  <c r="AB365" i="164"/>
  <c r="Z365" i="164"/>
  <c r="W365" i="164"/>
  <c r="U365" i="164"/>
  <c r="S365" i="164"/>
  <c r="Q365" i="164"/>
  <c r="N365" i="164"/>
  <c r="L365" i="164"/>
  <c r="J365" i="164"/>
  <c r="H365" i="164"/>
  <c r="BX359" i="164"/>
  <c r="BV359" i="164"/>
  <c r="BT359" i="164"/>
  <c r="BR359" i="164"/>
  <c r="BQ359" i="164"/>
  <c r="BP359" i="164"/>
  <c r="BN359" i="164"/>
  <c r="BL359" i="164"/>
  <c r="BJ359" i="164"/>
  <c r="BG359" i="164"/>
  <c r="BE359" i="164"/>
  <c r="BC359" i="164"/>
  <c r="BA359" i="164"/>
  <c r="AX359" i="164"/>
  <c r="AV359" i="164"/>
  <c r="AT359" i="164"/>
  <c r="AR359" i="164"/>
  <c r="AO359" i="164"/>
  <c r="AM359" i="164"/>
  <c r="AK359" i="164"/>
  <c r="AI359" i="164"/>
  <c r="AF359" i="164"/>
  <c r="AD359" i="164"/>
  <c r="AB359" i="164"/>
  <c r="Z359" i="164"/>
  <c r="W359" i="164"/>
  <c r="U359" i="164"/>
  <c r="S359" i="164"/>
  <c r="Q359" i="164"/>
  <c r="N359" i="164"/>
  <c r="L359" i="164"/>
  <c r="J359" i="164"/>
  <c r="H359" i="164"/>
  <c r="BX353" i="164"/>
  <c r="BV353" i="164"/>
  <c r="BT353" i="164"/>
  <c r="BR353" i="164"/>
  <c r="BQ353" i="164"/>
  <c r="BP353" i="164"/>
  <c r="BN353" i="164"/>
  <c r="BL353" i="164"/>
  <c r="BJ353" i="164"/>
  <c r="BG353" i="164"/>
  <c r="BE353" i="164"/>
  <c r="BC353" i="164"/>
  <c r="BA353" i="164"/>
  <c r="AX353" i="164"/>
  <c r="AV353" i="164"/>
  <c r="AT353" i="164"/>
  <c r="AR353" i="164"/>
  <c r="AO353" i="164"/>
  <c r="AM353" i="164"/>
  <c r="AK353" i="164"/>
  <c r="AI353" i="164"/>
  <c r="AF353" i="164"/>
  <c r="AD353" i="164"/>
  <c r="AB353" i="164"/>
  <c r="Z353" i="164"/>
  <c r="W353" i="164"/>
  <c r="U353" i="164"/>
  <c r="S353" i="164"/>
  <c r="Q353" i="164"/>
  <c r="N353" i="164"/>
  <c r="L353" i="164"/>
  <c r="J353" i="164"/>
  <c r="H353" i="164"/>
  <c r="BX347" i="164"/>
  <c r="BV347" i="164"/>
  <c r="BT347" i="164"/>
  <c r="BR347" i="164"/>
  <c r="BQ347" i="164"/>
  <c r="BP347" i="164"/>
  <c r="BN347" i="164"/>
  <c r="BL347" i="164"/>
  <c r="BJ347" i="164"/>
  <c r="BG347" i="164"/>
  <c r="BE347" i="164"/>
  <c r="BC347" i="164"/>
  <c r="BA347" i="164"/>
  <c r="AX347" i="164"/>
  <c r="AV347" i="164"/>
  <c r="AT347" i="164"/>
  <c r="AR347" i="164"/>
  <c r="AO347" i="164"/>
  <c r="AM347" i="164"/>
  <c r="AK347" i="164"/>
  <c r="AI347" i="164"/>
  <c r="AF347" i="164"/>
  <c r="AD347" i="164"/>
  <c r="AB347" i="164"/>
  <c r="Z347" i="164"/>
  <c r="W347" i="164"/>
  <c r="U347" i="164"/>
  <c r="S347" i="164"/>
  <c r="Q347" i="164"/>
  <c r="N347" i="164"/>
  <c r="L347" i="164"/>
  <c r="J347" i="164"/>
  <c r="H347" i="164"/>
  <c r="BX341" i="164"/>
  <c r="BV341" i="164"/>
  <c r="BT341" i="164"/>
  <c r="BR341" i="164"/>
  <c r="BQ341" i="164"/>
  <c r="BP341" i="164"/>
  <c r="BN341" i="164"/>
  <c r="BL341" i="164"/>
  <c r="BJ341" i="164"/>
  <c r="BG341" i="164"/>
  <c r="BE341" i="164"/>
  <c r="BC341" i="164"/>
  <c r="BA341" i="164"/>
  <c r="AX341" i="164"/>
  <c r="AV341" i="164"/>
  <c r="AT341" i="164"/>
  <c r="AR341" i="164"/>
  <c r="AO341" i="164"/>
  <c r="AM341" i="164"/>
  <c r="AK341" i="164"/>
  <c r="AI341" i="164"/>
  <c r="AF341" i="164"/>
  <c r="AD341" i="164"/>
  <c r="AB341" i="164"/>
  <c r="Z341" i="164"/>
  <c r="W341" i="164"/>
  <c r="U341" i="164"/>
  <c r="S341" i="164"/>
  <c r="Q341" i="164"/>
  <c r="N341" i="164"/>
  <c r="L341" i="164"/>
  <c r="J341" i="164"/>
  <c r="H341" i="164"/>
  <c r="BX335" i="164"/>
  <c r="BV335" i="164"/>
  <c r="BT335" i="164"/>
  <c r="BR335" i="164"/>
  <c r="BQ335" i="164"/>
  <c r="BP335" i="164"/>
  <c r="BN335" i="164"/>
  <c r="BL335" i="164"/>
  <c r="BJ335" i="164"/>
  <c r="BG335" i="164"/>
  <c r="BE335" i="164"/>
  <c r="BC335" i="164"/>
  <c r="BA335" i="164"/>
  <c r="AX335" i="164"/>
  <c r="AV335" i="164"/>
  <c r="AT335" i="164"/>
  <c r="AR335" i="164"/>
  <c r="AO335" i="164"/>
  <c r="AM335" i="164"/>
  <c r="AK335" i="164"/>
  <c r="AI335" i="164"/>
  <c r="AF335" i="164"/>
  <c r="AD335" i="164"/>
  <c r="AB335" i="164"/>
  <c r="Z335" i="164"/>
  <c r="W335" i="164"/>
  <c r="U335" i="164"/>
  <c r="S335" i="164"/>
  <c r="Q335" i="164"/>
  <c r="N335" i="164"/>
  <c r="L335" i="164"/>
  <c r="J335" i="164"/>
  <c r="H335" i="164"/>
  <c r="BX329" i="164"/>
  <c r="BV329" i="164"/>
  <c r="BT329" i="164"/>
  <c r="BR329" i="164"/>
  <c r="BQ329" i="164"/>
  <c r="BP329" i="164"/>
  <c r="BN329" i="164"/>
  <c r="BL329" i="164"/>
  <c r="BJ329" i="164"/>
  <c r="BG329" i="164"/>
  <c r="BE329" i="164"/>
  <c r="BC329" i="164"/>
  <c r="BA329" i="164"/>
  <c r="AX329" i="164"/>
  <c r="AV329" i="164"/>
  <c r="AT329" i="164"/>
  <c r="AR329" i="164"/>
  <c r="AO329" i="164"/>
  <c r="AM329" i="164"/>
  <c r="AK329" i="164"/>
  <c r="AI329" i="164"/>
  <c r="AF329" i="164"/>
  <c r="AD329" i="164"/>
  <c r="AB329" i="164"/>
  <c r="Z329" i="164"/>
  <c r="W329" i="164"/>
  <c r="U329" i="164"/>
  <c r="S329" i="164"/>
  <c r="Q329" i="164"/>
  <c r="N329" i="164"/>
  <c r="L329" i="164"/>
  <c r="J329" i="164"/>
  <c r="H329" i="164"/>
  <c r="BX323" i="164"/>
  <c r="BV323" i="164"/>
  <c r="BT323" i="164"/>
  <c r="BR323" i="164"/>
  <c r="BQ323" i="164"/>
  <c r="BP323" i="164"/>
  <c r="BN323" i="164"/>
  <c r="BL323" i="164"/>
  <c r="BJ323" i="164"/>
  <c r="BG323" i="164"/>
  <c r="BE323" i="164"/>
  <c r="BC323" i="164"/>
  <c r="BA323" i="164"/>
  <c r="AX323" i="164"/>
  <c r="AV323" i="164"/>
  <c r="AT323" i="164"/>
  <c r="AR323" i="164"/>
  <c r="AO323" i="164"/>
  <c r="AM323" i="164"/>
  <c r="AK323" i="164"/>
  <c r="AI323" i="164"/>
  <c r="AF323" i="164"/>
  <c r="AD323" i="164"/>
  <c r="AB323" i="164"/>
  <c r="Z323" i="164"/>
  <c r="W323" i="164"/>
  <c r="U323" i="164"/>
  <c r="S323" i="164"/>
  <c r="Q323" i="164"/>
  <c r="N323" i="164"/>
  <c r="L323" i="164"/>
  <c r="J323" i="164"/>
  <c r="H323" i="164"/>
  <c r="BX317" i="164"/>
  <c r="BV317" i="164"/>
  <c r="BT317" i="164"/>
  <c r="BR317" i="164"/>
  <c r="BQ317" i="164"/>
  <c r="BP317" i="164"/>
  <c r="BN317" i="164"/>
  <c r="BL317" i="164"/>
  <c r="BJ317" i="164"/>
  <c r="BG317" i="164"/>
  <c r="BE317" i="164"/>
  <c r="BC317" i="164"/>
  <c r="BA317" i="164"/>
  <c r="AX317" i="164"/>
  <c r="AV317" i="164"/>
  <c r="AT317" i="164"/>
  <c r="AR317" i="164"/>
  <c r="AO317" i="164"/>
  <c r="AM317" i="164"/>
  <c r="AK317" i="164"/>
  <c r="AI317" i="164"/>
  <c r="AF317" i="164"/>
  <c r="AD317" i="164"/>
  <c r="AB317" i="164"/>
  <c r="Z317" i="164"/>
  <c r="W317" i="164"/>
  <c r="U317" i="164"/>
  <c r="S317" i="164"/>
  <c r="Q317" i="164"/>
  <c r="N317" i="164"/>
  <c r="L317" i="164"/>
  <c r="J317" i="164"/>
  <c r="H317" i="164"/>
  <c r="BX311" i="164"/>
  <c r="BV311" i="164"/>
  <c r="BT311" i="164"/>
  <c r="BR311" i="164"/>
  <c r="BQ311" i="164"/>
  <c r="BP311" i="164"/>
  <c r="BN311" i="164"/>
  <c r="BL311" i="164"/>
  <c r="BJ311" i="164"/>
  <c r="BG311" i="164"/>
  <c r="BE311" i="164"/>
  <c r="BC311" i="164"/>
  <c r="BA311" i="164"/>
  <c r="AX311" i="164"/>
  <c r="AV311" i="164"/>
  <c r="AT311" i="164"/>
  <c r="AR311" i="164"/>
  <c r="AO311" i="164"/>
  <c r="AM311" i="164"/>
  <c r="AK311" i="164"/>
  <c r="AI311" i="164"/>
  <c r="AF311" i="164"/>
  <c r="AD311" i="164"/>
  <c r="AB311" i="164"/>
  <c r="Z311" i="164"/>
  <c r="W311" i="164"/>
  <c r="U311" i="164"/>
  <c r="S311" i="164"/>
  <c r="Q311" i="164"/>
  <c r="N311" i="164"/>
  <c r="L311" i="164"/>
  <c r="J311" i="164"/>
  <c r="H311" i="164"/>
  <c r="H318" i="164"/>
  <c r="J318" i="164"/>
  <c r="L318" i="164"/>
  <c r="N318" i="164"/>
  <c r="Q318" i="164"/>
  <c r="S318" i="164"/>
  <c r="U318" i="164"/>
  <c r="W318" i="164"/>
  <c r="Z318" i="164"/>
  <c r="AB318" i="164"/>
  <c r="AD318" i="164"/>
  <c r="AF318" i="164"/>
  <c r="AI318" i="164"/>
  <c r="AK318" i="164"/>
  <c r="AM318" i="164"/>
  <c r="AO318" i="164"/>
  <c r="AR318" i="164"/>
  <c r="AT318" i="164"/>
  <c r="AV318" i="164"/>
  <c r="AX318" i="164"/>
  <c r="BA318" i="164"/>
  <c r="BC318" i="164"/>
  <c r="BE318" i="164"/>
  <c r="BG318" i="164"/>
  <c r="BJ318" i="164"/>
  <c r="BL318" i="164"/>
  <c r="BN318" i="164"/>
  <c r="BP318" i="164"/>
  <c r="BQ318" i="164"/>
  <c r="BR318" i="164"/>
  <c r="BT318" i="164"/>
  <c r="BV318" i="164"/>
  <c r="BX318" i="164"/>
  <c r="BX305" i="164"/>
  <c r="BV305" i="164"/>
  <c r="BT305" i="164"/>
  <c r="BR305" i="164"/>
  <c r="BQ305" i="164"/>
  <c r="BP305" i="164"/>
  <c r="BN305" i="164"/>
  <c r="BL305" i="164"/>
  <c r="BJ305" i="164"/>
  <c r="BG305" i="164"/>
  <c r="BE305" i="164"/>
  <c r="BC305" i="164"/>
  <c r="BA305" i="164"/>
  <c r="AX305" i="164"/>
  <c r="AV305" i="164"/>
  <c r="AT305" i="164"/>
  <c r="AR305" i="164"/>
  <c r="AO305" i="164"/>
  <c r="AM305" i="164"/>
  <c r="AK305" i="164"/>
  <c r="AI305" i="164"/>
  <c r="AF305" i="164"/>
  <c r="AD305" i="164"/>
  <c r="AB305" i="164"/>
  <c r="Z305" i="164"/>
  <c r="W305" i="164"/>
  <c r="U305" i="164"/>
  <c r="S305" i="164"/>
  <c r="Q305" i="164"/>
  <c r="N305" i="164"/>
  <c r="L305" i="164"/>
  <c r="J305" i="164"/>
  <c r="H305" i="164"/>
  <c r="BX299" i="164"/>
  <c r="BV299" i="164"/>
  <c r="BT299" i="164"/>
  <c r="BR299" i="164"/>
  <c r="BQ299" i="164"/>
  <c r="BP299" i="164"/>
  <c r="BN299" i="164"/>
  <c r="BL299" i="164"/>
  <c r="BJ299" i="164"/>
  <c r="BG299" i="164"/>
  <c r="BE299" i="164"/>
  <c r="BC299" i="164"/>
  <c r="BA299" i="164"/>
  <c r="AX299" i="164"/>
  <c r="AV299" i="164"/>
  <c r="AT299" i="164"/>
  <c r="AR299" i="164"/>
  <c r="AO299" i="164"/>
  <c r="AM299" i="164"/>
  <c r="AK299" i="164"/>
  <c r="AI299" i="164"/>
  <c r="AF299" i="164"/>
  <c r="AD299" i="164"/>
  <c r="AB299" i="164"/>
  <c r="Z299" i="164"/>
  <c r="W299" i="164"/>
  <c r="U299" i="164"/>
  <c r="S299" i="164"/>
  <c r="Q299" i="164"/>
  <c r="N299" i="164"/>
  <c r="L299" i="164"/>
  <c r="J299" i="164"/>
  <c r="H299" i="164"/>
  <c r="BX293" i="164"/>
  <c r="BV293" i="164"/>
  <c r="BT293" i="164"/>
  <c r="BR293" i="164"/>
  <c r="BQ293" i="164"/>
  <c r="BP293" i="164"/>
  <c r="BN293" i="164"/>
  <c r="BL293" i="164"/>
  <c r="BJ293" i="164"/>
  <c r="BG293" i="164"/>
  <c r="BE293" i="164"/>
  <c r="BC293" i="164"/>
  <c r="BA293" i="164"/>
  <c r="AX293" i="164"/>
  <c r="AV293" i="164"/>
  <c r="AT293" i="164"/>
  <c r="AR293" i="164"/>
  <c r="AO293" i="164"/>
  <c r="AM293" i="164"/>
  <c r="AK293" i="164"/>
  <c r="AI293" i="164"/>
  <c r="AF293" i="164"/>
  <c r="AD293" i="164"/>
  <c r="AB293" i="164"/>
  <c r="Z293" i="164"/>
  <c r="W293" i="164"/>
  <c r="U293" i="164"/>
  <c r="S293" i="164"/>
  <c r="Q293" i="164"/>
  <c r="N293" i="164"/>
  <c r="L293" i="164"/>
  <c r="J293" i="164"/>
  <c r="H293" i="164"/>
  <c r="BX287" i="164"/>
  <c r="BV287" i="164"/>
  <c r="BT287" i="164"/>
  <c r="BR287" i="164"/>
  <c r="BQ287" i="164"/>
  <c r="BP287" i="164"/>
  <c r="BN287" i="164"/>
  <c r="BL287" i="164"/>
  <c r="BJ287" i="164"/>
  <c r="BG287" i="164"/>
  <c r="BE287" i="164"/>
  <c r="BC287" i="164"/>
  <c r="BA287" i="164"/>
  <c r="AX287" i="164"/>
  <c r="AV287" i="164"/>
  <c r="AT287" i="164"/>
  <c r="AR287" i="164"/>
  <c r="AO287" i="164"/>
  <c r="AM287" i="164"/>
  <c r="AK287" i="164"/>
  <c r="AI287" i="164"/>
  <c r="AF287" i="164"/>
  <c r="AD287" i="164"/>
  <c r="AB287" i="164"/>
  <c r="Z287" i="164"/>
  <c r="W287" i="164"/>
  <c r="U287" i="164"/>
  <c r="S287" i="164"/>
  <c r="Q287" i="164"/>
  <c r="N287" i="164"/>
  <c r="L287" i="164"/>
  <c r="J287" i="164"/>
  <c r="H287" i="164"/>
  <c r="BX281" i="164"/>
  <c r="BV281" i="164"/>
  <c r="BT281" i="164"/>
  <c r="BR281" i="164"/>
  <c r="BQ281" i="164"/>
  <c r="BP281" i="164"/>
  <c r="BN281" i="164"/>
  <c r="BL281" i="164"/>
  <c r="BJ281" i="164"/>
  <c r="BG281" i="164"/>
  <c r="BE281" i="164"/>
  <c r="BC281" i="164"/>
  <c r="BA281" i="164"/>
  <c r="AX281" i="164"/>
  <c r="AV281" i="164"/>
  <c r="AT281" i="164"/>
  <c r="AR281" i="164"/>
  <c r="AO281" i="164"/>
  <c r="AM281" i="164"/>
  <c r="AK281" i="164"/>
  <c r="AI281" i="164"/>
  <c r="AF281" i="164"/>
  <c r="AD281" i="164"/>
  <c r="AB281" i="164"/>
  <c r="Z281" i="164"/>
  <c r="W281" i="164"/>
  <c r="U281" i="164"/>
  <c r="S281" i="164"/>
  <c r="Q281" i="164"/>
  <c r="N281" i="164"/>
  <c r="L281" i="164"/>
  <c r="J281" i="164"/>
  <c r="H281" i="164"/>
  <c r="BX275" i="164"/>
  <c r="BV275" i="164"/>
  <c r="BT275" i="164"/>
  <c r="BR275" i="164"/>
  <c r="BQ275" i="164"/>
  <c r="BP275" i="164"/>
  <c r="BN275" i="164"/>
  <c r="BL275" i="164"/>
  <c r="BJ275" i="164"/>
  <c r="BG275" i="164"/>
  <c r="BE275" i="164"/>
  <c r="BC275" i="164"/>
  <c r="BA275" i="164"/>
  <c r="AX275" i="164"/>
  <c r="AV275" i="164"/>
  <c r="AT275" i="164"/>
  <c r="AR275" i="164"/>
  <c r="AO275" i="164"/>
  <c r="AM275" i="164"/>
  <c r="AK275" i="164"/>
  <c r="AI275" i="164"/>
  <c r="AF275" i="164"/>
  <c r="AD275" i="164"/>
  <c r="AB275" i="164"/>
  <c r="Z275" i="164"/>
  <c r="W275" i="164"/>
  <c r="U275" i="164"/>
  <c r="S275" i="164"/>
  <c r="Q275" i="164"/>
  <c r="N275" i="164"/>
  <c r="L275" i="164"/>
  <c r="J275" i="164"/>
  <c r="H275" i="164"/>
  <c r="BX269" i="164"/>
  <c r="BV269" i="164"/>
  <c r="BT269" i="164"/>
  <c r="BR269" i="164"/>
  <c r="BQ269" i="164"/>
  <c r="BP269" i="164"/>
  <c r="BN269" i="164"/>
  <c r="BL269" i="164"/>
  <c r="BJ269" i="164"/>
  <c r="BG269" i="164"/>
  <c r="BE269" i="164"/>
  <c r="BC269" i="164"/>
  <c r="BA269" i="164"/>
  <c r="AX269" i="164"/>
  <c r="AV269" i="164"/>
  <c r="AT269" i="164"/>
  <c r="AR269" i="164"/>
  <c r="AO269" i="164"/>
  <c r="AM269" i="164"/>
  <c r="AK269" i="164"/>
  <c r="AI269" i="164"/>
  <c r="AF269" i="164"/>
  <c r="AD269" i="164"/>
  <c r="AB269" i="164"/>
  <c r="Z269" i="164"/>
  <c r="W269" i="164"/>
  <c r="U269" i="164"/>
  <c r="S269" i="164"/>
  <c r="Q269" i="164"/>
  <c r="N269" i="164"/>
  <c r="L269" i="164"/>
  <c r="J269" i="164"/>
  <c r="H269" i="164"/>
  <c r="BX263" i="164"/>
  <c r="BV263" i="164"/>
  <c r="BT263" i="164"/>
  <c r="BR263" i="164"/>
  <c r="BQ263" i="164"/>
  <c r="BP263" i="164"/>
  <c r="BN263" i="164"/>
  <c r="BL263" i="164"/>
  <c r="BJ263" i="164"/>
  <c r="BG263" i="164"/>
  <c r="BE263" i="164"/>
  <c r="BC263" i="164"/>
  <c r="BA263" i="164"/>
  <c r="AX263" i="164"/>
  <c r="AV263" i="164"/>
  <c r="AT263" i="164"/>
  <c r="AR263" i="164"/>
  <c r="AO263" i="164"/>
  <c r="AM263" i="164"/>
  <c r="AK263" i="164"/>
  <c r="AI263" i="164"/>
  <c r="AF263" i="164"/>
  <c r="AD263" i="164"/>
  <c r="AB263" i="164"/>
  <c r="Z263" i="164"/>
  <c r="W263" i="164"/>
  <c r="U263" i="164"/>
  <c r="S263" i="164"/>
  <c r="Q263" i="164"/>
  <c r="N263" i="164"/>
  <c r="L263" i="164"/>
  <c r="J263" i="164"/>
  <c r="H263" i="164"/>
  <c r="BX257" i="164"/>
  <c r="BV257" i="164"/>
  <c r="BT257" i="164"/>
  <c r="BR257" i="164"/>
  <c r="BQ257" i="164"/>
  <c r="BP257" i="164"/>
  <c r="BN257" i="164"/>
  <c r="BL257" i="164"/>
  <c r="BJ257" i="164"/>
  <c r="BG257" i="164"/>
  <c r="BE257" i="164"/>
  <c r="BC257" i="164"/>
  <c r="BA257" i="164"/>
  <c r="AX257" i="164"/>
  <c r="AV257" i="164"/>
  <c r="AT257" i="164"/>
  <c r="AR257" i="164"/>
  <c r="AO257" i="164"/>
  <c r="AM257" i="164"/>
  <c r="AK257" i="164"/>
  <c r="AI257" i="164"/>
  <c r="AF257" i="164"/>
  <c r="AD257" i="164"/>
  <c r="AB257" i="164"/>
  <c r="Z257" i="164"/>
  <c r="W257" i="164"/>
  <c r="U257" i="164"/>
  <c r="S257" i="164"/>
  <c r="Q257" i="164"/>
  <c r="N257" i="164"/>
  <c r="L257" i="164"/>
  <c r="J257" i="164"/>
  <c r="H257" i="164"/>
  <c r="BX251" i="164"/>
  <c r="BV251" i="164"/>
  <c r="BT251" i="164"/>
  <c r="BR251" i="164"/>
  <c r="BQ251" i="164"/>
  <c r="BP251" i="164"/>
  <c r="BN251" i="164"/>
  <c r="BL251" i="164"/>
  <c r="BJ251" i="164"/>
  <c r="BG251" i="164"/>
  <c r="BE251" i="164"/>
  <c r="BC251" i="164"/>
  <c r="BA251" i="164"/>
  <c r="AX251" i="164"/>
  <c r="AV251" i="164"/>
  <c r="AT251" i="164"/>
  <c r="AR251" i="164"/>
  <c r="AO251" i="164"/>
  <c r="AM251" i="164"/>
  <c r="AK251" i="164"/>
  <c r="AI251" i="164"/>
  <c r="AF251" i="164"/>
  <c r="AD251" i="164"/>
  <c r="AB251" i="164"/>
  <c r="Z251" i="164"/>
  <c r="W251" i="164"/>
  <c r="U251" i="164"/>
  <c r="S251" i="164"/>
  <c r="Q251" i="164"/>
  <c r="N251" i="164"/>
  <c r="L251" i="164"/>
  <c r="J251" i="164"/>
  <c r="H251" i="164"/>
  <c r="BX245" i="164"/>
  <c r="BV245" i="164"/>
  <c r="BT245" i="164"/>
  <c r="BR245" i="164"/>
  <c r="BQ245" i="164"/>
  <c r="BP245" i="164"/>
  <c r="BN245" i="164"/>
  <c r="BL245" i="164"/>
  <c r="BJ245" i="164"/>
  <c r="BG245" i="164"/>
  <c r="BE245" i="164"/>
  <c r="BC245" i="164"/>
  <c r="BA245" i="164"/>
  <c r="AX245" i="164"/>
  <c r="AV245" i="164"/>
  <c r="AT245" i="164"/>
  <c r="AR245" i="164"/>
  <c r="AO245" i="164"/>
  <c r="AM245" i="164"/>
  <c r="AK245" i="164"/>
  <c r="AI245" i="164"/>
  <c r="AF245" i="164"/>
  <c r="AD245" i="164"/>
  <c r="AB245" i="164"/>
  <c r="Z245" i="164"/>
  <c r="W245" i="164"/>
  <c r="U245" i="164"/>
  <c r="S245" i="164"/>
  <c r="Q245" i="164"/>
  <c r="N245" i="164"/>
  <c r="L245" i="164"/>
  <c r="J245" i="164"/>
  <c r="H245" i="164"/>
  <c r="BX239" i="164"/>
  <c r="BV239" i="164"/>
  <c r="BT239" i="164"/>
  <c r="BR239" i="164"/>
  <c r="BQ239" i="164"/>
  <c r="BP239" i="164"/>
  <c r="BN239" i="164"/>
  <c r="BL239" i="164"/>
  <c r="BJ239" i="164"/>
  <c r="BG239" i="164"/>
  <c r="BE239" i="164"/>
  <c r="BC239" i="164"/>
  <c r="BA239" i="164"/>
  <c r="AX239" i="164"/>
  <c r="AV239" i="164"/>
  <c r="AT239" i="164"/>
  <c r="AR239" i="164"/>
  <c r="AO239" i="164"/>
  <c r="AM239" i="164"/>
  <c r="AK239" i="164"/>
  <c r="AI239" i="164"/>
  <c r="AF239" i="164"/>
  <c r="AD239" i="164"/>
  <c r="AB239" i="164"/>
  <c r="Z239" i="164"/>
  <c r="W239" i="164"/>
  <c r="U239" i="164"/>
  <c r="S239" i="164"/>
  <c r="Q239" i="164"/>
  <c r="N239" i="164"/>
  <c r="L239" i="164"/>
  <c r="J239" i="164"/>
  <c r="H239" i="164"/>
  <c r="BX233" i="164"/>
  <c r="BV233" i="164"/>
  <c r="BT233" i="164"/>
  <c r="BR233" i="164"/>
  <c r="BQ233" i="164"/>
  <c r="BP233" i="164"/>
  <c r="BN233" i="164"/>
  <c r="BL233" i="164"/>
  <c r="BJ233" i="164"/>
  <c r="BG233" i="164"/>
  <c r="BE233" i="164"/>
  <c r="BC233" i="164"/>
  <c r="BA233" i="164"/>
  <c r="AX233" i="164"/>
  <c r="AV233" i="164"/>
  <c r="AT233" i="164"/>
  <c r="AR233" i="164"/>
  <c r="AO233" i="164"/>
  <c r="AM233" i="164"/>
  <c r="AK233" i="164"/>
  <c r="AI233" i="164"/>
  <c r="AF233" i="164"/>
  <c r="AD233" i="164"/>
  <c r="AB233" i="164"/>
  <c r="Z233" i="164"/>
  <c r="W233" i="164"/>
  <c r="U233" i="164"/>
  <c r="S233" i="164"/>
  <c r="Q233" i="164"/>
  <c r="N233" i="164"/>
  <c r="L233" i="164"/>
  <c r="J233" i="164"/>
  <c r="H233" i="164"/>
  <c r="BX227" i="164"/>
  <c r="BV227" i="164"/>
  <c r="BT227" i="164"/>
  <c r="BR227" i="164"/>
  <c r="BQ227" i="164"/>
  <c r="BP227" i="164"/>
  <c r="BN227" i="164"/>
  <c r="BL227" i="164"/>
  <c r="BJ227" i="164"/>
  <c r="BG227" i="164"/>
  <c r="BE227" i="164"/>
  <c r="BC227" i="164"/>
  <c r="BA227" i="164"/>
  <c r="AX227" i="164"/>
  <c r="AV227" i="164"/>
  <c r="AT227" i="164"/>
  <c r="AR227" i="164"/>
  <c r="AO227" i="164"/>
  <c r="AM227" i="164"/>
  <c r="AK227" i="164"/>
  <c r="AI227" i="164"/>
  <c r="AF227" i="164"/>
  <c r="AD227" i="164"/>
  <c r="AB227" i="164"/>
  <c r="Z227" i="164"/>
  <c r="W227" i="164"/>
  <c r="U227" i="164"/>
  <c r="S227" i="164"/>
  <c r="Q227" i="164"/>
  <c r="N227" i="164"/>
  <c r="L227" i="164"/>
  <c r="J227" i="164"/>
  <c r="H227" i="164"/>
  <c r="BX221" i="164"/>
  <c r="BV221" i="164"/>
  <c r="BT221" i="164"/>
  <c r="BR221" i="164"/>
  <c r="BQ221" i="164"/>
  <c r="BP221" i="164"/>
  <c r="BN221" i="164"/>
  <c r="BL221" i="164"/>
  <c r="BJ221" i="164"/>
  <c r="BG221" i="164"/>
  <c r="BE221" i="164"/>
  <c r="BC221" i="164"/>
  <c r="BA221" i="164"/>
  <c r="AX221" i="164"/>
  <c r="AV221" i="164"/>
  <c r="AT221" i="164"/>
  <c r="AR221" i="164"/>
  <c r="AO221" i="164"/>
  <c r="AM221" i="164"/>
  <c r="AK221" i="164"/>
  <c r="AI221" i="164"/>
  <c r="AF221" i="164"/>
  <c r="AD221" i="164"/>
  <c r="AB221" i="164"/>
  <c r="Z221" i="164"/>
  <c r="W221" i="164"/>
  <c r="U221" i="164"/>
  <c r="S221" i="164"/>
  <c r="Q221" i="164"/>
  <c r="N221" i="164"/>
  <c r="L221" i="164"/>
  <c r="J221" i="164"/>
  <c r="H221" i="164"/>
  <c r="BX215" i="164"/>
  <c r="BV215" i="164"/>
  <c r="BT215" i="164"/>
  <c r="BR215" i="164"/>
  <c r="BQ215" i="164"/>
  <c r="BP215" i="164"/>
  <c r="BN215" i="164"/>
  <c r="BL215" i="164"/>
  <c r="BJ215" i="164"/>
  <c r="BG215" i="164"/>
  <c r="BE215" i="164"/>
  <c r="BC215" i="164"/>
  <c r="BA215" i="164"/>
  <c r="AX215" i="164"/>
  <c r="AV215" i="164"/>
  <c r="AT215" i="164"/>
  <c r="AR215" i="164"/>
  <c r="AO215" i="164"/>
  <c r="AM215" i="164"/>
  <c r="AK215" i="164"/>
  <c r="AI215" i="164"/>
  <c r="AF215" i="164"/>
  <c r="AD215" i="164"/>
  <c r="AB215" i="164"/>
  <c r="Z215" i="164"/>
  <c r="W215" i="164"/>
  <c r="U215" i="164"/>
  <c r="S215" i="164"/>
  <c r="Q215" i="164"/>
  <c r="N215" i="164"/>
  <c r="L215" i="164"/>
  <c r="J215" i="164"/>
  <c r="H215" i="164"/>
  <c r="BX209" i="164"/>
  <c r="BV209" i="164"/>
  <c r="BT209" i="164"/>
  <c r="BR209" i="164"/>
  <c r="BQ209" i="164"/>
  <c r="BP209" i="164"/>
  <c r="BN209" i="164"/>
  <c r="BL209" i="164"/>
  <c r="BJ209" i="164"/>
  <c r="BG209" i="164"/>
  <c r="BE209" i="164"/>
  <c r="BC209" i="164"/>
  <c r="BA209" i="164"/>
  <c r="AX209" i="164"/>
  <c r="AV209" i="164"/>
  <c r="AT209" i="164"/>
  <c r="AR209" i="164"/>
  <c r="AO209" i="164"/>
  <c r="AM209" i="164"/>
  <c r="AK209" i="164"/>
  <c r="AI209" i="164"/>
  <c r="AF209" i="164"/>
  <c r="AD209" i="164"/>
  <c r="AB209" i="164"/>
  <c r="Z209" i="164"/>
  <c r="W209" i="164"/>
  <c r="U209" i="164"/>
  <c r="S209" i="164"/>
  <c r="Q209" i="164"/>
  <c r="N209" i="164"/>
  <c r="L209" i="164"/>
  <c r="J209" i="164"/>
  <c r="H209" i="164"/>
  <c r="BX203" i="164"/>
  <c r="BV203" i="164"/>
  <c r="BT203" i="164"/>
  <c r="BR203" i="164"/>
  <c r="BQ203" i="164"/>
  <c r="BP203" i="164"/>
  <c r="BN203" i="164"/>
  <c r="BL203" i="164"/>
  <c r="BJ203" i="164"/>
  <c r="BG203" i="164"/>
  <c r="BE203" i="164"/>
  <c r="BC203" i="164"/>
  <c r="BA203" i="164"/>
  <c r="AX203" i="164"/>
  <c r="AV203" i="164"/>
  <c r="AT203" i="164"/>
  <c r="AR203" i="164"/>
  <c r="AO203" i="164"/>
  <c r="AM203" i="164"/>
  <c r="AK203" i="164"/>
  <c r="AI203" i="164"/>
  <c r="AF203" i="164"/>
  <c r="AD203" i="164"/>
  <c r="AB203" i="164"/>
  <c r="Z203" i="164"/>
  <c r="W203" i="164"/>
  <c r="U203" i="164"/>
  <c r="S203" i="164"/>
  <c r="Q203" i="164"/>
  <c r="N203" i="164"/>
  <c r="L203" i="164"/>
  <c r="J203" i="164"/>
  <c r="H203" i="164"/>
  <c r="BX197" i="164"/>
  <c r="BV197" i="164"/>
  <c r="BT197" i="164"/>
  <c r="BR197" i="164"/>
  <c r="BQ197" i="164"/>
  <c r="BP197" i="164"/>
  <c r="BN197" i="164"/>
  <c r="BL197" i="164"/>
  <c r="BJ197" i="164"/>
  <c r="BG197" i="164"/>
  <c r="BE197" i="164"/>
  <c r="BC197" i="164"/>
  <c r="BA197" i="164"/>
  <c r="AX197" i="164"/>
  <c r="AV197" i="164"/>
  <c r="AT197" i="164"/>
  <c r="AR197" i="164"/>
  <c r="AO197" i="164"/>
  <c r="AM197" i="164"/>
  <c r="AK197" i="164"/>
  <c r="AI197" i="164"/>
  <c r="AF197" i="164"/>
  <c r="AD197" i="164"/>
  <c r="AB197" i="164"/>
  <c r="Z197" i="164"/>
  <c r="W197" i="164"/>
  <c r="U197" i="164"/>
  <c r="S197" i="164"/>
  <c r="Q197" i="164"/>
  <c r="N197" i="164"/>
  <c r="L197" i="164"/>
  <c r="J197" i="164"/>
  <c r="H197" i="164"/>
  <c r="BX191" i="164"/>
  <c r="BV191" i="164"/>
  <c r="BT191" i="164"/>
  <c r="BR191" i="164"/>
  <c r="BQ191" i="164"/>
  <c r="BP191" i="164"/>
  <c r="BN191" i="164"/>
  <c r="BL191" i="164"/>
  <c r="BJ191" i="164"/>
  <c r="BG191" i="164"/>
  <c r="BE191" i="164"/>
  <c r="BC191" i="164"/>
  <c r="BA191" i="164"/>
  <c r="AX191" i="164"/>
  <c r="AV191" i="164"/>
  <c r="AT191" i="164"/>
  <c r="AR191" i="164"/>
  <c r="AO191" i="164"/>
  <c r="AM191" i="164"/>
  <c r="AK191" i="164"/>
  <c r="AI191" i="164"/>
  <c r="AF191" i="164"/>
  <c r="AD191" i="164"/>
  <c r="AB191" i="164"/>
  <c r="Z191" i="164"/>
  <c r="W191" i="164"/>
  <c r="U191" i="164"/>
  <c r="S191" i="164"/>
  <c r="Q191" i="164"/>
  <c r="N191" i="164"/>
  <c r="L191" i="164"/>
  <c r="J191" i="164"/>
  <c r="H191" i="164"/>
  <c r="BX185" i="164"/>
  <c r="BV185" i="164"/>
  <c r="BT185" i="164"/>
  <c r="BR185" i="164"/>
  <c r="BQ185" i="164"/>
  <c r="BP185" i="164"/>
  <c r="BN185" i="164"/>
  <c r="BL185" i="164"/>
  <c r="BJ185" i="164"/>
  <c r="BG185" i="164"/>
  <c r="BE185" i="164"/>
  <c r="BC185" i="164"/>
  <c r="BA185" i="164"/>
  <c r="AX185" i="164"/>
  <c r="AV185" i="164"/>
  <c r="AT185" i="164"/>
  <c r="AR185" i="164"/>
  <c r="AO185" i="164"/>
  <c r="AM185" i="164"/>
  <c r="AK185" i="164"/>
  <c r="AI185" i="164"/>
  <c r="AF185" i="164"/>
  <c r="AD185" i="164"/>
  <c r="AB185" i="164"/>
  <c r="Z185" i="164"/>
  <c r="W185" i="164"/>
  <c r="U185" i="164"/>
  <c r="S185" i="164"/>
  <c r="Q185" i="164"/>
  <c r="N185" i="164"/>
  <c r="L185" i="164"/>
  <c r="J185" i="164"/>
  <c r="H185" i="164"/>
  <c r="BX179" i="164"/>
  <c r="BV179" i="164"/>
  <c r="BT179" i="164"/>
  <c r="BR179" i="164"/>
  <c r="BQ179" i="164"/>
  <c r="BP179" i="164"/>
  <c r="BN179" i="164"/>
  <c r="BL179" i="164"/>
  <c r="BJ179" i="164"/>
  <c r="BG179" i="164"/>
  <c r="BE179" i="164"/>
  <c r="BC179" i="164"/>
  <c r="BA179" i="164"/>
  <c r="AX179" i="164"/>
  <c r="AV179" i="164"/>
  <c r="AT179" i="164"/>
  <c r="AR179" i="164"/>
  <c r="AO179" i="164"/>
  <c r="AM179" i="164"/>
  <c r="AK179" i="164"/>
  <c r="AI179" i="164"/>
  <c r="AF179" i="164"/>
  <c r="AD179" i="164"/>
  <c r="AB179" i="164"/>
  <c r="Z179" i="164"/>
  <c r="W179" i="164"/>
  <c r="U179" i="164"/>
  <c r="S179" i="164"/>
  <c r="Q179" i="164"/>
  <c r="N179" i="164"/>
  <c r="L179" i="164"/>
  <c r="J179" i="164"/>
  <c r="H179" i="164"/>
  <c r="BX173" i="164"/>
  <c r="BV173" i="164"/>
  <c r="BT173" i="164"/>
  <c r="BR173" i="164"/>
  <c r="BQ173" i="164"/>
  <c r="BP173" i="164"/>
  <c r="BN173" i="164"/>
  <c r="BL173" i="164"/>
  <c r="BJ173" i="164"/>
  <c r="BG173" i="164"/>
  <c r="BE173" i="164"/>
  <c r="BC173" i="164"/>
  <c r="BA173" i="164"/>
  <c r="AX173" i="164"/>
  <c r="AV173" i="164"/>
  <c r="AT173" i="164"/>
  <c r="AR173" i="164"/>
  <c r="AO173" i="164"/>
  <c r="AM173" i="164"/>
  <c r="AK173" i="164"/>
  <c r="AI173" i="164"/>
  <c r="AF173" i="164"/>
  <c r="AD173" i="164"/>
  <c r="AB173" i="164"/>
  <c r="Z173" i="164"/>
  <c r="W173" i="164"/>
  <c r="U173" i="164"/>
  <c r="S173" i="164"/>
  <c r="Q173" i="164"/>
  <c r="N173" i="164"/>
  <c r="L173" i="164"/>
  <c r="J173" i="164"/>
  <c r="H173" i="164"/>
  <c r="BX167" i="164"/>
  <c r="BV167" i="164"/>
  <c r="BT167" i="164"/>
  <c r="BR167" i="164"/>
  <c r="BQ167" i="164"/>
  <c r="BP167" i="164"/>
  <c r="BN167" i="164"/>
  <c r="BL167" i="164"/>
  <c r="BJ167" i="164"/>
  <c r="BG167" i="164"/>
  <c r="BE167" i="164"/>
  <c r="BC167" i="164"/>
  <c r="BA167" i="164"/>
  <c r="AX167" i="164"/>
  <c r="AV167" i="164"/>
  <c r="AT167" i="164"/>
  <c r="AR167" i="164"/>
  <c r="AO167" i="164"/>
  <c r="AM167" i="164"/>
  <c r="AK167" i="164"/>
  <c r="AI167" i="164"/>
  <c r="AF167" i="164"/>
  <c r="AD167" i="164"/>
  <c r="AB167" i="164"/>
  <c r="Z167" i="164"/>
  <c r="W167" i="164"/>
  <c r="U167" i="164"/>
  <c r="S167" i="164"/>
  <c r="Q167" i="164"/>
  <c r="N167" i="164"/>
  <c r="L167" i="164"/>
  <c r="J167" i="164"/>
  <c r="H167" i="164"/>
  <c r="BX161" i="164"/>
  <c r="BV161" i="164"/>
  <c r="BT161" i="164"/>
  <c r="BR161" i="164"/>
  <c r="BQ161" i="164"/>
  <c r="BP161" i="164"/>
  <c r="BN161" i="164"/>
  <c r="BL161" i="164"/>
  <c r="BJ161" i="164"/>
  <c r="BG161" i="164"/>
  <c r="BE161" i="164"/>
  <c r="BC161" i="164"/>
  <c r="BA161" i="164"/>
  <c r="AX161" i="164"/>
  <c r="AV161" i="164"/>
  <c r="AT161" i="164"/>
  <c r="AR161" i="164"/>
  <c r="AO161" i="164"/>
  <c r="AM161" i="164"/>
  <c r="AK161" i="164"/>
  <c r="AI161" i="164"/>
  <c r="AF161" i="164"/>
  <c r="AD161" i="164"/>
  <c r="AB161" i="164"/>
  <c r="Z161" i="164"/>
  <c r="W161" i="164"/>
  <c r="U161" i="164"/>
  <c r="S161" i="164"/>
  <c r="Q161" i="164"/>
  <c r="N161" i="164"/>
  <c r="L161" i="164"/>
  <c r="J161" i="164"/>
  <c r="H161" i="164"/>
  <c r="BX155" i="164"/>
  <c r="BV155" i="164"/>
  <c r="BT155" i="164"/>
  <c r="BR155" i="164"/>
  <c r="BQ155" i="164"/>
  <c r="BP155" i="164"/>
  <c r="BN155" i="164"/>
  <c r="BL155" i="164"/>
  <c r="BJ155" i="164"/>
  <c r="BG155" i="164"/>
  <c r="BE155" i="164"/>
  <c r="BC155" i="164"/>
  <c r="BA155" i="164"/>
  <c r="AX155" i="164"/>
  <c r="AV155" i="164"/>
  <c r="AT155" i="164"/>
  <c r="AR155" i="164"/>
  <c r="AO155" i="164"/>
  <c r="AM155" i="164"/>
  <c r="AK155" i="164"/>
  <c r="AI155" i="164"/>
  <c r="AF155" i="164"/>
  <c r="AD155" i="164"/>
  <c r="AB155" i="164"/>
  <c r="Z155" i="164"/>
  <c r="W155" i="164"/>
  <c r="U155" i="164"/>
  <c r="S155" i="164"/>
  <c r="Q155" i="164"/>
  <c r="N155" i="164"/>
  <c r="L155" i="164"/>
  <c r="J155" i="164"/>
  <c r="H155" i="164"/>
  <c r="BX149" i="164"/>
  <c r="BV149" i="164"/>
  <c r="BT149" i="164"/>
  <c r="BR149" i="164"/>
  <c r="BQ149" i="164"/>
  <c r="BP149" i="164"/>
  <c r="BN149" i="164"/>
  <c r="BL149" i="164"/>
  <c r="BJ149" i="164"/>
  <c r="BG149" i="164"/>
  <c r="BE149" i="164"/>
  <c r="BC149" i="164"/>
  <c r="BA149" i="164"/>
  <c r="AX149" i="164"/>
  <c r="AV149" i="164"/>
  <c r="AT149" i="164"/>
  <c r="AR149" i="164"/>
  <c r="AO149" i="164"/>
  <c r="AM149" i="164"/>
  <c r="AK149" i="164"/>
  <c r="AI149" i="164"/>
  <c r="AF149" i="164"/>
  <c r="AD149" i="164"/>
  <c r="AB149" i="164"/>
  <c r="Z149" i="164"/>
  <c r="W149" i="164"/>
  <c r="U149" i="164"/>
  <c r="S149" i="164"/>
  <c r="Q149" i="164"/>
  <c r="N149" i="164"/>
  <c r="L149" i="164"/>
  <c r="J149" i="164"/>
  <c r="H149" i="164"/>
  <c r="BX143" i="164"/>
  <c r="BV143" i="164"/>
  <c r="BT143" i="164"/>
  <c r="BR143" i="164"/>
  <c r="BQ143" i="164"/>
  <c r="BP143" i="164"/>
  <c r="BN143" i="164"/>
  <c r="BL143" i="164"/>
  <c r="BJ143" i="164"/>
  <c r="BG143" i="164"/>
  <c r="BE143" i="164"/>
  <c r="BC143" i="164"/>
  <c r="BA143" i="164"/>
  <c r="AX143" i="164"/>
  <c r="AV143" i="164"/>
  <c r="AT143" i="164"/>
  <c r="AR143" i="164"/>
  <c r="AO143" i="164"/>
  <c r="AM143" i="164"/>
  <c r="AK143" i="164"/>
  <c r="AI143" i="164"/>
  <c r="AF143" i="164"/>
  <c r="AD143" i="164"/>
  <c r="AB143" i="164"/>
  <c r="Z143" i="164"/>
  <c r="W143" i="164"/>
  <c r="U143" i="164"/>
  <c r="S143" i="164"/>
  <c r="Q143" i="164"/>
  <c r="N143" i="164"/>
  <c r="L143" i="164"/>
  <c r="J143" i="164"/>
  <c r="H143" i="164"/>
  <c r="BX137" i="164"/>
  <c r="BV137" i="164"/>
  <c r="BT137" i="164"/>
  <c r="BR137" i="164"/>
  <c r="BQ137" i="164"/>
  <c r="BP137" i="164"/>
  <c r="BN137" i="164"/>
  <c r="BL137" i="164"/>
  <c r="BJ137" i="164"/>
  <c r="BG137" i="164"/>
  <c r="BE137" i="164"/>
  <c r="BC137" i="164"/>
  <c r="BA137" i="164"/>
  <c r="AX137" i="164"/>
  <c r="AV137" i="164"/>
  <c r="AT137" i="164"/>
  <c r="AR137" i="164"/>
  <c r="AO137" i="164"/>
  <c r="AM137" i="164"/>
  <c r="AK137" i="164"/>
  <c r="AI137" i="164"/>
  <c r="AF137" i="164"/>
  <c r="AD137" i="164"/>
  <c r="AB137" i="164"/>
  <c r="Z137" i="164"/>
  <c r="W137" i="164"/>
  <c r="U137" i="164"/>
  <c r="S137" i="164"/>
  <c r="Q137" i="164"/>
  <c r="N137" i="164"/>
  <c r="L137" i="164"/>
  <c r="J137" i="164"/>
  <c r="H137" i="164"/>
  <c r="BX131" i="164"/>
  <c r="BV131" i="164"/>
  <c r="BT131" i="164"/>
  <c r="BR131" i="164"/>
  <c r="BQ131" i="164"/>
  <c r="BP131" i="164"/>
  <c r="BN131" i="164"/>
  <c r="BL131" i="164"/>
  <c r="BJ131" i="164"/>
  <c r="BG131" i="164"/>
  <c r="BE131" i="164"/>
  <c r="BC131" i="164"/>
  <c r="BA131" i="164"/>
  <c r="AX131" i="164"/>
  <c r="AV131" i="164"/>
  <c r="AT131" i="164"/>
  <c r="AR131" i="164"/>
  <c r="AO131" i="164"/>
  <c r="AM131" i="164"/>
  <c r="AK131" i="164"/>
  <c r="AI131" i="164"/>
  <c r="AF131" i="164"/>
  <c r="AD131" i="164"/>
  <c r="AB131" i="164"/>
  <c r="Z131" i="164"/>
  <c r="W131" i="164"/>
  <c r="U131" i="164"/>
  <c r="S131" i="164"/>
  <c r="Q131" i="164"/>
  <c r="N131" i="164"/>
  <c r="L131" i="164"/>
  <c r="J131" i="164"/>
  <c r="H131" i="164"/>
  <c r="BX125" i="164"/>
  <c r="BV125" i="164"/>
  <c r="BT125" i="164"/>
  <c r="BR125" i="164"/>
  <c r="BQ125" i="164"/>
  <c r="BP125" i="164"/>
  <c r="BN125" i="164"/>
  <c r="BL125" i="164"/>
  <c r="BJ125" i="164"/>
  <c r="BG125" i="164"/>
  <c r="BE125" i="164"/>
  <c r="BC125" i="164"/>
  <c r="BA125" i="164"/>
  <c r="AX125" i="164"/>
  <c r="AV125" i="164"/>
  <c r="AT125" i="164"/>
  <c r="AR125" i="164"/>
  <c r="AO125" i="164"/>
  <c r="AM125" i="164"/>
  <c r="AK125" i="164"/>
  <c r="AI125" i="164"/>
  <c r="AF125" i="164"/>
  <c r="AD125" i="164"/>
  <c r="AB125" i="164"/>
  <c r="Z125" i="164"/>
  <c r="W125" i="164"/>
  <c r="U125" i="164"/>
  <c r="S125" i="164"/>
  <c r="Q125" i="164"/>
  <c r="N125" i="164"/>
  <c r="L125" i="164"/>
  <c r="J125" i="164"/>
  <c r="H125" i="164"/>
  <c r="BX119" i="164"/>
  <c r="BV119" i="164"/>
  <c r="BT119" i="164"/>
  <c r="BR119" i="164"/>
  <c r="BQ119" i="164"/>
  <c r="BP119" i="164"/>
  <c r="BN119" i="164"/>
  <c r="BL119" i="164"/>
  <c r="BJ119" i="164"/>
  <c r="BG119" i="164"/>
  <c r="BE119" i="164"/>
  <c r="BC119" i="164"/>
  <c r="BA119" i="164"/>
  <c r="AX119" i="164"/>
  <c r="AV119" i="164"/>
  <c r="AT119" i="164"/>
  <c r="AR119" i="164"/>
  <c r="AO119" i="164"/>
  <c r="AM119" i="164"/>
  <c r="AK119" i="164"/>
  <c r="AI119" i="164"/>
  <c r="AF119" i="164"/>
  <c r="AD119" i="164"/>
  <c r="AB119" i="164"/>
  <c r="Z119" i="164"/>
  <c r="W119" i="164"/>
  <c r="U119" i="164"/>
  <c r="S119" i="164"/>
  <c r="Q119" i="164"/>
  <c r="N119" i="164"/>
  <c r="L119" i="164"/>
  <c r="J119" i="164"/>
  <c r="H119" i="164"/>
  <c r="BX113" i="164"/>
  <c r="BV113" i="164"/>
  <c r="BT113" i="164"/>
  <c r="BR113" i="164"/>
  <c r="BQ113" i="164"/>
  <c r="BP113" i="164"/>
  <c r="BN113" i="164"/>
  <c r="BL113" i="164"/>
  <c r="BJ113" i="164"/>
  <c r="BG113" i="164"/>
  <c r="BE113" i="164"/>
  <c r="BC113" i="164"/>
  <c r="BA113" i="164"/>
  <c r="AX113" i="164"/>
  <c r="AV113" i="164"/>
  <c r="AT113" i="164"/>
  <c r="AR113" i="164"/>
  <c r="AO113" i="164"/>
  <c r="AM113" i="164"/>
  <c r="AK113" i="164"/>
  <c r="AI113" i="164"/>
  <c r="AF113" i="164"/>
  <c r="AD113" i="164"/>
  <c r="AB113" i="164"/>
  <c r="Z113" i="164"/>
  <c r="W113" i="164"/>
  <c r="U113" i="164"/>
  <c r="S113" i="164"/>
  <c r="Q113" i="164"/>
  <c r="N113" i="164"/>
  <c r="L113" i="164"/>
  <c r="J113" i="164"/>
  <c r="H113" i="164"/>
  <c r="BX107" i="164"/>
  <c r="BV107" i="164"/>
  <c r="BT107" i="164"/>
  <c r="BR107" i="164"/>
  <c r="BQ107" i="164"/>
  <c r="BP107" i="164"/>
  <c r="BN107" i="164"/>
  <c r="BL107" i="164"/>
  <c r="BJ107" i="164"/>
  <c r="BG107" i="164"/>
  <c r="BE107" i="164"/>
  <c r="BC107" i="164"/>
  <c r="BA107" i="164"/>
  <c r="AX107" i="164"/>
  <c r="AV107" i="164"/>
  <c r="AT107" i="164"/>
  <c r="AR107" i="164"/>
  <c r="AO107" i="164"/>
  <c r="AM107" i="164"/>
  <c r="AK107" i="164"/>
  <c r="AI107" i="164"/>
  <c r="AF107" i="164"/>
  <c r="AD107" i="164"/>
  <c r="AB107" i="164"/>
  <c r="Z107" i="164"/>
  <c r="W107" i="164"/>
  <c r="U107" i="164"/>
  <c r="S107" i="164"/>
  <c r="Q107" i="164"/>
  <c r="N107" i="164"/>
  <c r="L107" i="164"/>
  <c r="J107" i="164"/>
  <c r="H107" i="164"/>
  <c r="BX101" i="164"/>
  <c r="BV101" i="164"/>
  <c r="BT101" i="164"/>
  <c r="BR101" i="164"/>
  <c r="BQ101" i="164"/>
  <c r="BP101" i="164"/>
  <c r="BN101" i="164"/>
  <c r="BL101" i="164"/>
  <c r="BJ101" i="164"/>
  <c r="BG101" i="164"/>
  <c r="BE101" i="164"/>
  <c r="BC101" i="164"/>
  <c r="BA101" i="164"/>
  <c r="AX101" i="164"/>
  <c r="AV101" i="164"/>
  <c r="AT101" i="164"/>
  <c r="AR101" i="164"/>
  <c r="AO101" i="164"/>
  <c r="AM101" i="164"/>
  <c r="AK101" i="164"/>
  <c r="AI101" i="164"/>
  <c r="AF101" i="164"/>
  <c r="AD101" i="164"/>
  <c r="AB101" i="164"/>
  <c r="Z101" i="164"/>
  <c r="W101" i="164"/>
  <c r="U101" i="164"/>
  <c r="S101" i="164"/>
  <c r="Q101" i="164"/>
  <c r="N101" i="164"/>
  <c r="L101" i="164"/>
  <c r="J101" i="164"/>
  <c r="H101" i="164"/>
  <c r="BX95" i="164"/>
  <c r="BV95" i="164"/>
  <c r="BT95" i="164"/>
  <c r="BR95" i="164"/>
  <c r="BQ95" i="164"/>
  <c r="BP95" i="164"/>
  <c r="BN95" i="164"/>
  <c r="BL95" i="164"/>
  <c r="BJ95" i="164"/>
  <c r="BG95" i="164"/>
  <c r="BE95" i="164"/>
  <c r="BC95" i="164"/>
  <c r="BA95" i="164"/>
  <c r="AX95" i="164"/>
  <c r="AV95" i="164"/>
  <c r="AT95" i="164"/>
  <c r="AR95" i="164"/>
  <c r="AO95" i="164"/>
  <c r="AM95" i="164"/>
  <c r="AK95" i="164"/>
  <c r="AI95" i="164"/>
  <c r="AF95" i="164"/>
  <c r="AD95" i="164"/>
  <c r="AB95" i="164"/>
  <c r="Z95" i="164"/>
  <c r="W95" i="164"/>
  <c r="U95" i="164"/>
  <c r="S95" i="164"/>
  <c r="Q95" i="164"/>
  <c r="N95" i="164"/>
  <c r="L95" i="164"/>
  <c r="J95" i="164"/>
  <c r="H95" i="164"/>
  <c r="BX89" i="164"/>
  <c r="BV89" i="164"/>
  <c r="BT89" i="164"/>
  <c r="BR89" i="164"/>
  <c r="BQ89" i="164"/>
  <c r="BP89" i="164"/>
  <c r="BN89" i="164"/>
  <c r="BL89" i="164"/>
  <c r="BJ89" i="164"/>
  <c r="BG89" i="164"/>
  <c r="BE89" i="164"/>
  <c r="BC89" i="164"/>
  <c r="BA89" i="164"/>
  <c r="AX89" i="164"/>
  <c r="AV89" i="164"/>
  <c r="AT89" i="164"/>
  <c r="AR89" i="164"/>
  <c r="AO89" i="164"/>
  <c r="AM89" i="164"/>
  <c r="AK89" i="164"/>
  <c r="AI89" i="164"/>
  <c r="AF89" i="164"/>
  <c r="AD89" i="164"/>
  <c r="AB89" i="164"/>
  <c r="Z89" i="164"/>
  <c r="W89" i="164"/>
  <c r="U89" i="164"/>
  <c r="S89" i="164"/>
  <c r="Q89" i="164"/>
  <c r="N89" i="164"/>
  <c r="L89" i="164"/>
  <c r="J89" i="164"/>
  <c r="H89" i="164"/>
  <c r="BX83" i="164"/>
  <c r="BV83" i="164"/>
  <c r="BT83" i="164"/>
  <c r="BR83" i="164"/>
  <c r="BQ83" i="164"/>
  <c r="BP83" i="164"/>
  <c r="BN83" i="164"/>
  <c r="BL83" i="164"/>
  <c r="BJ83" i="164"/>
  <c r="BG83" i="164"/>
  <c r="BE83" i="164"/>
  <c r="BC83" i="164"/>
  <c r="BA83" i="164"/>
  <c r="AX83" i="164"/>
  <c r="AV83" i="164"/>
  <c r="AT83" i="164"/>
  <c r="AR83" i="164"/>
  <c r="AO83" i="164"/>
  <c r="AM83" i="164"/>
  <c r="AK83" i="164"/>
  <c r="AI83" i="164"/>
  <c r="AF83" i="164"/>
  <c r="AD83" i="164"/>
  <c r="AB83" i="164"/>
  <c r="Z83" i="164"/>
  <c r="W83" i="164"/>
  <c r="U83" i="164"/>
  <c r="S83" i="164"/>
  <c r="Q83" i="164"/>
  <c r="N83" i="164"/>
  <c r="L83" i="164"/>
  <c r="J83" i="164"/>
  <c r="H83" i="164"/>
  <c r="BX77" i="164"/>
  <c r="BV77" i="164"/>
  <c r="BT77" i="164"/>
  <c r="BR77" i="164"/>
  <c r="BQ77" i="164"/>
  <c r="BP77" i="164"/>
  <c r="BN77" i="164"/>
  <c r="BL77" i="164"/>
  <c r="BJ77" i="164"/>
  <c r="BG77" i="164"/>
  <c r="BE77" i="164"/>
  <c r="BC77" i="164"/>
  <c r="BA77" i="164"/>
  <c r="AX77" i="164"/>
  <c r="AV77" i="164"/>
  <c r="AT77" i="164"/>
  <c r="AR77" i="164"/>
  <c r="AO77" i="164"/>
  <c r="AM77" i="164"/>
  <c r="AK77" i="164"/>
  <c r="AI77" i="164"/>
  <c r="AF77" i="164"/>
  <c r="AD77" i="164"/>
  <c r="AB77" i="164"/>
  <c r="Z77" i="164"/>
  <c r="W77" i="164"/>
  <c r="U77" i="164"/>
  <c r="S77" i="164"/>
  <c r="Q77" i="164"/>
  <c r="N77" i="164"/>
  <c r="L77" i="164"/>
  <c r="J77" i="164"/>
  <c r="H77" i="164"/>
  <c r="BX71" i="164"/>
  <c r="BV71" i="164"/>
  <c r="BT71" i="164"/>
  <c r="BR71" i="164"/>
  <c r="BQ71" i="164"/>
  <c r="BP71" i="164"/>
  <c r="BN71" i="164"/>
  <c r="BL71" i="164"/>
  <c r="BJ71" i="164"/>
  <c r="BG71" i="164"/>
  <c r="BE71" i="164"/>
  <c r="BC71" i="164"/>
  <c r="BA71" i="164"/>
  <c r="AX71" i="164"/>
  <c r="AV71" i="164"/>
  <c r="AT71" i="164"/>
  <c r="AR71" i="164"/>
  <c r="AO71" i="164"/>
  <c r="AM71" i="164"/>
  <c r="AK71" i="164"/>
  <c r="AI71" i="164"/>
  <c r="AF71" i="164"/>
  <c r="AD71" i="164"/>
  <c r="AB71" i="164"/>
  <c r="Z71" i="164"/>
  <c r="W71" i="164"/>
  <c r="U71" i="164"/>
  <c r="S71" i="164"/>
  <c r="Q71" i="164"/>
  <c r="N71" i="164"/>
  <c r="L71" i="164"/>
  <c r="J71" i="164"/>
  <c r="H71" i="164"/>
  <c r="BX65" i="164"/>
  <c r="BV65" i="164"/>
  <c r="BT65" i="164"/>
  <c r="BR65" i="164"/>
  <c r="BQ65" i="164"/>
  <c r="BP65" i="164"/>
  <c r="BN65" i="164"/>
  <c r="BL65" i="164"/>
  <c r="BJ65" i="164"/>
  <c r="BG65" i="164"/>
  <c r="BE65" i="164"/>
  <c r="BC65" i="164"/>
  <c r="BA65" i="164"/>
  <c r="AX65" i="164"/>
  <c r="AV65" i="164"/>
  <c r="AT65" i="164"/>
  <c r="AR65" i="164"/>
  <c r="AO65" i="164"/>
  <c r="AM65" i="164"/>
  <c r="AK65" i="164"/>
  <c r="AI65" i="164"/>
  <c r="AF65" i="164"/>
  <c r="AD65" i="164"/>
  <c r="AB65" i="164"/>
  <c r="Z65" i="164"/>
  <c r="W65" i="164"/>
  <c r="U65" i="164"/>
  <c r="S65" i="164"/>
  <c r="Q65" i="164"/>
  <c r="N65" i="164"/>
  <c r="L65" i="164"/>
  <c r="J65" i="164"/>
  <c r="H65" i="164"/>
  <c r="BX59" i="164"/>
  <c r="BV59" i="164"/>
  <c r="BT59" i="164"/>
  <c r="BR59" i="164"/>
  <c r="BQ59" i="164"/>
  <c r="BP59" i="164"/>
  <c r="BN59" i="164"/>
  <c r="BL59" i="164"/>
  <c r="BJ59" i="164"/>
  <c r="BG59" i="164"/>
  <c r="BE59" i="164"/>
  <c r="BC59" i="164"/>
  <c r="BA59" i="164"/>
  <c r="AX59" i="164"/>
  <c r="AV59" i="164"/>
  <c r="AT59" i="164"/>
  <c r="AR59" i="164"/>
  <c r="AO59" i="164"/>
  <c r="AM59" i="164"/>
  <c r="AK59" i="164"/>
  <c r="AI59" i="164"/>
  <c r="AF59" i="164"/>
  <c r="AD59" i="164"/>
  <c r="AB59" i="164"/>
  <c r="Z59" i="164"/>
  <c r="W59" i="164"/>
  <c r="U59" i="164"/>
  <c r="S59" i="164"/>
  <c r="Q59" i="164"/>
  <c r="N59" i="164"/>
  <c r="L59" i="164"/>
  <c r="J59" i="164"/>
  <c r="H59" i="164"/>
  <c r="BX53" i="164"/>
  <c r="BV53" i="164"/>
  <c r="BT53" i="164"/>
  <c r="BR53" i="164"/>
  <c r="BQ53" i="164"/>
  <c r="BP53" i="164"/>
  <c r="BN53" i="164"/>
  <c r="BL53" i="164"/>
  <c r="BJ53" i="164"/>
  <c r="BG53" i="164"/>
  <c r="BE53" i="164"/>
  <c r="BC53" i="164"/>
  <c r="BA53" i="164"/>
  <c r="AX53" i="164"/>
  <c r="AV53" i="164"/>
  <c r="AT53" i="164"/>
  <c r="AR53" i="164"/>
  <c r="AO53" i="164"/>
  <c r="AM53" i="164"/>
  <c r="AK53" i="164"/>
  <c r="AI53" i="164"/>
  <c r="AF53" i="164"/>
  <c r="AD53" i="164"/>
  <c r="AB53" i="164"/>
  <c r="Z53" i="164"/>
  <c r="W53" i="164"/>
  <c r="U53" i="164"/>
  <c r="S53" i="164"/>
  <c r="Q53" i="164"/>
  <c r="N53" i="164"/>
  <c r="L53" i="164"/>
  <c r="J53" i="164"/>
  <c r="H53" i="164"/>
  <c r="BX47" i="164"/>
  <c r="BV47" i="164"/>
  <c r="BT47" i="164"/>
  <c r="BR47" i="164"/>
  <c r="BQ47" i="164"/>
  <c r="BP47" i="164"/>
  <c r="BN47" i="164"/>
  <c r="BL47" i="164"/>
  <c r="BJ47" i="164"/>
  <c r="BG47" i="164"/>
  <c r="BE47" i="164"/>
  <c r="BC47" i="164"/>
  <c r="BA47" i="164"/>
  <c r="AX47" i="164"/>
  <c r="AV47" i="164"/>
  <c r="AT47" i="164"/>
  <c r="AR47" i="164"/>
  <c r="AO47" i="164"/>
  <c r="AM47" i="164"/>
  <c r="AK47" i="164"/>
  <c r="AI47" i="164"/>
  <c r="AF47" i="164"/>
  <c r="AD47" i="164"/>
  <c r="AB47" i="164"/>
  <c r="Z47" i="164"/>
  <c r="W47" i="164"/>
  <c r="U47" i="164"/>
  <c r="S47" i="164"/>
  <c r="Q47" i="164"/>
  <c r="N47" i="164"/>
  <c r="L47" i="164"/>
  <c r="J47" i="164"/>
  <c r="H47" i="164"/>
  <c r="BX41" i="164"/>
  <c r="BV41" i="164"/>
  <c r="BT41" i="164"/>
  <c r="BR41" i="164"/>
  <c r="BQ41" i="164"/>
  <c r="BP41" i="164"/>
  <c r="BN41" i="164"/>
  <c r="BL41" i="164"/>
  <c r="BJ41" i="164"/>
  <c r="BG41" i="164"/>
  <c r="BE41" i="164"/>
  <c r="BC41" i="164"/>
  <c r="BA41" i="164"/>
  <c r="AX41" i="164"/>
  <c r="AV41" i="164"/>
  <c r="AT41" i="164"/>
  <c r="AR41" i="164"/>
  <c r="AO41" i="164"/>
  <c r="AM41" i="164"/>
  <c r="AK41" i="164"/>
  <c r="AI41" i="164"/>
  <c r="AF41" i="164"/>
  <c r="AD41" i="164"/>
  <c r="AB41" i="164"/>
  <c r="Z41" i="164"/>
  <c r="W41" i="164"/>
  <c r="U41" i="164"/>
  <c r="S41" i="164"/>
  <c r="Q41" i="164"/>
  <c r="N41" i="164"/>
  <c r="L41" i="164"/>
  <c r="J41" i="164"/>
  <c r="H41" i="164"/>
  <c r="BX35" i="164"/>
  <c r="BV35" i="164"/>
  <c r="BT35" i="164"/>
  <c r="BR35" i="164"/>
  <c r="BQ35" i="164"/>
  <c r="BP35" i="164"/>
  <c r="BN35" i="164"/>
  <c r="BL35" i="164"/>
  <c r="BJ35" i="164"/>
  <c r="BG35" i="164"/>
  <c r="BE35" i="164"/>
  <c r="BC35" i="164"/>
  <c r="BA35" i="164"/>
  <c r="AX35" i="164"/>
  <c r="AV35" i="164"/>
  <c r="AT35" i="164"/>
  <c r="AR35" i="164"/>
  <c r="AO35" i="164"/>
  <c r="AM35" i="164"/>
  <c r="AK35" i="164"/>
  <c r="AI35" i="164"/>
  <c r="AF35" i="164"/>
  <c r="AD35" i="164"/>
  <c r="AB35" i="164"/>
  <c r="Z35" i="164"/>
  <c r="W35" i="164"/>
  <c r="U35" i="164"/>
  <c r="S35" i="164"/>
  <c r="Q35" i="164"/>
  <c r="N35" i="164"/>
  <c r="L35" i="164"/>
  <c r="J35" i="164"/>
  <c r="H35" i="164"/>
  <c r="BX29" i="164"/>
  <c r="BV29" i="164"/>
  <c r="BT29" i="164"/>
  <c r="BR29" i="164"/>
  <c r="BQ29" i="164"/>
  <c r="BP29" i="164"/>
  <c r="BN29" i="164"/>
  <c r="BL29" i="164"/>
  <c r="BJ29" i="164"/>
  <c r="BG29" i="164"/>
  <c r="BE29" i="164"/>
  <c r="BC29" i="164"/>
  <c r="BA29" i="164"/>
  <c r="AX29" i="164"/>
  <c r="AV29" i="164"/>
  <c r="AT29" i="164"/>
  <c r="AR29" i="164"/>
  <c r="AO29" i="164"/>
  <c r="AM29" i="164"/>
  <c r="AK29" i="164"/>
  <c r="AI29" i="164"/>
  <c r="AF29" i="164"/>
  <c r="AD29" i="164"/>
  <c r="AB29" i="164"/>
  <c r="Z29" i="164"/>
  <c r="W29" i="164"/>
  <c r="U29" i="164"/>
  <c r="S29" i="164"/>
  <c r="Q29" i="164"/>
  <c r="N29" i="164"/>
  <c r="L29" i="164"/>
  <c r="J29" i="164"/>
  <c r="H29" i="164"/>
  <c r="BX23" i="164"/>
  <c r="BV23" i="164"/>
  <c r="BT23" i="164"/>
  <c r="BR23" i="164"/>
  <c r="BQ23" i="164"/>
  <c r="BP23" i="164"/>
  <c r="BN23" i="164"/>
  <c r="BL23" i="164"/>
  <c r="BJ23" i="164"/>
  <c r="BG23" i="164"/>
  <c r="BE23" i="164"/>
  <c r="BC23" i="164"/>
  <c r="BA23" i="164"/>
  <c r="AX23" i="164"/>
  <c r="AV23" i="164"/>
  <c r="AT23" i="164"/>
  <c r="AR23" i="164"/>
  <c r="AO23" i="164"/>
  <c r="AM23" i="164"/>
  <c r="AK23" i="164"/>
  <c r="AI23" i="164"/>
  <c r="AF23" i="164"/>
  <c r="AD23" i="164"/>
  <c r="AB23" i="164"/>
  <c r="Z23" i="164"/>
  <c r="W23" i="164"/>
  <c r="U23" i="164"/>
  <c r="S23" i="164"/>
  <c r="Q23" i="164"/>
  <c r="N23" i="164"/>
  <c r="L23" i="164"/>
  <c r="J23" i="164"/>
  <c r="H23" i="164"/>
  <c r="BX17" i="164"/>
  <c r="BV17" i="164"/>
  <c r="BT17" i="164"/>
  <c r="BR17" i="164"/>
  <c r="BQ17" i="164"/>
  <c r="BP17" i="164"/>
  <c r="BN17" i="164"/>
  <c r="BL17" i="164"/>
  <c r="BJ17" i="164"/>
  <c r="BG17" i="164"/>
  <c r="BE17" i="164"/>
  <c r="BC17" i="164"/>
  <c r="BA17" i="164"/>
  <c r="AX17" i="164"/>
  <c r="AV17" i="164"/>
  <c r="AT17" i="164"/>
  <c r="AR17" i="164"/>
  <c r="AO17" i="164"/>
  <c r="AM17" i="164"/>
  <c r="AK17" i="164"/>
  <c r="AI17" i="164"/>
  <c r="AF17" i="164"/>
  <c r="AD17" i="164"/>
  <c r="AB17" i="164"/>
  <c r="Z17" i="164"/>
  <c r="W17" i="164"/>
  <c r="U17" i="164"/>
  <c r="S17" i="164"/>
  <c r="Q17" i="164"/>
  <c r="N17" i="164"/>
  <c r="L17" i="164"/>
  <c r="J17" i="164"/>
  <c r="H17" i="164"/>
  <c r="BX11" i="164"/>
  <c r="BV11" i="164"/>
  <c r="BT11" i="164"/>
  <c r="BR11" i="164"/>
  <c r="BQ11" i="164"/>
  <c r="BP11" i="164"/>
  <c r="BN11" i="164"/>
  <c r="BL11" i="164"/>
  <c r="BJ11" i="164"/>
  <c r="BG11" i="164"/>
  <c r="BE11" i="164"/>
  <c r="BC11" i="164"/>
  <c r="BA11" i="164"/>
  <c r="AX11" i="164"/>
  <c r="AV11" i="164"/>
  <c r="AT11" i="164"/>
  <c r="AR11" i="164"/>
  <c r="AO11" i="164"/>
  <c r="AM11" i="164"/>
  <c r="AK11" i="164"/>
  <c r="AI11" i="164"/>
  <c r="AF11" i="164"/>
  <c r="AD11" i="164"/>
  <c r="AB11" i="164"/>
  <c r="Z11" i="164"/>
  <c r="W11" i="164"/>
  <c r="U11" i="164"/>
  <c r="S11" i="164"/>
  <c r="Q11" i="164"/>
  <c r="N11" i="164"/>
  <c r="L11" i="164"/>
  <c r="J11" i="164"/>
  <c r="H11" i="164"/>
  <c r="BU329" i="164" l="1"/>
  <c r="BW383" i="164"/>
  <c r="BS383" i="164"/>
  <c r="BW329" i="164"/>
  <c r="BY449" i="164"/>
  <c r="BU449" i="164"/>
  <c r="BY443" i="164"/>
  <c r="BU443" i="164"/>
  <c r="BS443" i="164"/>
  <c r="BW443" i="164"/>
  <c r="BY437" i="164"/>
  <c r="BU437" i="164"/>
  <c r="BS437" i="164"/>
  <c r="BW437" i="164"/>
  <c r="BY431" i="164"/>
  <c r="BU431" i="164"/>
  <c r="BS431" i="164"/>
  <c r="BW431" i="164"/>
  <c r="BY430" i="164"/>
  <c r="BU430" i="164"/>
  <c r="BW430" i="164"/>
  <c r="CG77" i="164" s="1"/>
  <c r="CY46" i="164" s="1"/>
  <c r="BS430" i="164"/>
  <c r="BY425" i="164"/>
  <c r="BU425" i="164"/>
  <c r="BY419" i="164"/>
  <c r="BU419" i="164"/>
  <c r="BS419" i="164"/>
  <c r="BU413" i="164"/>
  <c r="BS413" i="164"/>
  <c r="BW413" i="164"/>
  <c r="BY407" i="164"/>
  <c r="BU407" i="164"/>
  <c r="BS407" i="164"/>
  <c r="BW407" i="164"/>
  <c r="BY401" i="164"/>
  <c r="BU401" i="164"/>
  <c r="BS401" i="164"/>
  <c r="BW401" i="164"/>
  <c r="BY395" i="164"/>
  <c r="BU395" i="164"/>
  <c r="BS395" i="164"/>
  <c r="BW395" i="164"/>
  <c r="BY389" i="164"/>
  <c r="BU389" i="164"/>
  <c r="BS389" i="164"/>
  <c r="BW389" i="164"/>
  <c r="BY383" i="164"/>
  <c r="BU383" i="164"/>
  <c r="BW377" i="164"/>
  <c r="BY377" i="164"/>
  <c r="BS377" i="164"/>
  <c r="BY371" i="164"/>
  <c r="BU371" i="164"/>
  <c r="BW371" i="164"/>
  <c r="BS371" i="164"/>
  <c r="BU365" i="164"/>
  <c r="BS365" i="164"/>
  <c r="BW365" i="164"/>
  <c r="BY359" i="164"/>
  <c r="BU359" i="164"/>
  <c r="BS359" i="164"/>
  <c r="BW359" i="164"/>
  <c r="BY353" i="164"/>
  <c r="BU353" i="164"/>
  <c r="BS353" i="164"/>
  <c r="BW353" i="164"/>
  <c r="BY347" i="164"/>
  <c r="BU347" i="164"/>
  <c r="BS347" i="164"/>
  <c r="BW347" i="164"/>
  <c r="BY341" i="164"/>
  <c r="BU341" i="164"/>
  <c r="BS341" i="164"/>
  <c r="BW341" i="164"/>
  <c r="BY335" i="164"/>
  <c r="BU335" i="164"/>
  <c r="BS335" i="164"/>
  <c r="BW335" i="164"/>
  <c r="BY329" i="164"/>
  <c r="BS329" i="164"/>
  <c r="BY323" i="164"/>
  <c r="BU323" i="164"/>
  <c r="BW323" i="164"/>
  <c r="BS323" i="164"/>
  <c r="BY318" i="164"/>
  <c r="BU318" i="164"/>
  <c r="BS318" i="164"/>
  <c r="BW318" i="164"/>
  <c r="CH58" i="164" s="1"/>
  <c r="DB27" i="164" s="1"/>
  <c r="BY317" i="164"/>
  <c r="BU317" i="164"/>
  <c r="BS317" i="164"/>
  <c r="BW317" i="164"/>
  <c r="BY311" i="164"/>
  <c r="BU311" i="164"/>
  <c r="BY305" i="164"/>
  <c r="BU305" i="164"/>
  <c r="BY299" i="164"/>
  <c r="BU299" i="164"/>
  <c r="BS293" i="164"/>
  <c r="BW293" i="164"/>
  <c r="BY293" i="164"/>
  <c r="BU293" i="164"/>
  <c r="BY287" i="164"/>
  <c r="BU287" i="164"/>
  <c r="BW281" i="164"/>
  <c r="BY281" i="164"/>
  <c r="BU281" i="164"/>
  <c r="BS281" i="164"/>
  <c r="BY275" i="164"/>
  <c r="BU275" i="164"/>
  <c r="BS275" i="164"/>
  <c r="BW275" i="164"/>
  <c r="BY269" i="164"/>
  <c r="BU269" i="164"/>
  <c r="BS269" i="164"/>
  <c r="BW269" i="164"/>
  <c r="BY263" i="164"/>
  <c r="BU263" i="164"/>
  <c r="BS263" i="164"/>
  <c r="BW263" i="164"/>
  <c r="BY257" i="164"/>
  <c r="BU257" i="164"/>
  <c r="BS257" i="164"/>
  <c r="BW257" i="164"/>
  <c r="BY251" i="164"/>
  <c r="BU251" i="164"/>
  <c r="BS251" i="164"/>
  <c r="BW251" i="164"/>
  <c r="BY245" i="164"/>
  <c r="BU245" i="164"/>
  <c r="BS245" i="164"/>
  <c r="BW245" i="164"/>
  <c r="BY239" i="164"/>
  <c r="BU239" i="164"/>
  <c r="BY233" i="164"/>
  <c r="BU233" i="164"/>
  <c r="BW233" i="164"/>
  <c r="BS233" i="164"/>
  <c r="BY227" i="164"/>
  <c r="BU227" i="164"/>
  <c r="BS227" i="164"/>
  <c r="BW227" i="164"/>
  <c r="BY221" i="164"/>
  <c r="BU221" i="164"/>
  <c r="BS221" i="164"/>
  <c r="BW221" i="164"/>
  <c r="BY215" i="164"/>
  <c r="BU215" i="164"/>
  <c r="BS215" i="164"/>
  <c r="BW215" i="164"/>
  <c r="BY209" i="164"/>
  <c r="BU209" i="164"/>
  <c r="BS209" i="164"/>
  <c r="BW209" i="164"/>
  <c r="BY203" i="164"/>
  <c r="BU203" i="164"/>
  <c r="BS203" i="164"/>
  <c r="BW203" i="164"/>
  <c r="BS197" i="164"/>
  <c r="BY197" i="164"/>
  <c r="BU197" i="164"/>
  <c r="BW197" i="164"/>
  <c r="BU191" i="164"/>
  <c r="BY191" i="164"/>
  <c r="BW191" i="164"/>
  <c r="BS191" i="164"/>
  <c r="BY185" i="164"/>
  <c r="BU185" i="164"/>
  <c r="BW185" i="164"/>
  <c r="BS185" i="164"/>
  <c r="BY179" i="164"/>
  <c r="BU179" i="164"/>
  <c r="BS179" i="164"/>
  <c r="BW179" i="164"/>
  <c r="BY173" i="164"/>
  <c r="BU173" i="164"/>
  <c r="BS173" i="164"/>
  <c r="BW173" i="164"/>
  <c r="BY167" i="164"/>
  <c r="BU167" i="164"/>
  <c r="BY161" i="164"/>
  <c r="BU161" i="164"/>
  <c r="BS161" i="164"/>
  <c r="BW161" i="164"/>
  <c r="BY155" i="164"/>
  <c r="BU155" i="164"/>
  <c r="BW155" i="164"/>
  <c r="BS155" i="164"/>
  <c r="BY149" i="164"/>
  <c r="BU149" i="164"/>
  <c r="BW149" i="164"/>
  <c r="BS149" i="164"/>
  <c r="BY143" i="164"/>
  <c r="BU143" i="164"/>
  <c r="BS143" i="164"/>
  <c r="BW143" i="164"/>
  <c r="BY137" i="164"/>
  <c r="BU137" i="164"/>
  <c r="BS137" i="164"/>
  <c r="BW137" i="164"/>
  <c r="BY131" i="164"/>
  <c r="BU131" i="164"/>
  <c r="BS125" i="164"/>
  <c r="BY125" i="164"/>
  <c r="BU125" i="164"/>
  <c r="BW125" i="164"/>
  <c r="BY119" i="164"/>
  <c r="BU119" i="164"/>
  <c r="BS119" i="164"/>
  <c r="BW119" i="164"/>
  <c r="BS113" i="164"/>
  <c r="BY113" i="164"/>
  <c r="BU113" i="164"/>
  <c r="BW113" i="164"/>
  <c r="BY107" i="164"/>
  <c r="BW107" i="164"/>
  <c r="BU107" i="164"/>
  <c r="BS107" i="164"/>
  <c r="BY101" i="164"/>
  <c r="BU101" i="164"/>
  <c r="BW101" i="164"/>
  <c r="BS101" i="164"/>
  <c r="BY95" i="164"/>
  <c r="BU95" i="164"/>
  <c r="BS95" i="164"/>
  <c r="BW95" i="164"/>
  <c r="BY89" i="164"/>
  <c r="BU89" i="164"/>
  <c r="BS89" i="164"/>
  <c r="BW89" i="164"/>
  <c r="BY83" i="164"/>
  <c r="BU83" i="164"/>
  <c r="BS83" i="164"/>
  <c r="BW83" i="164"/>
  <c r="BY77" i="164"/>
  <c r="BU77" i="164"/>
  <c r="BS77" i="164"/>
  <c r="BW77" i="164"/>
  <c r="BY71" i="164"/>
  <c r="BU71" i="164"/>
  <c r="BY65" i="164"/>
  <c r="BU65" i="164"/>
  <c r="BS65" i="164"/>
  <c r="BW65" i="164"/>
  <c r="BY59" i="164"/>
  <c r="BU59" i="164"/>
  <c r="BW59" i="164"/>
  <c r="BS59" i="164"/>
  <c r="BY53" i="164"/>
  <c r="BU53" i="164"/>
  <c r="BW53" i="164"/>
  <c r="BS53" i="164"/>
  <c r="BY47" i="164"/>
  <c r="BU47" i="164"/>
  <c r="BS47" i="164"/>
  <c r="BW47" i="164"/>
  <c r="BY41" i="164"/>
  <c r="BU41" i="164"/>
  <c r="BS41" i="164"/>
  <c r="BW41" i="164"/>
  <c r="BY35" i="164"/>
  <c r="BU35" i="164"/>
  <c r="BS35" i="164"/>
  <c r="BW35" i="164"/>
  <c r="BY29" i="164"/>
  <c r="BU29" i="164"/>
  <c r="BS29" i="164"/>
  <c r="BW29" i="164"/>
  <c r="BY23" i="164"/>
  <c r="BU23" i="164"/>
  <c r="BS23" i="164"/>
  <c r="BW23" i="164"/>
  <c r="BY17" i="164"/>
  <c r="BU17" i="164"/>
  <c r="BS17" i="164"/>
  <c r="BW17" i="164"/>
  <c r="BY11" i="164"/>
  <c r="BU11" i="164"/>
  <c r="BW11" i="164"/>
  <c r="BS11" i="164"/>
  <c r="BS449" i="164"/>
  <c r="BW449" i="164"/>
  <c r="BS425" i="164"/>
  <c r="BW425" i="164"/>
  <c r="BS311" i="164"/>
  <c r="BW311" i="164"/>
  <c r="BS305" i="164"/>
  <c r="BW305" i="164"/>
  <c r="BW299" i="164"/>
  <c r="BS299" i="164"/>
  <c r="BS287" i="164"/>
  <c r="BW287" i="164"/>
  <c r="BS239" i="164"/>
  <c r="BW239" i="164"/>
  <c r="BS167" i="164"/>
  <c r="BW167" i="164"/>
  <c r="BS131" i="164"/>
  <c r="BW131" i="164"/>
  <c r="BW71" i="164"/>
  <c r="BS71" i="164"/>
  <c r="BX53" i="143"/>
  <c r="BV53" i="143"/>
  <c r="BT53" i="143"/>
  <c r="BR53" i="143"/>
  <c r="BQ53" i="143"/>
  <c r="BP53" i="143"/>
  <c r="BN53" i="143"/>
  <c r="BL53" i="143"/>
  <c r="BJ53" i="143"/>
  <c r="BG53" i="143"/>
  <c r="BE53" i="143"/>
  <c r="BC53" i="143"/>
  <c r="BA53" i="143"/>
  <c r="AX53" i="143"/>
  <c r="AV53" i="143"/>
  <c r="AT53" i="143"/>
  <c r="AR53" i="143"/>
  <c r="AO53" i="143"/>
  <c r="AM53" i="143"/>
  <c r="AK53" i="143"/>
  <c r="AI53" i="143"/>
  <c r="AF53" i="143"/>
  <c r="AD53" i="143"/>
  <c r="AB53" i="143"/>
  <c r="Z53" i="143"/>
  <c r="W53" i="143"/>
  <c r="U53" i="143"/>
  <c r="S53" i="143"/>
  <c r="Q53" i="143"/>
  <c r="N53" i="143"/>
  <c r="L53" i="143"/>
  <c r="J53" i="143"/>
  <c r="H53" i="143"/>
  <c r="BX52" i="143"/>
  <c r="BV52" i="143"/>
  <c r="BT52" i="143"/>
  <c r="BR52" i="143"/>
  <c r="BQ52" i="143"/>
  <c r="BP52" i="143"/>
  <c r="BN52" i="143"/>
  <c r="BL52" i="143"/>
  <c r="BJ52" i="143"/>
  <c r="BG52" i="143"/>
  <c r="BE52" i="143"/>
  <c r="BC52" i="143"/>
  <c r="BA52" i="143"/>
  <c r="AX52" i="143"/>
  <c r="AV52" i="143"/>
  <c r="AT52" i="143"/>
  <c r="AR52" i="143"/>
  <c r="AO52" i="143"/>
  <c r="AM52" i="143"/>
  <c r="AK52" i="143"/>
  <c r="AI52" i="143"/>
  <c r="AF52" i="143"/>
  <c r="AD52" i="143"/>
  <c r="AB52" i="143"/>
  <c r="Z52" i="143"/>
  <c r="W52" i="143"/>
  <c r="U52" i="143"/>
  <c r="S52" i="143"/>
  <c r="Q52" i="143"/>
  <c r="N52" i="143"/>
  <c r="L52" i="143"/>
  <c r="J52" i="143"/>
  <c r="H52" i="143"/>
  <c r="BX51" i="143"/>
  <c r="BV51" i="143"/>
  <c r="BT51" i="143"/>
  <c r="BR51" i="143"/>
  <c r="BQ51" i="143"/>
  <c r="BP51" i="143"/>
  <c r="BN51" i="143"/>
  <c r="BL51" i="143"/>
  <c r="BJ51" i="143"/>
  <c r="BG51" i="143"/>
  <c r="BE51" i="143"/>
  <c r="BC51" i="143"/>
  <c r="BA51" i="143"/>
  <c r="AX51" i="143"/>
  <c r="AV51" i="143"/>
  <c r="AT51" i="143"/>
  <c r="AR51" i="143"/>
  <c r="AO51" i="143"/>
  <c r="AM51" i="143"/>
  <c r="AK51" i="143"/>
  <c r="AI51" i="143"/>
  <c r="AF51" i="143"/>
  <c r="AD51" i="143"/>
  <c r="AB51" i="143"/>
  <c r="Z51" i="143"/>
  <c r="W51" i="143"/>
  <c r="U51" i="143"/>
  <c r="S51" i="143"/>
  <c r="Q51" i="143"/>
  <c r="N51" i="143"/>
  <c r="L51" i="143"/>
  <c r="J51" i="143"/>
  <c r="H51" i="143"/>
  <c r="BX47" i="143"/>
  <c r="BV47" i="143"/>
  <c r="BT47" i="143"/>
  <c r="BR47" i="143"/>
  <c r="BQ47" i="143"/>
  <c r="BP47" i="143"/>
  <c r="BN47" i="143"/>
  <c r="BL47" i="143"/>
  <c r="BJ47" i="143"/>
  <c r="BG47" i="143"/>
  <c r="BE47" i="143"/>
  <c r="BC47" i="143"/>
  <c r="BA47" i="143"/>
  <c r="AX47" i="143"/>
  <c r="AV47" i="143"/>
  <c r="AT47" i="143"/>
  <c r="AR47" i="143"/>
  <c r="AO47" i="143"/>
  <c r="AM47" i="143"/>
  <c r="AK47" i="143"/>
  <c r="AI47" i="143"/>
  <c r="AF47" i="143"/>
  <c r="AD47" i="143"/>
  <c r="AB47" i="143"/>
  <c r="Z47" i="143"/>
  <c r="W47" i="143"/>
  <c r="U47" i="143"/>
  <c r="S47" i="143"/>
  <c r="Q47" i="143"/>
  <c r="N47" i="143"/>
  <c r="L47" i="143"/>
  <c r="J47" i="143"/>
  <c r="H47" i="143"/>
  <c r="BX46" i="143"/>
  <c r="BV46" i="143"/>
  <c r="BT46" i="143"/>
  <c r="BR46" i="143"/>
  <c r="BQ46" i="143"/>
  <c r="BP46" i="143"/>
  <c r="BN46" i="143"/>
  <c r="BL46" i="143"/>
  <c r="BJ46" i="143"/>
  <c r="BG46" i="143"/>
  <c r="BE46" i="143"/>
  <c r="BC46" i="143"/>
  <c r="BA46" i="143"/>
  <c r="AX46" i="143"/>
  <c r="AV46" i="143"/>
  <c r="AT46" i="143"/>
  <c r="AR46" i="143"/>
  <c r="AO46" i="143"/>
  <c r="AM46" i="143"/>
  <c r="AK46" i="143"/>
  <c r="AI46" i="143"/>
  <c r="AF46" i="143"/>
  <c r="AD46" i="143"/>
  <c r="AB46" i="143"/>
  <c r="Z46" i="143"/>
  <c r="W46" i="143"/>
  <c r="U46" i="143"/>
  <c r="S46" i="143"/>
  <c r="Q46" i="143"/>
  <c r="N46" i="143"/>
  <c r="L46" i="143"/>
  <c r="J46" i="143"/>
  <c r="H46" i="143"/>
  <c r="BX45" i="143"/>
  <c r="BV45" i="143"/>
  <c r="BT45" i="143"/>
  <c r="BR45" i="143"/>
  <c r="BQ45" i="143"/>
  <c r="BP45" i="143"/>
  <c r="BN45" i="143"/>
  <c r="BL45" i="143"/>
  <c r="BJ45" i="143"/>
  <c r="BG45" i="143"/>
  <c r="BE45" i="143"/>
  <c r="BC45" i="143"/>
  <c r="BA45" i="143"/>
  <c r="AX45" i="143"/>
  <c r="AV45" i="143"/>
  <c r="AT45" i="143"/>
  <c r="AR45" i="143"/>
  <c r="AO45" i="143"/>
  <c r="AM45" i="143"/>
  <c r="AK45" i="143"/>
  <c r="AI45" i="143"/>
  <c r="AF45" i="143"/>
  <c r="AD45" i="143"/>
  <c r="AB45" i="143"/>
  <c r="Z45" i="143"/>
  <c r="W45" i="143"/>
  <c r="U45" i="143"/>
  <c r="S45" i="143"/>
  <c r="Q45" i="143"/>
  <c r="N45" i="143"/>
  <c r="L45" i="143"/>
  <c r="J45" i="143"/>
  <c r="H45" i="143"/>
  <c r="BX41" i="143"/>
  <c r="BV41" i="143"/>
  <c r="BT41" i="143"/>
  <c r="BR41" i="143"/>
  <c r="BQ41" i="143"/>
  <c r="BP41" i="143"/>
  <c r="BN41" i="143"/>
  <c r="BL41" i="143"/>
  <c r="BJ41" i="143"/>
  <c r="BG41" i="143"/>
  <c r="BE41" i="143"/>
  <c r="BC41" i="143"/>
  <c r="BA41" i="143"/>
  <c r="AX41" i="143"/>
  <c r="AV41" i="143"/>
  <c r="AT41" i="143"/>
  <c r="AR41" i="143"/>
  <c r="AO41" i="143"/>
  <c r="AM41" i="143"/>
  <c r="AK41" i="143"/>
  <c r="AI41" i="143"/>
  <c r="AF41" i="143"/>
  <c r="AD41" i="143"/>
  <c r="AB41" i="143"/>
  <c r="Z41" i="143"/>
  <c r="W41" i="143"/>
  <c r="U41" i="143"/>
  <c r="S41" i="143"/>
  <c r="Q41" i="143"/>
  <c r="N41" i="143"/>
  <c r="L41" i="143"/>
  <c r="J41" i="143"/>
  <c r="H41" i="143"/>
  <c r="BX40" i="143"/>
  <c r="BV40" i="143"/>
  <c r="BT40" i="143"/>
  <c r="BR40" i="143"/>
  <c r="BQ40" i="143"/>
  <c r="BP40" i="143"/>
  <c r="BN40" i="143"/>
  <c r="BL40" i="143"/>
  <c r="BJ40" i="143"/>
  <c r="BG40" i="143"/>
  <c r="BE40" i="143"/>
  <c r="BC40" i="143"/>
  <c r="BA40" i="143"/>
  <c r="AX40" i="143"/>
  <c r="AV40" i="143"/>
  <c r="AT40" i="143"/>
  <c r="AR40" i="143"/>
  <c r="AO40" i="143"/>
  <c r="AM40" i="143"/>
  <c r="AK40" i="143"/>
  <c r="AI40" i="143"/>
  <c r="AF40" i="143"/>
  <c r="AD40" i="143"/>
  <c r="AB40" i="143"/>
  <c r="Z40" i="143"/>
  <c r="W40" i="143"/>
  <c r="U40" i="143"/>
  <c r="S40" i="143"/>
  <c r="Q40" i="143"/>
  <c r="N40" i="143"/>
  <c r="L40" i="143"/>
  <c r="J40" i="143"/>
  <c r="H40" i="143"/>
  <c r="BX39" i="143"/>
  <c r="BV39" i="143"/>
  <c r="BT39" i="143"/>
  <c r="BR39" i="143"/>
  <c r="BQ39" i="143"/>
  <c r="BP39" i="143"/>
  <c r="BN39" i="143"/>
  <c r="BL39" i="143"/>
  <c r="BJ39" i="143"/>
  <c r="BG39" i="143"/>
  <c r="BE39" i="143"/>
  <c r="BC39" i="143"/>
  <c r="BA39" i="143"/>
  <c r="AX39" i="143"/>
  <c r="AV39" i="143"/>
  <c r="AT39" i="143"/>
  <c r="AR39" i="143"/>
  <c r="AO39" i="143"/>
  <c r="AM39" i="143"/>
  <c r="AK39" i="143"/>
  <c r="AI39" i="143"/>
  <c r="AF39" i="143"/>
  <c r="AD39" i="143"/>
  <c r="AB39" i="143"/>
  <c r="Z39" i="143"/>
  <c r="W39" i="143"/>
  <c r="U39" i="143"/>
  <c r="S39" i="143"/>
  <c r="Q39" i="143"/>
  <c r="N39" i="143"/>
  <c r="L39" i="143"/>
  <c r="J39" i="143"/>
  <c r="H39" i="143"/>
  <c r="BX35" i="143"/>
  <c r="BV35" i="143"/>
  <c r="BT35" i="143"/>
  <c r="BR35" i="143"/>
  <c r="BQ35" i="143"/>
  <c r="BP35" i="143"/>
  <c r="BN35" i="143"/>
  <c r="BL35" i="143"/>
  <c r="BJ35" i="143"/>
  <c r="BG35" i="143"/>
  <c r="BE35" i="143"/>
  <c r="BC35" i="143"/>
  <c r="BA35" i="143"/>
  <c r="AX35" i="143"/>
  <c r="AV35" i="143"/>
  <c r="AT35" i="143"/>
  <c r="AR35" i="143"/>
  <c r="AO35" i="143"/>
  <c r="AM35" i="143"/>
  <c r="AK35" i="143"/>
  <c r="AI35" i="143"/>
  <c r="AF35" i="143"/>
  <c r="AD35" i="143"/>
  <c r="AB35" i="143"/>
  <c r="Z35" i="143"/>
  <c r="W35" i="143"/>
  <c r="U35" i="143"/>
  <c r="S35" i="143"/>
  <c r="Q35" i="143"/>
  <c r="N35" i="143"/>
  <c r="L35" i="143"/>
  <c r="J35" i="143"/>
  <c r="H35" i="143"/>
  <c r="BX34" i="143"/>
  <c r="BV34" i="143"/>
  <c r="BT34" i="143"/>
  <c r="BR34" i="143"/>
  <c r="BQ34" i="143"/>
  <c r="BP34" i="143"/>
  <c r="BN34" i="143"/>
  <c r="BL34" i="143"/>
  <c r="BJ34" i="143"/>
  <c r="BG34" i="143"/>
  <c r="BE34" i="143"/>
  <c r="BC34" i="143"/>
  <c r="BA34" i="143"/>
  <c r="AX34" i="143"/>
  <c r="AV34" i="143"/>
  <c r="AT34" i="143"/>
  <c r="AR34" i="143"/>
  <c r="AO34" i="143"/>
  <c r="AM34" i="143"/>
  <c r="AK34" i="143"/>
  <c r="AI34" i="143"/>
  <c r="AF34" i="143"/>
  <c r="AD34" i="143"/>
  <c r="AB34" i="143"/>
  <c r="Z34" i="143"/>
  <c r="W34" i="143"/>
  <c r="U34" i="143"/>
  <c r="S34" i="143"/>
  <c r="Q34" i="143"/>
  <c r="N34" i="143"/>
  <c r="L34" i="143"/>
  <c r="J34" i="143"/>
  <c r="H34" i="143"/>
  <c r="BX33" i="143"/>
  <c r="BV33" i="143"/>
  <c r="BT33" i="143"/>
  <c r="BR33" i="143"/>
  <c r="BQ33" i="143"/>
  <c r="BP33" i="143"/>
  <c r="BN33" i="143"/>
  <c r="BL33" i="143"/>
  <c r="BJ33" i="143"/>
  <c r="BG33" i="143"/>
  <c r="BE33" i="143"/>
  <c r="BC33" i="143"/>
  <c r="BA33" i="143"/>
  <c r="AX33" i="143"/>
  <c r="AV33" i="143"/>
  <c r="AT33" i="143"/>
  <c r="AR33" i="143"/>
  <c r="AO33" i="143"/>
  <c r="AM33" i="143"/>
  <c r="AK33" i="143"/>
  <c r="AI33" i="143"/>
  <c r="AF33" i="143"/>
  <c r="AD33" i="143"/>
  <c r="AB33" i="143"/>
  <c r="Z33" i="143"/>
  <c r="W33" i="143"/>
  <c r="U33" i="143"/>
  <c r="S33" i="143"/>
  <c r="Q33" i="143"/>
  <c r="N33" i="143"/>
  <c r="L33" i="143"/>
  <c r="J33" i="143"/>
  <c r="H33" i="143"/>
  <c r="BX29" i="143"/>
  <c r="BV29" i="143"/>
  <c r="BT29" i="143"/>
  <c r="BR29" i="143"/>
  <c r="BQ29" i="143"/>
  <c r="BP29" i="143"/>
  <c r="BN29" i="143"/>
  <c r="BL29" i="143"/>
  <c r="BJ29" i="143"/>
  <c r="BG29" i="143"/>
  <c r="BE29" i="143"/>
  <c r="BC29" i="143"/>
  <c r="BA29" i="143"/>
  <c r="AX29" i="143"/>
  <c r="AV29" i="143"/>
  <c r="AT29" i="143"/>
  <c r="AR29" i="143"/>
  <c r="AO29" i="143"/>
  <c r="AM29" i="143"/>
  <c r="AK29" i="143"/>
  <c r="AI29" i="143"/>
  <c r="AF29" i="143"/>
  <c r="AD29" i="143"/>
  <c r="AB29" i="143"/>
  <c r="Z29" i="143"/>
  <c r="W29" i="143"/>
  <c r="U29" i="143"/>
  <c r="S29" i="143"/>
  <c r="Q29" i="143"/>
  <c r="N29" i="143"/>
  <c r="L29" i="143"/>
  <c r="J29" i="143"/>
  <c r="H29" i="143"/>
  <c r="BX28" i="143"/>
  <c r="BV28" i="143"/>
  <c r="BT28" i="143"/>
  <c r="BR28" i="143"/>
  <c r="BQ28" i="143"/>
  <c r="BP28" i="143"/>
  <c r="BN28" i="143"/>
  <c r="BL28" i="143"/>
  <c r="BJ28" i="143"/>
  <c r="BG28" i="143"/>
  <c r="BE28" i="143"/>
  <c r="BC28" i="143"/>
  <c r="BA28" i="143"/>
  <c r="AX28" i="143"/>
  <c r="AV28" i="143"/>
  <c r="AT28" i="143"/>
  <c r="AR28" i="143"/>
  <c r="AO28" i="143"/>
  <c r="AM28" i="143"/>
  <c r="AK28" i="143"/>
  <c r="AI28" i="143"/>
  <c r="AF28" i="143"/>
  <c r="AD28" i="143"/>
  <c r="AB28" i="143"/>
  <c r="Z28" i="143"/>
  <c r="W28" i="143"/>
  <c r="U28" i="143"/>
  <c r="S28" i="143"/>
  <c r="Q28" i="143"/>
  <c r="N28" i="143"/>
  <c r="L28" i="143"/>
  <c r="J28" i="143"/>
  <c r="H28" i="143"/>
  <c r="BX27" i="143"/>
  <c r="BV27" i="143"/>
  <c r="BT27" i="143"/>
  <c r="BR27" i="143"/>
  <c r="BQ27" i="143"/>
  <c r="BP27" i="143"/>
  <c r="BN27" i="143"/>
  <c r="BL27" i="143"/>
  <c r="BJ27" i="143"/>
  <c r="BG27" i="143"/>
  <c r="BE27" i="143"/>
  <c r="BC27" i="143"/>
  <c r="BA27" i="143"/>
  <c r="AX27" i="143"/>
  <c r="AV27" i="143"/>
  <c r="AT27" i="143"/>
  <c r="AR27" i="143"/>
  <c r="AO27" i="143"/>
  <c r="AM27" i="143"/>
  <c r="AK27" i="143"/>
  <c r="AI27" i="143"/>
  <c r="AF27" i="143"/>
  <c r="AD27" i="143"/>
  <c r="AB27" i="143"/>
  <c r="Z27" i="143"/>
  <c r="W27" i="143"/>
  <c r="U27" i="143"/>
  <c r="S27" i="143"/>
  <c r="Q27" i="143"/>
  <c r="N27" i="143"/>
  <c r="L27" i="143"/>
  <c r="J27" i="143"/>
  <c r="H27" i="143"/>
  <c r="BX23" i="143"/>
  <c r="BV23" i="143"/>
  <c r="BT23" i="143"/>
  <c r="BR23" i="143"/>
  <c r="BQ23" i="143"/>
  <c r="BP23" i="143"/>
  <c r="BN23" i="143"/>
  <c r="BL23" i="143"/>
  <c r="BJ23" i="143"/>
  <c r="BG23" i="143"/>
  <c r="BE23" i="143"/>
  <c r="BC23" i="143"/>
  <c r="BA23" i="143"/>
  <c r="AX23" i="143"/>
  <c r="AV23" i="143"/>
  <c r="AT23" i="143"/>
  <c r="AR23" i="143"/>
  <c r="AO23" i="143"/>
  <c r="AM23" i="143"/>
  <c r="AK23" i="143"/>
  <c r="AI23" i="143"/>
  <c r="AF23" i="143"/>
  <c r="AD23" i="143"/>
  <c r="AB23" i="143"/>
  <c r="Z23" i="143"/>
  <c r="W23" i="143"/>
  <c r="U23" i="143"/>
  <c r="S23" i="143"/>
  <c r="Q23" i="143"/>
  <c r="N23" i="143"/>
  <c r="L23" i="143"/>
  <c r="J23" i="143"/>
  <c r="H23" i="143"/>
  <c r="BX22" i="143"/>
  <c r="BV22" i="143"/>
  <c r="BT22" i="143"/>
  <c r="BR22" i="143"/>
  <c r="BQ22" i="143"/>
  <c r="BP22" i="143"/>
  <c r="BN22" i="143"/>
  <c r="BL22" i="143"/>
  <c r="BJ22" i="143"/>
  <c r="BG22" i="143"/>
  <c r="BE22" i="143"/>
  <c r="BC22" i="143"/>
  <c r="BA22" i="143"/>
  <c r="AX22" i="143"/>
  <c r="AV22" i="143"/>
  <c r="AT22" i="143"/>
  <c r="AR22" i="143"/>
  <c r="AO22" i="143"/>
  <c r="AM22" i="143"/>
  <c r="AK22" i="143"/>
  <c r="AI22" i="143"/>
  <c r="AF22" i="143"/>
  <c r="AD22" i="143"/>
  <c r="AB22" i="143"/>
  <c r="Z22" i="143"/>
  <c r="W22" i="143"/>
  <c r="U22" i="143"/>
  <c r="S22" i="143"/>
  <c r="Q22" i="143"/>
  <c r="N22" i="143"/>
  <c r="L22" i="143"/>
  <c r="J22" i="143"/>
  <c r="H22" i="143"/>
  <c r="BX21" i="143"/>
  <c r="BV21" i="143"/>
  <c r="BT21" i="143"/>
  <c r="BR21" i="143"/>
  <c r="BQ21" i="143"/>
  <c r="BP21" i="143"/>
  <c r="BN21" i="143"/>
  <c r="BL21" i="143"/>
  <c r="BJ21" i="143"/>
  <c r="BG21" i="143"/>
  <c r="BE21" i="143"/>
  <c r="BC21" i="143"/>
  <c r="BA21" i="143"/>
  <c r="AX21" i="143"/>
  <c r="AV21" i="143"/>
  <c r="AT21" i="143"/>
  <c r="AR21" i="143"/>
  <c r="AO21" i="143"/>
  <c r="AM21" i="143"/>
  <c r="AK21" i="143"/>
  <c r="AI21" i="143"/>
  <c r="AF21" i="143"/>
  <c r="AD21" i="143"/>
  <c r="AB21" i="143"/>
  <c r="Z21" i="143"/>
  <c r="W21" i="143"/>
  <c r="U21" i="143"/>
  <c r="S21" i="143"/>
  <c r="Q21" i="143"/>
  <c r="N21" i="143"/>
  <c r="L21" i="143"/>
  <c r="J21" i="143"/>
  <c r="H21" i="143"/>
  <c r="N16" i="143"/>
  <c r="J15" i="143"/>
  <c r="BX17" i="143"/>
  <c r="BV17" i="143"/>
  <c r="BT17" i="143"/>
  <c r="BR17" i="143"/>
  <c r="BQ17" i="143"/>
  <c r="BP17" i="143"/>
  <c r="BN17" i="143"/>
  <c r="BL17" i="143"/>
  <c r="BJ17" i="143"/>
  <c r="BG17" i="143"/>
  <c r="BE17" i="143"/>
  <c r="BC17" i="143"/>
  <c r="BA17" i="143"/>
  <c r="AX17" i="143"/>
  <c r="AV17" i="143"/>
  <c r="AT17" i="143"/>
  <c r="AR17" i="143"/>
  <c r="AO17" i="143"/>
  <c r="AM17" i="143"/>
  <c r="AK17" i="143"/>
  <c r="AI17" i="143"/>
  <c r="AF17" i="143"/>
  <c r="AD17" i="143"/>
  <c r="AB17" i="143"/>
  <c r="Z17" i="143"/>
  <c r="W17" i="143"/>
  <c r="U17" i="143"/>
  <c r="S17" i="143"/>
  <c r="Q17" i="143"/>
  <c r="N17" i="143"/>
  <c r="L17" i="143"/>
  <c r="J17" i="143"/>
  <c r="H17" i="143"/>
  <c r="BX16" i="143"/>
  <c r="BV16" i="143"/>
  <c r="BT16" i="143"/>
  <c r="BR16" i="143"/>
  <c r="BQ16" i="143"/>
  <c r="BP16" i="143"/>
  <c r="BN16" i="143"/>
  <c r="BL16" i="143"/>
  <c r="BJ16" i="143"/>
  <c r="BG16" i="143"/>
  <c r="BE16" i="143"/>
  <c r="BC16" i="143"/>
  <c r="BA16" i="143"/>
  <c r="AX16" i="143"/>
  <c r="AV16" i="143"/>
  <c r="AT16" i="143"/>
  <c r="AR16" i="143"/>
  <c r="AO16" i="143"/>
  <c r="AM16" i="143"/>
  <c r="AK16" i="143"/>
  <c r="AI16" i="143"/>
  <c r="AF16" i="143"/>
  <c r="AD16" i="143"/>
  <c r="AB16" i="143"/>
  <c r="Z16" i="143"/>
  <c r="W16" i="143"/>
  <c r="U16" i="143"/>
  <c r="S16" i="143"/>
  <c r="Q16" i="143"/>
  <c r="L16" i="143"/>
  <c r="J16" i="143"/>
  <c r="H16" i="143"/>
  <c r="BX15" i="143"/>
  <c r="BV15" i="143"/>
  <c r="BT15" i="143"/>
  <c r="BR15" i="143"/>
  <c r="BQ15" i="143"/>
  <c r="BP15" i="143"/>
  <c r="BN15" i="143"/>
  <c r="BL15" i="143"/>
  <c r="BJ15" i="143"/>
  <c r="BG15" i="143"/>
  <c r="BE15" i="143"/>
  <c r="BC15" i="143"/>
  <c r="BA15" i="143"/>
  <c r="AX15" i="143"/>
  <c r="AV15" i="143"/>
  <c r="AT15" i="143"/>
  <c r="AR15" i="143"/>
  <c r="AO15" i="143"/>
  <c r="AM15" i="143"/>
  <c r="AK15" i="143"/>
  <c r="AI15" i="143"/>
  <c r="AF15" i="143"/>
  <c r="AD15" i="143"/>
  <c r="AB15" i="143"/>
  <c r="Z15" i="143"/>
  <c r="W15" i="143"/>
  <c r="U15" i="143"/>
  <c r="S15" i="143"/>
  <c r="Q15" i="143"/>
  <c r="N15" i="143"/>
  <c r="L15" i="143"/>
  <c r="H15" i="143"/>
  <c r="BO59" i="143"/>
  <c r="BM59" i="143"/>
  <c r="BK59" i="143"/>
  <c r="BI59" i="143"/>
  <c r="BH59" i="143"/>
  <c r="BF59" i="143"/>
  <c r="BD59" i="143"/>
  <c r="BB59" i="143"/>
  <c r="AZ59" i="143"/>
  <c r="AY59" i="143"/>
  <c r="AW59" i="143"/>
  <c r="AU59" i="143"/>
  <c r="AS59" i="143"/>
  <c r="AQ59" i="143"/>
  <c r="AP59" i="143"/>
  <c r="AN59" i="143"/>
  <c r="AL59" i="143"/>
  <c r="AJ59" i="143"/>
  <c r="AH59" i="143"/>
  <c r="AG59" i="143"/>
  <c r="AE59" i="143"/>
  <c r="AC59" i="143"/>
  <c r="AA59" i="143"/>
  <c r="Y59" i="143"/>
  <c r="X59" i="143"/>
  <c r="V59" i="143"/>
  <c r="T59" i="143"/>
  <c r="R59" i="143"/>
  <c r="P59" i="143"/>
  <c r="O59" i="143"/>
  <c r="M59" i="143"/>
  <c r="K59" i="143"/>
  <c r="I59" i="143"/>
  <c r="G59" i="143"/>
  <c r="F59" i="143"/>
  <c r="BU52" i="143" l="1"/>
  <c r="BS53" i="143"/>
  <c r="CB53" i="143" s="1"/>
  <c r="BU21" i="143"/>
  <c r="BS22" i="143"/>
  <c r="CK77" i="164"/>
  <c r="CZ46" i="164" s="1"/>
  <c r="CL58" i="164"/>
  <c r="DC27" i="164" s="1"/>
  <c r="BS52" i="143"/>
  <c r="BW51" i="143"/>
  <c r="CH14" i="143" s="1"/>
  <c r="BS46" i="143"/>
  <c r="BS45" i="143"/>
  <c r="BU45" i="143"/>
  <c r="BW34" i="143"/>
  <c r="CI11" i="143" s="1"/>
  <c r="BS34" i="143"/>
  <c r="BU33" i="143"/>
  <c r="BO455" i="164"/>
  <c r="BM455" i="164"/>
  <c r="BK455" i="164"/>
  <c r="BI455" i="164"/>
  <c r="BH455" i="164"/>
  <c r="BF455" i="164"/>
  <c r="BD455" i="164"/>
  <c r="BB455" i="164"/>
  <c r="AZ455" i="164"/>
  <c r="AY455" i="164"/>
  <c r="AW455" i="164"/>
  <c r="AU455" i="164"/>
  <c r="AS455" i="164"/>
  <c r="AQ455" i="164"/>
  <c r="AP455" i="164"/>
  <c r="AN455" i="164"/>
  <c r="AL455" i="164"/>
  <c r="AJ455" i="164"/>
  <c r="AH455" i="164"/>
  <c r="AG455" i="164"/>
  <c r="AE455" i="164"/>
  <c r="AC455" i="164"/>
  <c r="AA455" i="164"/>
  <c r="Y455" i="164"/>
  <c r="X455" i="164"/>
  <c r="V455" i="164"/>
  <c r="T455" i="164"/>
  <c r="R455" i="164"/>
  <c r="P455" i="164"/>
  <c r="O455" i="164"/>
  <c r="M455" i="164"/>
  <c r="K455" i="164"/>
  <c r="I455" i="164"/>
  <c r="G455" i="164"/>
  <c r="F455" i="164"/>
  <c r="BW21" i="143"/>
  <c r="CH9" i="143" s="1"/>
  <c r="BY28" i="143"/>
  <c r="BW17" i="143"/>
  <c r="BS21" i="143"/>
  <c r="BW22" i="143"/>
  <c r="CI9" i="143" s="1"/>
  <c r="BW28" i="143"/>
  <c r="CI10" i="143" s="1"/>
  <c r="BW45" i="143"/>
  <c r="CH13" i="143" s="1"/>
  <c r="BW52" i="143"/>
  <c r="CI14" i="143" s="1"/>
  <c r="BS16" i="143"/>
  <c r="BW29" i="143"/>
  <c r="BW39" i="143"/>
  <c r="CH12" i="143" s="1"/>
  <c r="BW46" i="143"/>
  <c r="CI13" i="143" s="1"/>
  <c r="BW53" i="143"/>
  <c r="CA53" i="143" s="1"/>
  <c r="BS17" i="143"/>
  <c r="BW27" i="143"/>
  <c r="CH10" i="143" s="1"/>
  <c r="BU28" i="143"/>
  <c r="BY40" i="143"/>
  <c r="BS41" i="143"/>
  <c r="BY15" i="143"/>
  <c r="BW16" i="143"/>
  <c r="CI8" i="143" s="1"/>
  <c r="BY35" i="143"/>
  <c r="BU40" i="143"/>
  <c r="BY16" i="143"/>
  <c r="BU23" i="143"/>
  <c r="BS27" i="143"/>
  <c r="BS29" i="143"/>
  <c r="BY33" i="143"/>
  <c r="BS51" i="143"/>
  <c r="BU15" i="143"/>
  <c r="BW23" i="143"/>
  <c r="BU35" i="143"/>
  <c r="BS39" i="143"/>
  <c r="BW40" i="143"/>
  <c r="CI12" i="143" s="1"/>
  <c r="BW41" i="143"/>
  <c r="BW15" i="143"/>
  <c r="CH8" i="143" s="1"/>
  <c r="BU16" i="143"/>
  <c r="BY17" i="143"/>
  <c r="BU22" i="143"/>
  <c r="BS23" i="143"/>
  <c r="BU27" i="143"/>
  <c r="BY29" i="143"/>
  <c r="BW33" i="143"/>
  <c r="CH11" i="143" s="1"/>
  <c r="BY34" i="143"/>
  <c r="BW35" i="143"/>
  <c r="BU39" i="143"/>
  <c r="BU41" i="143"/>
  <c r="BY46" i="143"/>
  <c r="BY47" i="143"/>
  <c r="BU51" i="143"/>
  <c r="BU53" i="143"/>
  <c r="BY21" i="143"/>
  <c r="BY23" i="143"/>
  <c r="BS28" i="143"/>
  <c r="BU34" i="143"/>
  <c r="BY45" i="143"/>
  <c r="BU46" i="143"/>
  <c r="BY52" i="143"/>
  <c r="BS15" i="143"/>
  <c r="BU17" i="143"/>
  <c r="BY22" i="143"/>
  <c r="BY27" i="143"/>
  <c r="BU29" i="143"/>
  <c r="BS33" i="143"/>
  <c r="BS35" i="143"/>
  <c r="BY39" i="143"/>
  <c r="BY41" i="143"/>
  <c r="BU47" i="143"/>
  <c r="BY51" i="143"/>
  <c r="BY53" i="143"/>
  <c r="BS47" i="143"/>
  <c r="BW47" i="143"/>
  <c r="BS40" i="143"/>
  <c r="BA59" i="143"/>
  <c r="Q59" i="143"/>
  <c r="AT59" i="143"/>
  <c r="U59" i="143"/>
  <c r="L59" i="143"/>
  <c r="AB59" i="143"/>
  <c r="BL59" i="143"/>
  <c r="BQ59" i="143"/>
  <c r="AR59" i="143"/>
  <c r="AV59" i="143"/>
  <c r="BC59" i="143"/>
  <c r="H59" i="143"/>
  <c r="AX59" i="143"/>
  <c r="BE59" i="143"/>
  <c r="AM59" i="143"/>
  <c r="S59" i="143"/>
  <c r="AO59" i="143"/>
  <c r="BX59" i="143"/>
  <c r="AI59" i="143"/>
  <c r="BT59" i="143"/>
  <c r="W59" i="143"/>
  <c r="AF59" i="143"/>
  <c r="AK59" i="143"/>
  <c r="BG59" i="143"/>
  <c r="BP59" i="143"/>
  <c r="J59" i="143"/>
  <c r="N59" i="143"/>
  <c r="Z59" i="143"/>
  <c r="AD59" i="143"/>
  <c r="BJ59" i="143"/>
  <c r="BN59" i="143"/>
  <c r="BR59" i="143"/>
  <c r="BV59" i="143"/>
  <c r="AC21" i="129"/>
  <c r="AC18" i="129"/>
  <c r="AC12" i="129"/>
  <c r="AC9" i="129"/>
  <c r="AC6" i="129"/>
  <c r="CB40" i="143" l="1"/>
  <c r="CM12" i="143" s="1"/>
  <c r="CA40" i="143"/>
  <c r="CK12" i="143" s="1"/>
  <c r="CB35" i="143"/>
  <c r="CA35" i="143"/>
  <c r="CB39" i="143"/>
  <c r="CA39" i="143"/>
  <c r="CJ12" i="143" s="1"/>
  <c r="CB51" i="143"/>
  <c r="CL14" i="143" s="1"/>
  <c r="CA51" i="143"/>
  <c r="CJ14" i="143" s="1"/>
  <c r="CB21" i="143"/>
  <c r="CA21" i="143"/>
  <c r="CJ9" i="143" s="1"/>
  <c r="CB22" i="143"/>
  <c r="CM9" i="143" s="1"/>
  <c r="CA22" i="143"/>
  <c r="CK9" i="143" s="1"/>
  <c r="CB33" i="143"/>
  <c r="CA33" i="143"/>
  <c r="CJ11" i="143" s="1"/>
  <c r="CB23" i="143"/>
  <c r="CA23" i="143"/>
  <c r="CB52" i="143"/>
  <c r="CM14" i="143" s="1"/>
  <c r="CA52" i="143"/>
  <c r="CK14" i="143" s="1"/>
  <c r="CB47" i="143"/>
  <c r="CA47" i="143"/>
  <c r="CB15" i="143"/>
  <c r="CA15" i="143"/>
  <c r="CJ8" i="143" s="1"/>
  <c r="CB29" i="143"/>
  <c r="CA29" i="143"/>
  <c r="CB41" i="143"/>
  <c r="CA41" i="143"/>
  <c r="CB17" i="143"/>
  <c r="CA17" i="143"/>
  <c r="CB45" i="143"/>
  <c r="CL13" i="143" s="1"/>
  <c r="CA45" i="143"/>
  <c r="CJ13" i="143" s="1"/>
  <c r="CB28" i="143"/>
  <c r="CM10" i="143" s="1"/>
  <c r="CA28" i="143"/>
  <c r="CK10" i="143" s="1"/>
  <c r="CB27" i="143"/>
  <c r="CA27" i="143"/>
  <c r="CJ10" i="143" s="1"/>
  <c r="CB16" i="143"/>
  <c r="CM8" i="143" s="1"/>
  <c r="CA16" i="143"/>
  <c r="CK8" i="143" s="1"/>
  <c r="CB34" i="143"/>
  <c r="CM11" i="143" s="1"/>
  <c r="CA34" i="143"/>
  <c r="CK11" i="143" s="1"/>
  <c r="CB46" i="143"/>
  <c r="CM13" i="143" s="1"/>
  <c r="CA46" i="143"/>
  <c r="CK13" i="143" s="1"/>
  <c r="BP455" i="164"/>
  <c r="BL455" i="164"/>
  <c r="BN455" i="164"/>
  <c r="BJ455" i="164"/>
  <c r="BG455" i="164"/>
  <c r="BC455" i="164"/>
  <c r="BA455" i="164"/>
  <c r="BE455" i="164"/>
  <c r="AX455" i="164"/>
  <c r="AT455" i="164"/>
  <c r="AV455" i="164"/>
  <c r="AR455" i="164"/>
  <c r="AO455" i="164"/>
  <c r="AK455" i="164"/>
  <c r="AI455" i="164"/>
  <c r="AM455" i="164"/>
  <c r="AF455" i="164"/>
  <c r="AB455" i="164"/>
  <c r="AD455" i="164"/>
  <c r="Z455" i="164"/>
  <c r="W455" i="164"/>
  <c r="S455" i="164"/>
  <c r="U455" i="164"/>
  <c r="Q455" i="164"/>
  <c r="BX455" i="164"/>
  <c r="N455" i="164"/>
  <c r="BV455" i="164"/>
  <c r="BT455" i="164"/>
  <c r="BR455" i="164"/>
  <c r="J455" i="164"/>
  <c r="H455" i="164"/>
  <c r="L455" i="164"/>
  <c r="BQ455" i="164"/>
  <c r="K10" i="142"/>
  <c r="I10" i="142"/>
  <c r="G10" i="142"/>
  <c r="D10" i="142"/>
  <c r="BS59" i="143"/>
  <c r="CB59" i="143" s="1"/>
  <c r="E10" i="142"/>
  <c r="BW59" i="143"/>
  <c r="BU59" i="143"/>
  <c r="BY59" i="143"/>
  <c r="H11" i="143"/>
  <c r="BX11" i="143"/>
  <c r="BV11" i="143"/>
  <c r="BT11" i="143"/>
  <c r="BR11" i="143"/>
  <c r="BQ11" i="143"/>
  <c r="BP11" i="143"/>
  <c r="BN11" i="143"/>
  <c r="BL11" i="143"/>
  <c r="BJ11" i="143"/>
  <c r="BG11" i="143"/>
  <c r="BE11" i="143"/>
  <c r="BC11" i="143"/>
  <c r="BA11" i="143"/>
  <c r="AX11" i="143"/>
  <c r="AV11" i="143"/>
  <c r="AT11" i="143"/>
  <c r="AR11" i="143"/>
  <c r="AO11" i="143"/>
  <c r="AM11" i="143"/>
  <c r="AK11" i="143"/>
  <c r="AI11" i="143"/>
  <c r="AF11" i="143"/>
  <c r="AD11" i="143"/>
  <c r="AB11" i="143"/>
  <c r="Z11" i="143"/>
  <c r="W11" i="143"/>
  <c r="U11" i="143"/>
  <c r="S11" i="143"/>
  <c r="Q11" i="143"/>
  <c r="N11" i="143"/>
  <c r="L11" i="143"/>
  <c r="J11" i="143"/>
  <c r="CQ79" i="160"/>
  <c r="CP79" i="160"/>
  <c r="CQ78" i="160"/>
  <c r="CP78" i="160"/>
  <c r="CQ77" i="160"/>
  <c r="CP77" i="160"/>
  <c r="CQ76" i="160"/>
  <c r="CP76" i="160"/>
  <c r="CQ75" i="160"/>
  <c r="CP75" i="160"/>
  <c r="CQ74" i="160"/>
  <c r="CP74" i="160"/>
  <c r="CQ73" i="160"/>
  <c r="CP73" i="160"/>
  <c r="CQ72" i="160"/>
  <c r="CP72" i="160"/>
  <c r="CQ71" i="160"/>
  <c r="CP71" i="160"/>
  <c r="CQ70" i="160"/>
  <c r="CP70" i="160"/>
  <c r="CQ69" i="160"/>
  <c r="CP69" i="160"/>
  <c r="CQ68" i="160"/>
  <c r="CP68" i="160"/>
  <c r="CQ67" i="160"/>
  <c r="CP67" i="160"/>
  <c r="CQ66" i="160"/>
  <c r="CP66" i="160"/>
  <c r="CQ65" i="160"/>
  <c r="CP65" i="160"/>
  <c r="CQ64" i="160"/>
  <c r="CP64" i="160"/>
  <c r="CQ63" i="160"/>
  <c r="CR63" i="160" s="1"/>
  <c r="CP63" i="160"/>
  <c r="CQ62" i="160"/>
  <c r="CR62" i="160" s="1"/>
  <c r="CP62" i="160"/>
  <c r="CQ61" i="160"/>
  <c r="CP61" i="160"/>
  <c r="CQ60" i="160"/>
  <c r="CP60" i="160"/>
  <c r="CQ59" i="160"/>
  <c r="CR59" i="160" s="1"/>
  <c r="CP59" i="160"/>
  <c r="CQ58" i="160"/>
  <c r="CR58" i="160" s="1"/>
  <c r="CP58" i="160"/>
  <c r="CQ57" i="160"/>
  <c r="CP57" i="160"/>
  <c r="CQ56" i="160"/>
  <c r="CP56" i="160"/>
  <c r="CQ55" i="160"/>
  <c r="CP55" i="160"/>
  <c r="CQ54" i="160"/>
  <c r="CR54" i="160" s="1"/>
  <c r="CP54" i="160"/>
  <c r="CQ53" i="160"/>
  <c r="CP53" i="160"/>
  <c r="CQ52" i="160"/>
  <c r="CP52" i="160"/>
  <c r="CQ51" i="160"/>
  <c r="CP51" i="160"/>
  <c r="CQ50" i="160"/>
  <c r="CP50" i="160"/>
  <c r="CQ49" i="160"/>
  <c r="CR49" i="160" s="1"/>
  <c r="CP49" i="160"/>
  <c r="CQ48" i="160"/>
  <c r="CP48" i="160"/>
  <c r="CQ47" i="160"/>
  <c r="CP47" i="160"/>
  <c r="CQ46" i="160"/>
  <c r="CR46" i="160" s="1"/>
  <c r="CP46" i="160"/>
  <c r="CQ45" i="160"/>
  <c r="CP45" i="160"/>
  <c r="CQ44" i="160"/>
  <c r="CP44" i="160"/>
  <c r="CQ43" i="160"/>
  <c r="CP43" i="160"/>
  <c r="CQ42" i="160"/>
  <c r="CP42" i="160"/>
  <c r="CQ41" i="160"/>
  <c r="CR41" i="160" s="1"/>
  <c r="CP41" i="160"/>
  <c r="CQ40" i="160"/>
  <c r="CP40" i="160"/>
  <c r="CQ39" i="160"/>
  <c r="CP39" i="160"/>
  <c r="CQ38" i="160"/>
  <c r="CR38" i="160" s="1"/>
  <c r="CP38" i="160"/>
  <c r="CQ37" i="160"/>
  <c r="CP37" i="160"/>
  <c r="CQ36" i="160"/>
  <c r="CP36" i="160"/>
  <c r="CQ35" i="160"/>
  <c r="CP35" i="160"/>
  <c r="CQ34" i="160"/>
  <c r="CR34" i="160" s="1"/>
  <c r="CP34" i="160"/>
  <c r="CQ33" i="160"/>
  <c r="CP33" i="160"/>
  <c r="CQ32" i="160"/>
  <c r="CP32" i="160"/>
  <c r="CQ31" i="160"/>
  <c r="CP31" i="160"/>
  <c r="CQ30" i="160"/>
  <c r="CP30" i="160"/>
  <c r="CQ29" i="160"/>
  <c r="CR29" i="160" s="1"/>
  <c r="CP29" i="160"/>
  <c r="CQ28" i="160"/>
  <c r="CP28" i="160"/>
  <c r="CQ27" i="160"/>
  <c r="CP27" i="160"/>
  <c r="CQ26" i="160"/>
  <c r="CR26" i="160" s="1"/>
  <c r="CP26" i="160"/>
  <c r="CQ25" i="160"/>
  <c r="CR25" i="160" s="1"/>
  <c r="CP25" i="160"/>
  <c r="CQ24" i="160"/>
  <c r="CP24" i="160"/>
  <c r="CQ23" i="160"/>
  <c r="CP23" i="160"/>
  <c r="CQ22" i="160"/>
  <c r="CR22" i="160" s="1"/>
  <c r="CP22" i="160"/>
  <c r="CQ21" i="160"/>
  <c r="CP21" i="160"/>
  <c r="CQ20" i="160"/>
  <c r="CP20" i="160"/>
  <c r="CQ19" i="160"/>
  <c r="CR19" i="160" s="1"/>
  <c r="CP19" i="160"/>
  <c r="CQ18" i="160"/>
  <c r="CR18" i="160" s="1"/>
  <c r="CP18" i="160"/>
  <c r="CQ17" i="160"/>
  <c r="CP17" i="160"/>
  <c r="CQ16" i="160"/>
  <c r="CP16" i="160"/>
  <c r="CQ15" i="160"/>
  <c r="CP15" i="160"/>
  <c r="CQ14" i="160"/>
  <c r="CR14" i="160" s="1"/>
  <c r="CP14" i="160"/>
  <c r="CQ13" i="160"/>
  <c r="CR13" i="160" s="1"/>
  <c r="CP13" i="160"/>
  <c r="CQ12" i="160"/>
  <c r="CP12" i="160"/>
  <c r="CQ11" i="160"/>
  <c r="CP11" i="160"/>
  <c r="CQ10" i="160"/>
  <c r="CR10" i="160" s="1"/>
  <c r="CP10" i="160"/>
  <c r="CQ9" i="160"/>
  <c r="CQ8" i="160"/>
  <c r="CP8" i="160"/>
  <c r="CQ7" i="160"/>
  <c r="CP7" i="160"/>
  <c r="CQ6" i="160"/>
  <c r="CH79" i="160"/>
  <c r="CG79" i="160"/>
  <c r="CH78" i="160"/>
  <c r="CG78" i="160"/>
  <c r="CH77" i="160"/>
  <c r="CG77" i="160"/>
  <c r="CH76" i="160"/>
  <c r="CG76" i="160"/>
  <c r="CH75" i="160"/>
  <c r="CG75" i="160"/>
  <c r="CH74" i="160"/>
  <c r="CG74" i="160"/>
  <c r="CH73" i="160"/>
  <c r="CG73" i="160"/>
  <c r="CH72" i="160"/>
  <c r="CG72" i="160"/>
  <c r="CH71" i="160"/>
  <c r="CG71" i="160"/>
  <c r="CH70" i="160"/>
  <c r="CG70" i="160"/>
  <c r="CH69" i="160"/>
  <c r="CG69" i="160"/>
  <c r="CH68" i="160"/>
  <c r="CG68" i="160"/>
  <c r="CH67" i="160"/>
  <c r="CG67" i="160"/>
  <c r="CH66" i="160"/>
  <c r="CG66" i="160"/>
  <c r="CH65" i="160"/>
  <c r="CG65" i="160"/>
  <c r="CH64" i="160"/>
  <c r="CG64" i="160"/>
  <c r="CH63" i="160"/>
  <c r="CG63" i="160"/>
  <c r="CH62" i="160"/>
  <c r="CG62" i="160"/>
  <c r="CH61" i="160"/>
  <c r="CG61" i="160"/>
  <c r="CH60" i="160"/>
  <c r="CG60" i="160"/>
  <c r="CH59" i="160"/>
  <c r="CG59" i="160"/>
  <c r="CH58" i="160"/>
  <c r="CG58" i="160"/>
  <c r="CH57" i="160"/>
  <c r="CG57" i="160"/>
  <c r="CH56" i="160"/>
  <c r="CG56" i="160"/>
  <c r="CH55" i="160"/>
  <c r="CG55" i="160"/>
  <c r="CH54" i="160"/>
  <c r="CG54" i="160"/>
  <c r="CH53" i="160"/>
  <c r="CG53" i="160"/>
  <c r="CH52" i="160"/>
  <c r="CG52" i="160"/>
  <c r="CH51" i="160"/>
  <c r="CG51" i="160"/>
  <c r="CH50" i="160"/>
  <c r="CG50" i="160"/>
  <c r="CH49" i="160"/>
  <c r="CG49" i="160"/>
  <c r="CH48" i="160"/>
  <c r="CG48" i="160"/>
  <c r="CH47" i="160"/>
  <c r="CG47" i="160"/>
  <c r="CH46" i="160"/>
  <c r="CG46" i="160"/>
  <c r="CH45" i="160"/>
  <c r="CG45" i="160"/>
  <c r="CH44" i="160"/>
  <c r="CG44" i="160"/>
  <c r="CH43" i="160"/>
  <c r="CG43" i="160"/>
  <c r="CH42" i="160"/>
  <c r="CG42" i="160"/>
  <c r="CH41" i="160"/>
  <c r="CG41" i="160"/>
  <c r="CH40" i="160"/>
  <c r="CG40" i="160"/>
  <c r="CH39" i="160"/>
  <c r="CG39" i="160"/>
  <c r="CH38" i="160"/>
  <c r="CG38" i="160"/>
  <c r="CH37" i="160"/>
  <c r="CG37" i="160"/>
  <c r="CH36" i="160"/>
  <c r="CG36" i="160"/>
  <c r="CH35" i="160"/>
  <c r="CG35" i="160"/>
  <c r="CH34" i="160"/>
  <c r="CG34" i="160"/>
  <c r="CH33" i="160"/>
  <c r="CG33" i="160"/>
  <c r="CH32" i="160"/>
  <c r="CG32" i="160"/>
  <c r="CH31" i="160"/>
  <c r="CG31" i="160"/>
  <c r="CH30" i="160"/>
  <c r="CG30" i="160"/>
  <c r="CH29" i="160"/>
  <c r="CG29" i="160"/>
  <c r="CH28" i="160"/>
  <c r="CG28" i="160"/>
  <c r="CH27" i="160"/>
  <c r="CG27" i="160"/>
  <c r="CH26" i="160"/>
  <c r="CG26" i="160"/>
  <c r="CH25" i="160"/>
  <c r="CG25" i="160"/>
  <c r="CH24" i="160"/>
  <c r="CG24" i="160"/>
  <c r="CH23" i="160"/>
  <c r="CG23" i="160"/>
  <c r="CH22" i="160"/>
  <c r="CG22" i="160"/>
  <c r="CH21" i="160"/>
  <c r="CG21" i="160"/>
  <c r="CH20" i="160"/>
  <c r="CG20" i="160"/>
  <c r="CH19" i="160"/>
  <c r="CG19" i="160"/>
  <c r="CH18" i="160"/>
  <c r="CG18" i="160"/>
  <c r="CH17" i="160"/>
  <c r="CG17" i="160"/>
  <c r="CH16" i="160"/>
  <c r="CG16" i="160"/>
  <c r="CH15" i="160"/>
  <c r="CG15" i="160"/>
  <c r="CH14" i="160"/>
  <c r="CG14" i="160"/>
  <c r="CH13" i="160"/>
  <c r="CG13" i="160"/>
  <c r="CH12" i="160"/>
  <c r="CG12" i="160"/>
  <c r="CH11" i="160"/>
  <c r="CG11" i="160"/>
  <c r="CH10" i="160"/>
  <c r="CG10" i="160"/>
  <c r="CG9" i="160"/>
  <c r="CH8" i="160"/>
  <c r="CH7" i="160"/>
  <c r="CG7" i="160"/>
  <c r="CH6" i="160"/>
  <c r="BV79" i="160"/>
  <c r="BU79" i="160"/>
  <c r="BV78" i="160"/>
  <c r="BU78" i="160"/>
  <c r="BV77" i="160"/>
  <c r="BU77" i="160"/>
  <c r="BV76" i="160"/>
  <c r="BU76" i="160"/>
  <c r="BV75" i="160"/>
  <c r="BU75" i="160"/>
  <c r="BV74" i="160"/>
  <c r="BU74" i="160"/>
  <c r="BV73" i="160"/>
  <c r="BU73" i="160"/>
  <c r="BV72" i="160"/>
  <c r="BU72" i="160"/>
  <c r="BV71" i="160"/>
  <c r="BU71" i="160"/>
  <c r="BV70" i="160"/>
  <c r="BU70" i="160"/>
  <c r="BV69" i="160"/>
  <c r="BU69" i="160"/>
  <c r="BV68" i="160"/>
  <c r="BU68" i="160"/>
  <c r="BV67" i="160"/>
  <c r="BU67" i="160"/>
  <c r="BV66" i="160"/>
  <c r="BU66" i="160"/>
  <c r="BV65" i="160"/>
  <c r="BU65" i="160"/>
  <c r="BV64" i="160"/>
  <c r="BU64" i="160"/>
  <c r="BV63" i="160"/>
  <c r="BU63" i="160"/>
  <c r="BV62" i="160"/>
  <c r="BU62" i="160"/>
  <c r="BV61" i="160"/>
  <c r="BU61" i="160"/>
  <c r="BV60" i="160"/>
  <c r="BU60" i="160"/>
  <c r="BV59" i="160"/>
  <c r="BU59" i="160"/>
  <c r="BV58" i="160"/>
  <c r="BU58" i="160"/>
  <c r="BV57" i="160"/>
  <c r="BU57" i="160"/>
  <c r="BV56" i="160"/>
  <c r="BU56" i="160"/>
  <c r="BV55" i="160"/>
  <c r="BU55" i="160"/>
  <c r="BV54" i="160"/>
  <c r="BU54" i="160"/>
  <c r="BV53" i="160"/>
  <c r="BU53" i="160"/>
  <c r="BV52" i="160"/>
  <c r="BU52" i="160"/>
  <c r="BV51" i="160"/>
  <c r="BU51" i="160"/>
  <c r="BV50" i="160"/>
  <c r="BU50" i="160"/>
  <c r="BV49" i="160"/>
  <c r="BU49" i="160"/>
  <c r="BV48" i="160"/>
  <c r="BU48" i="160"/>
  <c r="BV47" i="160"/>
  <c r="BU47" i="160"/>
  <c r="BV46" i="160"/>
  <c r="BU46" i="160"/>
  <c r="BV45" i="160"/>
  <c r="BU45" i="160"/>
  <c r="BV44" i="160"/>
  <c r="BU44" i="160"/>
  <c r="BV43" i="160"/>
  <c r="BU43" i="160"/>
  <c r="BV42" i="160"/>
  <c r="BU42" i="160"/>
  <c r="BV41" i="160"/>
  <c r="BU41" i="160"/>
  <c r="BV40" i="160"/>
  <c r="BU40" i="160"/>
  <c r="BV39" i="160"/>
  <c r="BU39" i="160"/>
  <c r="BV38" i="160"/>
  <c r="BU38" i="160"/>
  <c r="BV37" i="160"/>
  <c r="BU37" i="160"/>
  <c r="BV36" i="160"/>
  <c r="BU36" i="160"/>
  <c r="BV35" i="160"/>
  <c r="BU35" i="160"/>
  <c r="BV34" i="160"/>
  <c r="BU34" i="160"/>
  <c r="BV33" i="160"/>
  <c r="BU33" i="160"/>
  <c r="BV32" i="160"/>
  <c r="BU32" i="160"/>
  <c r="BV31" i="160"/>
  <c r="BU31" i="160"/>
  <c r="BV30" i="160"/>
  <c r="BU30" i="160"/>
  <c r="BV29" i="160"/>
  <c r="BU29" i="160"/>
  <c r="BV28" i="160"/>
  <c r="BU28" i="160"/>
  <c r="BV27" i="160"/>
  <c r="BU27" i="160"/>
  <c r="BV26" i="160"/>
  <c r="BU26" i="160"/>
  <c r="BV25" i="160"/>
  <c r="BU25" i="160"/>
  <c r="BV24" i="160"/>
  <c r="BU24" i="160"/>
  <c r="BV23" i="160"/>
  <c r="BU23" i="160"/>
  <c r="BV22" i="160"/>
  <c r="BU22" i="160"/>
  <c r="BV21" i="160"/>
  <c r="BU21" i="160"/>
  <c r="BV20" i="160"/>
  <c r="BU20" i="160"/>
  <c r="BV19" i="160"/>
  <c r="BU19" i="160"/>
  <c r="BV18" i="160"/>
  <c r="BU18" i="160"/>
  <c r="BV17" i="160"/>
  <c r="BU17" i="160"/>
  <c r="BV16" i="160"/>
  <c r="BU16" i="160"/>
  <c r="BV15" i="160"/>
  <c r="BU15" i="160"/>
  <c r="BV14" i="160"/>
  <c r="BU14" i="160"/>
  <c r="BV13" i="160"/>
  <c r="BU13" i="160"/>
  <c r="BV12" i="160"/>
  <c r="BU12" i="160"/>
  <c r="BV11" i="160"/>
  <c r="BU11" i="160"/>
  <c r="BV10" i="160"/>
  <c r="BU10" i="160"/>
  <c r="BV9" i="160"/>
  <c r="BU9" i="160"/>
  <c r="BV7" i="160"/>
  <c r="BU7" i="160"/>
  <c r="BV6" i="160"/>
  <c r="BJ6" i="160"/>
  <c r="BJ79" i="160"/>
  <c r="BI79" i="160"/>
  <c r="BJ78" i="160"/>
  <c r="BI78" i="160"/>
  <c r="BJ77" i="160"/>
  <c r="BI77" i="160"/>
  <c r="BJ76" i="160"/>
  <c r="BI76" i="160"/>
  <c r="BJ75" i="160"/>
  <c r="BI75" i="160"/>
  <c r="BJ74" i="160"/>
  <c r="BI74" i="160"/>
  <c r="BJ73" i="160"/>
  <c r="BI73" i="160"/>
  <c r="BJ72" i="160"/>
  <c r="BI72" i="160"/>
  <c r="BJ71" i="160"/>
  <c r="BI71" i="160"/>
  <c r="BJ70" i="160"/>
  <c r="BI70" i="160"/>
  <c r="BJ69" i="160"/>
  <c r="BI69" i="160"/>
  <c r="BJ68" i="160"/>
  <c r="BI68" i="160"/>
  <c r="BJ67" i="160"/>
  <c r="BI67" i="160"/>
  <c r="BJ66" i="160"/>
  <c r="BI66" i="160"/>
  <c r="BJ65" i="160"/>
  <c r="BI65" i="160"/>
  <c r="BJ64" i="160"/>
  <c r="BI64" i="160"/>
  <c r="BJ63" i="160"/>
  <c r="BI63" i="160"/>
  <c r="BJ62" i="160"/>
  <c r="BI62" i="160"/>
  <c r="BJ61" i="160"/>
  <c r="BI61" i="160"/>
  <c r="BJ60" i="160"/>
  <c r="BI60" i="160"/>
  <c r="BJ59" i="160"/>
  <c r="BI59" i="160"/>
  <c r="BJ58" i="160"/>
  <c r="BI58" i="160"/>
  <c r="BJ57" i="160"/>
  <c r="BI57" i="160"/>
  <c r="BJ56" i="160"/>
  <c r="BI56" i="160"/>
  <c r="BJ55" i="160"/>
  <c r="BI55" i="160"/>
  <c r="BJ54" i="160"/>
  <c r="BI54" i="160"/>
  <c r="BJ53" i="160"/>
  <c r="BI53" i="160"/>
  <c r="BJ52" i="160"/>
  <c r="BI52" i="160"/>
  <c r="BJ51" i="160"/>
  <c r="BI51" i="160"/>
  <c r="BJ50" i="160"/>
  <c r="BI50" i="160"/>
  <c r="BJ49" i="160"/>
  <c r="BI49" i="160"/>
  <c r="BJ48" i="160"/>
  <c r="BI48" i="160"/>
  <c r="BJ47" i="160"/>
  <c r="BI47" i="160"/>
  <c r="BJ46" i="160"/>
  <c r="BI46" i="160"/>
  <c r="BJ45" i="160"/>
  <c r="BI45" i="160"/>
  <c r="BJ44" i="160"/>
  <c r="BI44" i="160"/>
  <c r="BJ43" i="160"/>
  <c r="BI43" i="160"/>
  <c r="BJ42" i="160"/>
  <c r="BI42" i="160"/>
  <c r="BJ41" i="160"/>
  <c r="BI41" i="160"/>
  <c r="BJ40" i="160"/>
  <c r="BI40" i="160"/>
  <c r="BJ39" i="160"/>
  <c r="BI39" i="160"/>
  <c r="BJ38" i="160"/>
  <c r="BI38" i="160"/>
  <c r="BJ37" i="160"/>
  <c r="BI37" i="160"/>
  <c r="BJ36" i="160"/>
  <c r="BI36" i="160"/>
  <c r="BJ35" i="160"/>
  <c r="BI35" i="160"/>
  <c r="BJ34" i="160"/>
  <c r="BI34" i="160"/>
  <c r="BJ33" i="160"/>
  <c r="BI33" i="160"/>
  <c r="BJ32" i="160"/>
  <c r="BI32" i="160"/>
  <c r="BJ31" i="160"/>
  <c r="BI31" i="160"/>
  <c r="BJ30" i="160"/>
  <c r="BI30" i="160"/>
  <c r="BJ29" i="160"/>
  <c r="BI29" i="160"/>
  <c r="BJ28" i="160"/>
  <c r="BI28" i="160"/>
  <c r="BJ27" i="160"/>
  <c r="BI27" i="160"/>
  <c r="BJ26" i="160"/>
  <c r="BI26" i="160"/>
  <c r="BJ25" i="160"/>
  <c r="BI25" i="160"/>
  <c r="BJ24" i="160"/>
  <c r="BI24" i="160"/>
  <c r="BJ23" i="160"/>
  <c r="BI23" i="160"/>
  <c r="BJ22" i="160"/>
  <c r="BI22" i="160"/>
  <c r="BJ21" i="160"/>
  <c r="BI21" i="160"/>
  <c r="BJ20" i="160"/>
  <c r="BI20" i="160"/>
  <c r="BJ19" i="160"/>
  <c r="BI19" i="160"/>
  <c r="BJ18" i="160"/>
  <c r="BI18" i="160"/>
  <c r="BJ17" i="160"/>
  <c r="BI17" i="160"/>
  <c r="BJ16" i="160"/>
  <c r="BI16" i="160"/>
  <c r="BJ15" i="160"/>
  <c r="BI15" i="160"/>
  <c r="BJ14" i="160"/>
  <c r="BI14" i="160"/>
  <c r="BJ13" i="160"/>
  <c r="BI13" i="160"/>
  <c r="BJ12" i="160"/>
  <c r="BI12" i="160"/>
  <c r="BJ11" i="160"/>
  <c r="BI11" i="160"/>
  <c r="BJ10" i="160"/>
  <c r="BI10" i="160"/>
  <c r="BI9" i="160"/>
  <c r="BJ8" i="160"/>
  <c r="BJ7" i="160"/>
  <c r="BI7" i="160"/>
  <c r="BI6" i="160"/>
  <c r="AX79" i="160"/>
  <c r="AW79" i="160"/>
  <c r="AX78" i="160"/>
  <c r="AW78" i="160"/>
  <c r="AX77" i="160"/>
  <c r="AW77" i="160"/>
  <c r="AX76" i="160"/>
  <c r="AW76" i="160"/>
  <c r="AX75" i="160"/>
  <c r="AW75" i="160"/>
  <c r="AX74" i="160"/>
  <c r="AW74" i="160"/>
  <c r="AX73" i="160"/>
  <c r="AW73" i="160"/>
  <c r="AX72" i="160"/>
  <c r="AW72" i="160"/>
  <c r="AX71" i="160"/>
  <c r="AW71" i="160"/>
  <c r="AX70" i="160"/>
  <c r="AW70" i="160"/>
  <c r="AX69" i="160"/>
  <c r="AW69" i="160"/>
  <c r="AX68" i="160"/>
  <c r="AW68" i="160"/>
  <c r="AX67" i="160"/>
  <c r="AW67" i="160"/>
  <c r="AX66" i="160"/>
  <c r="AW66" i="160"/>
  <c r="AX65" i="160"/>
  <c r="AW65" i="160"/>
  <c r="AX64" i="160"/>
  <c r="AW64" i="160"/>
  <c r="AX63" i="160"/>
  <c r="AW63" i="160"/>
  <c r="AX62" i="160"/>
  <c r="AW62" i="160"/>
  <c r="AX61" i="160"/>
  <c r="AW61" i="160"/>
  <c r="AX60" i="160"/>
  <c r="AW60" i="160"/>
  <c r="AX59" i="160"/>
  <c r="AW59" i="160"/>
  <c r="AX58" i="160"/>
  <c r="AW58" i="160"/>
  <c r="AX57" i="160"/>
  <c r="AW57" i="160"/>
  <c r="AX56" i="160"/>
  <c r="AW56" i="160"/>
  <c r="AX55" i="160"/>
  <c r="AW55" i="160"/>
  <c r="AX54" i="160"/>
  <c r="AW54" i="160"/>
  <c r="AX53" i="160"/>
  <c r="AW53" i="160"/>
  <c r="AX52" i="160"/>
  <c r="AW52" i="160"/>
  <c r="AX51" i="160"/>
  <c r="AW51" i="160"/>
  <c r="AX50" i="160"/>
  <c r="AW50" i="160"/>
  <c r="AX49" i="160"/>
  <c r="AW49" i="160"/>
  <c r="AX48" i="160"/>
  <c r="AW48" i="160"/>
  <c r="AX47" i="160"/>
  <c r="AW47" i="160"/>
  <c r="AX46" i="160"/>
  <c r="AW46" i="160"/>
  <c r="AX45" i="160"/>
  <c r="AW45" i="160"/>
  <c r="AX44" i="160"/>
  <c r="AW44" i="160"/>
  <c r="AX43" i="160"/>
  <c r="AW43" i="160"/>
  <c r="AX42" i="160"/>
  <c r="AW42" i="160"/>
  <c r="AX41" i="160"/>
  <c r="AW41" i="160"/>
  <c r="AX40" i="160"/>
  <c r="AW40" i="160"/>
  <c r="AX39" i="160"/>
  <c r="AW39" i="160"/>
  <c r="AX38" i="160"/>
  <c r="AW38" i="160"/>
  <c r="AX37" i="160"/>
  <c r="AW37" i="160"/>
  <c r="AX36" i="160"/>
  <c r="AW36" i="160"/>
  <c r="AX35" i="160"/>
  <c r="AW35" i="160"/>
  <c r="AX34" i="160"/>
  <c r="AW34" i="160"/>
  <c r="AX33" i="160"/>
  <c r="AW33" i="160"/>
  <c r="AX32" i="160"/>
  <c r="AW32" i="160"/>
  <c r="AX31" i="160"/>
  <c r="AW31" i="160"/>
  <c r="AX30" i="160"/>
  <c r="AW30" i="160"/>
  <c r="AX29" i="160"/>
  <c r="AW29" i="160"/>
  <c r="AX28" i="160"/>
  <c r="AW28" i="160"/>
  <c r="AX27" i="160"/>
  <c r="AW27" i="160"/>
  <c r="AX26" i="160"/>
  <c r="AW26" i="160"/>
  <c r="AX25" i="160"/>
  <c r="AW25" i="160"/>
  <c r="AX24" i="160"/>
  <c r="AW24" i="160"/>
  <c r="AX23" i="160"/>
  <c r="AW23" i="160"/>
  <c r="AX22" i="160"/>
  <c r="AW22" i="160"/>
  <c r="AX21" i="160"/>
  <c r="AW21" i="160"/>
  <c r="AX20" i="160"/>
  <c r="AW20" i="160"/>
  <c r="AX19" i="160"/>
  <c r="AW19" i="160"/>
  <c r="AX18" i="160"/>
  <c r="AW18" i="160"/>
  <c r="AX17" i="160"/>
  <c r="AW17" i="160"/>
  <c r="AX16" i="160"/>
  <c r="AW16" i="160"/>
  <c r="AX15" i="160"/>
  <c r="AW15" i="160"/>
  <c r="AX14" i="160"/>
  <c r="AW14" i="160"/>
  <c r="AX13" i="160"/>
  <c r="AW13" i="160"/>
  <c r="AX12" i="160"/>
  <c r="AW12" i="160"/>
  <c r="AX11" i="160"/>
  <c r="AW11" i="160"/>
  <c r="AW10" i="160"/>
  <c r="AW9" i="160"/>
  <c r="AX8" i="160"/>
  <c r="AW8" i="160"/>
  <c r="AX7" i="160"/>
  <c r="AX6" i="160"/>
  <c r="AW6" i="160"/>
  <c r="CS6" i="160" s="1"/>
  <c r="AL79" i="160"/>
  <c r="AK79" i="160"/>
  <c r="AL78" i="160"/>
  <c r="AK78" i="160"/>
  <c r="AL77" i="160"/>
  <c r="AK77" i="160"/>
  <c r="AL76" i="160"/>
  <c r="AK76" i="160"/>
  <c r="AL75" i="160"/>
  <c r="AK75" i="160"/>
  <c r="AL74" i="160"/>
  <c r="AK74" i="160"/>
  <c r="AL73" i="160"/>
  <c r="AK73" i="160"/>
  <c r="AL72" i="160"/>
  <c r="AK72" i="160"/>
  <c r="AL71" i="160"/>
  <c r="AK71" i="160"/>
  <c r="AL70" i="160"/>
  <c r="AK70" i="160"/>
  <c r="AL69" i="160"/>
  <c r="AK69" i="160"/>
  <c r="AL68" i="160"/>
  <c r="AK68" i="160"/>
  <c r="AL67" i="160"/>
  <c r="AK67" i="160"/>
  <c r="AL66" i="160"/>
  <c r="AK66" i="160"/>
  <c r="AL65" i="160"/>
  <c r="AK65" i="160"/>
  <c r="AL64" i="160"/>
  <c r="AK64" i="160"/>
  <c r="AL63" i="160"/>
  <c r="AK63" i="160"/>
  <c r="AL62" i="160"/>
  <c r="AK62" i="160"/>
  <c r="AL61" i="160"/>
  <c r="AK61" i="160"/>
  <c r="AL60" i="160"/>
  <c r="AK60" i="160"/>
  <c r="AL59" i="160"/>
  <c r="AK59" i="160"/>
  <c r="AL58" i="160"/>
  <c r="AK58" i="160"/>
  <c r="AL57" i="160"/>
  <c r="AK57" i="160"/>
  <c r="AL56" i="160"/>
  <c r="AK56" i="160"/>
  <c r="AL55" i="160"/>
  <c r="AK55" i="160"/>
  <c r="AL54" i="160"/>
  <c r="AK54" i="160"/>
  <c r="AL53" i="160"/>
  <c r="AK53" i="160"/>
  <c r="AL52" i="160"/>
  <c r="AK52" i="160"/>
  <c r="AL51" i="160"/>
  <c r="AK51" i="160"/>
  <c r="AL50" i="160"/>
  <c r="AK50" i="160"/>
  <c r="AL49" i="160"/>
  <c r="AK49" i="160"/>
  <c r="AL48" i="160"/>
  <c r="AK48" i="160"/>
  <c r="AL47" i="160"/>
  <c r="AK47" i="160"/>
  <c r="AL46" i="160"/>
  <c r="AK46" i="160"/>
  <c r="AL45" i="160"/>
  <c r="AK45" i="160"/>
  <c r="AL44" i="160"/>
  <c r="AK44" i="160"/>
  <c r="AL43" i="160"/>
  <c r="AK43" i="160"/>
  <c r="AL42" i="160"/>
  <c r="AK42" i="160"/>
  <c r="AL41" i="160"/>
  <c r="AK41" i="160"/>
  <c r="AL40" i="160"/>
  <c r="AK40" i="160"/>
  <c r="AL39" i="160"/>
  <c r="AK39" i="160"/>
  <c r="AL38" i="160"/>
  <c r="AK38" i="160"/>
  <c r="AL37" i="160"/>
  <c r="AK37" i="160"/>
  <c r="AL36" i="160"/>
  <c r="AK36" i="160"/>
  <c r="AL35" i="160"/>
  <c r="AK35" i="160"/>
  <c r="AL34" i="160"/>
  <c r="AK34" i="160"/>
  <c r="AL33" i="160"/>
  <c r="AK33" i="160"/>
  <c r="AL32" i="160"/>
  <c r="AK32" i="160"/>
  <c r="AL31" i="160"/>
  <c r="AK31" i="160"/>
  <c r="AL30" i="160"/>
  <c r="AK30" i="160"/>
  <c r="AL29" i="160"/>
  <c r="AK29" i="160"/>
  <c r="AL28" i="160"/>
  <c r="AK28" i="160"/>
  <c r="AL27" i="160"/>
  <c r="AK27" i="160"/>
  <c r="AL26" i="160"/>
  <c r="AK26" i="160"/>
  <c r="AL25" i="160"/>
  <c r="AK25" i="160"/>
  <c r="AL24" i="160"/>
  <c r="AK24" i="160"/>
  <c r="AL23" i="160"/>
  <c r="AK23" i="160"/>
  <c r="AL22" i="160"/>
  <c r="AK22" i="160"/>
  <c r="AL21" i="160"/>
  <c r="AK21" i="160"/>
  <c r="AL20" i="160"/>
  <c r="AK20" i="160"/>
  <c r="AL19" i="160"/>
  <c r="AK19" i="160"/>
  <c r="AL18" i="160"/>
  <c r="AK18" i="160"/>
  <c r="AL17" i="160"/>
  <c r="AK17" i="160"/>
  <c r="AL16" i="160"/>
  <c r="AK16" i="160"/>
  <c r="AL15" i="160"/>
  <c r="AK15" i="160"/>
  <c r="AL14" i="160"/>
  <c r="AK14" i="160"/>
  <c r="AL13" i="160"/>
  <c r="AK13" i="160"/>
  <c r="AL12" i="160"/>
  <c r="AK12" i="160"/>
  <c r="AL11" i="160"/>
  <c r="AK11" i="160"/>
  <c r="AL10" i="160"/>
  <c r="AK10" i="160"/>
  <c r="AL9" i="160"/>
  <c r="AL8" i="160"/>
  <c r="AK8" i="160"/>
  <c r="AK7" i="160"/>
  <c r="AL6" i="160"/>
  <c r="Z79" i="160"/>
  <c r="Y79" i="160"/>
  <c r="Z78" i="160"/>
  <c r="Y78" i="160"/>
  <c r="Y77" i="160"/>
  <c r="Z76" i="160"/>
  <c r="Y76" i="160"/>
  <c r="Z75" i="160"/>
  <c r="Y75" i="160"/>
  <c r="Z74" i="160"/>
  <c r="Y74" i="160"/>
  <c r="Z73" i="160"/>
  <c r="Y73" i="160"/>
  <c r="Z72" i="160"/>
  <c r="Y72" i="160"/>
  <c r="Z71" i="160"/>
  <c r="Y71" i="160"/>
  <c r="Z70" i="160"/>
  <c r="Y70" i="160"/>
  <c r="Z69" i="160"/>
  <c r="Y69" i="160"/>
  <c r="Z68" i="160"/>
  <c r="Y68" i="160"/>
  <c r="Z67" i="160"/>
  <c r="Y67" i="160"/>
  <c r="Z66" i="160"/>
  <c r="Y66" i="160"/>
  <c r="Z65" i="160"/>
  <c r="Y65" i="160"/>
  <c r="Z64" i="160"/>
  <c r="Y64" i="160"/>
  <c r="Z63" i="160"/>
  <c r="Y63" i="160"/>
  <c r="Z62" i="160"/>
  <c r="Y62" i="160"/>
  <c r="Z61" i="160"/>
  <c r="Y61" i="160"/>
  <c r="Z60" i="160"/>
  <c r="Y60" i="160"/>
  <c r="Z59" i="160"/>
  <c r="Y59" i="160"/>
  <c r="Z58" i="160"/>
  <c r="Y58" i="160"/>
  <c r="Z57" i="160"/>
  <c r="Y57" i="160"/>
  <c r="Z56" i="160"/>
  <c r="Y56" i="160"/>
  <c r="Z55" i="160"/>
  <c r="Y55" i="160"/>
  <c r="Z54" i="160"/>
  <c r="Y54" i="160"/>
  <c r="Z53" i="160"/>
  <c r="Y53" i="160"/>
  <c r="Z52" i="160"/>
  <c r="Y52" i="160"/>
  <c r="Z51" i="160"/>
  <c r="Y51" i="160"/>
  <c r="Z50" i="160"/>
  <c r="Y50" i="160"/>
  <c r="Z49" i="160"/>
  <c r="Y49" i="160"/>
  <c r="Z48" i="160"/>
  <c r="Y48" i="160"/>
  <c r="Z47" i="160"/>
  <c r="Y47" i="160"/>
  <c r="Z46" i="160"/>
  <c r="Y46" i="160"/>
  <c r="Z45" i="160"/>
  <c r="Y45" i="160"/>
  <c r="Z44" i="160"/>
  <c r="Y44" i="160"/>
  <c r="Z43" i="160"/>
  <c r="Y43" i="160"/>
  <c r="Z42" i="160"/>
  <c r="Y42" i="160"/>
  <c r="Z41" i="160"/>
  <c r="Y41" i="160"/>
  <c r="Z40" i="160"/>
  <c r="Y40" i="160"/>
  <c r="Z39" i="160"/>
  <c r="Y39" i="160"/>
  <c r="Z38" i="160"/>
  <c r="Y38" i="160"/>
  <c r="Z37" i="160"/>
  <c r="Y37" i="160"/>
  <c r="Z36" i="160"/>
  <c r="Y36" i="160"/>
  <c r="Z35" i="160"/>
  <c r="Y35" i="160"/>
  <c r="Z34" i="160"/>
  <c r="Y34" i="160"/>
  <c r="Z33" i="160"/>
  <c r="Y33" i="160"/>
  <c r="Z32" i="160"/>
  <c r="Y32" i="160"/>
  <c r="Z31" i="160"/>
  <c r="Y31" i="160"/>
  <c r="Z30" i="160"/>
  <c r="Y30" i="160"/>
  <c r="Z29" i="160"/>
  <c r="Y29" i="160"/>
  <c r="Z28" i="160"/>
  <c r="Y28" i="160"/>
  <c r="Z27" i="160"/>
  <c r="Y27" i="160"/>
  <c r="Z26" i="160"/>
  <c r="Y26" i="160"/>
  <c r="Z25" i="160"/>
  <c r="Y25" i="160"/>
  <c r="Z24" i="160"/>
  <c r="Y24" i="160"/>
  <c r="Z23" i="160"/>
  <c r="Y23" i="160"/>
  <c r="Z22" i="160"/>
  <c r="Y22" i="160"/>
  <c r="Z21" i="160"/>
  <c r="Y21" i="160"/>
  <c r="Z20" i="160"/>
  <c r="Y20" i="160"/>
  <c r="Z19" i="160"/>
  <c r="Y19" i="160"/>
  <c r="Z18" i="160"/>
  <c r="Y18" i="160"/>
  <c r="Z17" i="160"/>
  <c r="Y17" i="160"/>
  <c r="Z16" i="160"/>
  <c r="Y16" i="160"/>
  <c r="Z15" i="160"/>
  <c r="Y15" i="160"/>
  <c r="Z14" i="160"/>
  <c r="Y14" i="160"/>
  <c r="Z13" i="160"/>
  <c r="Y13" i="160"/>
  <c r="Z12" i="160"/>
  <c r="Y12" i="160"/>
  <c r="Z11" i="160"/>
  <c r="Y11" i="160"/>
  <c r="Z10" i="160"/>
  <c r="Y10" i="160"/>
  <c r="Z9" i="160"/>
  <c r="Y9" i="160"/>
  <c r="Z8" i="160"/>
  <c r="Y8" i="160"/>
  <c r="Z7" i="160"/>
  <c r="Y7" i="160"/>
  <c r="Z6" i="160"/>
  <c r="N79" i="160"/>
  <c r="M79" i="160"/>
  <c r="N78" i="160"/>
  <c r="M78" i="160"/>
  <c r="N77" i="160"/>
  <c r="M77" i="160"/>
  <c r="N76" i="160"/>
  <c r="M76" i="160"/>
  <c r="N75" i="160"/>
  <c r="M75" i="160"/>
  <c r="N74" i="160"/>
  <c r="M74" i="160"/>
  <c r="N73" i="160"/>
  <c r="M73" i="160"/>
  <c r="N72" i="160"/>
  <c r="M72" i="160"/>
  <c r="N71" i="160"/>
  <c r="M71" i="160"/>
  <c r="N70" i="160"/>
  <c r="M70" i="160"/>
  <c r="N69" i="160"/>
  <c r="M69" i="160"/>
  <c r="N68" i="160"/>
  <c r="M68" i="160"/>
  <c r="N67" i="160"/>
  <c r="M67" i="160"/>
  <c r="N66" i="160"/>
  <c r="M66" i="160"/>
  <c r="N65" i="160"/>
  <c r="M65" i="160"/>
  <c r="N64" i="160"/>
  <c r="M64" i="160"/>
  <c r="N63" i="160"/>
  <c r="M63" i="160"/>
  <c r="N62" i="160"/>
  <c r="M62" i="160"/>
  <c r="N61" i="160"/>
  <c r="M61" i="160"/>
  <c r="N60" i="160"/>
  <c r="M60" i="160"/>
  <c r="N59" i="160"/>
  <c r="M59" i="160"/>
  <c r="N58" i="160"/>
  <c r="M58" i="160"/>
  <c r="N57" i="160"/>
  <c r="M57" i="160"/>
  <c r="N56" i="160"/>
  <c r="M56" i="160"/>
  <c r="N55" i="160"/>
  <c r="M55" i="160"/>
  <c r="N54" i="160"/>
  <c r="M54" i="160"/>
  <c r="N53" i="160"/>
  <c r="M53" i="160"/>
  <c r="N52" i="160"/>
  <c r="M52" i="160"/>
  <c r="N51" i="160"/>
  <c r="M51" i="160"/>
  <c r="N50" i="160"/>
  <c r="M50" i="160"/>
  <c r="N49" i="160"/>
  <c r="M49" i="160"/>
  <c r="N48" i="160"/>
  <c r="M48" i="160"/>
  <c r="N47" i="160"/>
  <c r="M47" i="160"/>
  <c r="N46" i="160"/>
  <c r="M46" i="160"/>
  <c r="N45" i="160"/>
  <c r="M45" i="160"/>
  <c r="N44" i="160"/>
  <c r="M44" i="160"/>
  <c r="N43" i="160"/>
  <c r="M43" i="160"/>
  <c r="N42" i="160"/>
  <c r="M42" i="160"/>
  <c r="N41" i="160"/>
  <c r="M41" i="160"/>
  <c r="N40" i="160"/>
  <c r="M40" i="160"/>
  <c r="N39" i="160"/>
  <c r="M39" i="160"/>
  <c r="N38" i="160"/>
  <c r="M38" i="160"/>
  <c r="N37" i="160"/>
  <c r="M37" i="160"/>
  <c r="N36" i="160"/>
  <c r="M36" i="160"/>
  <c r="N35" i="160"/>
  <c r="M35" i="160"/>
  <c r="N34" i="160"/>
  <c r="M34" i="160"/>
  <c r="N33" i="160"/>
  <c r="M33" i="160"/>
  <c r="N32" i="160"/>
  <c r="M32" i="160"/>
  <c r="N31" i="160"/>
  <c r="M31" i="160"/>
  <c r="N30" i="160"/>
  <c r="M30" i="160"/>
  <c r="N29" i="160"/>
  <c r="M29" i="160"/>
  <c r="N28" i="160"/>
  <c r="M28" i="160"/>
  <c r="N27" i="160"/>
  <c r="M27" i="160"/>
  <c r="N26" i="160"/>
  <c r="M26" i="160"/>
  <c r="N25" i="160"/>
  <c r="M25" i="160"/>
  <c r="N24" i="160"/>
  <c r="M24" i="160"/>
  <c r="N23" i="160"/>
  <c r="M23" i="160"/>
  <c r="N22" i="160"/>
  <c r="M22" i="160"/>
  <c r="N21" i="160"/>
  <c r="M21" i="160"/>
  <c r="N20" i="160"/>
  <c r="M20" i="160"/>
  <c r="N19" i="160"/>
  <c r="M19" i="160"/>
  <c r="N18" i="160"/>
  <c r="M18" i="160"/>
  <c r="N17" i="160"/>
  <c r="M17" i="160"/>
  <c r="N16" i="160"/>
  <c r="M16" i="160"/>
  <c r="N15" i="160"/>
  <c r="M15" i="160"/>
  <c r="N14" i="160"/>
  <c r="M14" i="160"/>
  <c r="N13" i="160"/>
  <c r="M13" i="160"/>
  <c r="N12" i="160"/>
  <c r="M12" i="160"/>
  <c r="N11" i="160"/>
  <c r="M11" i="160"/>
  <c r="N10" i="160"/>
  <c r="M10" i="160"/>
  <c r="N9" i="160"/>
  <c r="M9" i="160"/>
  <c r="N8" i="160"/>
  <c r="M8" i="160"/>
  <c r="N7" i="160"/>
  <c r="M7" i="160"/>
  <c r="CR77" i="160"/>
  <c r="CR65" i="160"/>
  <c r="CR53" i="160"/>
  <c r="CR37" i="160"/>
  <c r="CR23" i="160"/>
  <c r="CR9" i="160"/>
  <c r="CF79" i="160"/>
  <c r="CF78" i="160"/>
  <c r="CF77" i="160"/>
  <c r="CF76" i="160"/>
  <c r="CF75" i="160"/>
  <c r="CF74" i="160"/>
  <c r="CF73" i="160"/>
  <c r="CF72" i="160"/>
  <c r="CF71" i="160"/>
  <c r="CF70" i="160"/>
  <c r="CF69" i="160"/>
  <c r="CF68" i="160"/>
  <c r="CF67" i="160"/>
  <c r="CF66" i="160"/>
  <c r="CF65" i="160"/>
  <c r="CF64" i="160"/>
  <c r="CF63" i="160"/>
  <c r="CF62" i="160"/>
  <c r="CF61" i="160"/>
  <c r="CF60" i="160"/>
  <c r="CF59" i="160"/>
  <c r="CF58" i="160"/>
  <c r="CF57" i="160"/>
  <c r="CF56" i="160"/>
  <c r="CF55" i="160"/>
  <c r="CF54" i="160"/>
  <c r="CF53" i="160"/>
  <c r="CF52" i="160"/>
  <c r="CF51" i="160"/>
  <c r="CF50" i="160"/>
  <c r="CF49" i="160"/>
  <c r="CF48" i="160"/>
  <c r="CF47" i="160"/>
  <c r="CF46" i="160"/>
  <c r="CF45" i="160"/>
  <c r="CF44" i="160"/>
  <c r="CF43" i="160"/>
  <c r="CF42" i="160"/>
  <c r="CF41" i="160"/>
  <c r="CF40" i="160"/>
  <c r="CF39" i="160"/>
  <c r="CF38" i="160"/>
  <c r="CF37" i="160"/>
  <c r="CF36" i="160"/>
  <c r="CF35" i="160"/>
  <c r="CF34" i="160"/>
  <c r="CF33" i="160"/>
  <c r="CF32" i="160"/>
  <c r="CF31" i="160"/>
  <c r="CF30" i="160"/>
  <c r="CF29" i="160"/>
  <c r="CF28" i="160"/>
  <c r="CF27" i="160"/>
  <c r="CF26" i="160"/>
  <c r="CF25" i="160"/>
  <c r="CF24" i="160"/>
  <c r="CF23" i="160"/>
  <c r="CF22" i="160"/>
  <c r="CF21" i="160"/>
  <c r="CF20" i="160"/>
  <c r="CF19" i="160"/>
  <c r="CF18" i="160"/>
  <c r="CF17" i="160"/>
  <c r="CF16" i="160"/>
  <c r="CF15" i="160"/>
  <c r="CF14" i="160"/>
  <c r="CF13" i="160"/>
  <c r="CF12" i="160"/>
  <c r="CF11" i="160"/>
  <c r="CF10" i="160"/>
  <c r="CF9" i="160"/>
  <c r="CF8" i="160"/>
  <c r="CF7" i="160"/>
  <c r="CF6" i="160"/>
  <c r="BT79" i="160"/>
  <c r="BT78" i="160"/>
  <c r="BT77" i="160"/>
  <c r="BT76" i="160"/>
  <c r="BT75" i="160"/>
  <c r="BT74" i="160"/>
  <c r="BT73" i="160"/>
  <c r="BT72" i="160"/>
  <c r="BT71" i="160"/>
  <c r="BT70" i="160"/>
  <c r="BT69" i="160"/>
  <c r="BT68" i="160"/>
  <c r="BT67" i="160"/>
  <c r="BT66" i="160"/>
  <c r="BT65" i="160"/>
  <c r="BT64" i="160"/>
  <c r="BT63" i="160"/>
  <c r="BT62" i="160"/>
  <c r="BT61" i="160"/>
  <c r="BT60" i="160"/>
  <c r="BT59" i="160"/>
  <c r="BT58" i="160"/>
  <c r="BT57" i="160"/>
  <c r="BT56" i="160"/>
  <c r="BT55" i="160"/>
  <c r="BT54" i="160"/>
  <c r="BT53" i="160"/>
  <c r="BT52" i="160"/>
  <c r="BT51" i="160"/>
  <c r="BT50" i="160"/>
  <c r="BT49" i="160"/>
  <c r="BT48" i="160"/>
  <c r="BT47" i="160"/>
  <c r="BT46" i="160"/>
  <c r="BT45" i="160"/>
  <c r="BT44" i="160"/>
  <c r="BT43" i="160"/>
  <c r="BT42" i="160"/>
  <c r="BT41" i="160"/>
  <c r="BT40" i="160"/>
  <c r="BT39" i="160"/>
  <c r="BT38" i="160"/>
  <c r="BT37" i="160"/>
  <c r="BT36" i="160"/>
  <c r="BT35" i="160"/>
  <c r="BT34" i="160"/>
  <c r="BT33" i="160"/>
  <c r="BT32" i="160"/>
  <c r="BT31" i="160"/>
  <c r="BT30" i="160"/>
  <c r="BT29" i="160"/>
  <c r="BT28" i="160"/>
  <c r="BT27" i="160"/>
  <c r="BT26" i="160"/>
  <c r="BT25" i="160"/>
  <c r="BT24" i="160"/>
  <c r="BT23" i="160"/>
  <c r="BT22" i="160"/>
  <c r="BT21" i="160"/>
  <c r="BT20" i="160"/>
  <c r="BT19" i="160"/>
  <c r="BT18" i="160"/>
  <c r="BT17" i="160"/>
  <c r="BT16" i="160"/>
  <c r="BT15" i="160"/>
  <c r="BT14" i="160"/>
  <c r="BT13" i="160"/>
  <c r="BT12" i="160"/>
  <c r="BT11" i="160"/>
  <c r="BT10" i="160"/>
  <c r="BT9" i="160"/>
  <c r="BT8" i="160"/>
  <c r="BT7" i="160"/>
  <c r="BT6" i="160"/>
  <c r="BH79" i="160"/>
  <c r="BH78" i="160"/>
  <c r="BH77" i="160"/>
  <c r="BH76" i="160"/>
  <c r="BH75" i="160"/>
  <c r="BH74" i="160"/>
  <c r="BH73" i="160"/>
  <c r="BH72" i="160"/>
  <c r="BH71" i="160"/>
  <c r="BH70" i="160"/>
  <c r="BH69" i="160"/>
  <c r="BH68" i="160"/>
  <c r="BH67" i="160"/>
  <c r="BH66" i="160"/>
  <c r="BH65" i="160"/>
  <c r="BH64" i="160"/>
  <c r="BH63" i="160"/>
  <c r="BH62" i="160"/>
  <c r="BH61" i="160"/>
  <c r="BH60" i="160"/>
  <c r="BH59" i="160"/>
  <c r="BH58" i="160"/>
  <c r="BH57" i="160"/>
  <c r="BH56" i="160"/>
  <c r="BH55" i="160"/>
  <c r="BH54" i="160"/>
  <c r="BH53" i="160"/>
  <c r="BH52" i="160"/>
  <c r="BH51" i="160"/>
  <c r="BH50" i="160"/>
  <c r="BH49" i="160"/>
  <c r="BH48" i="160"/>
  <c r="BH47" i="160"/>
  <c r="BH46" i="160"/>
  <c r="BH45" i="160"/>
  <c r="BH44" i="160"/>
  <c r="BH43" i="160"/>
  <c r="BH42" i="160"/>
  <c r="BH41" i="160"/>
  <c r="BH40" i="160"/>
  <c r="BH39" i="160"/>
  <c r="BH38" i="160"/>
  <c r="BH37" i="160"/>
  <c r="BH36" i="160"/>
  <c r="BH35" i="160"/>
  <c r="BH34" i="160"/>
  <c r="BH33" i="160"/>
  <c r="BH32" i="160"/>
  <c r="BH31" i="160"/>
  <c r="BH30" i="160"/>
  <c r="BH29" i="160"/>
  <c r="BH28" i="160"/>
  <c r="BH27" i="160"/>
  <c r="BH26" i="160"/>
  <c r="BH25" i="160"/>
  <c r="BH24" i="160"/>
  <c r="BH23" i="160"/>
  <c r="BH22" i="160"/>
  <c r="BH21" i="160"/>
  <c r="BH20" i="160"/>
  <c r="BH19" i="160"/>
  <c r="BH18" i="160"/>
  <c r="BH17" i="160"/>
  <c r="BH16" i="160"/>
  <c r="BH15" i="160"/>
  <c r="BH14" i="160"/>
  <c r="BH13" i="160"/>
  <c r="BH12" i="160"/>
  <c r="BH11" i="160"/>
  <c r="BH10" i="160"/>
  <c r="BH9" i="160"/>
  <c r="BH8" i="160"/>
  <c r="BH7" i="160"/>
  <c r="BH6" i="160"/>
  <c r="AV79" i="160"/>
  <c r="AV78" i="160"/>
  <c r="AV77" i="160"/>
  <c r="AV76" i="160"/>
  <c r="AV75" i="160"/>
  <c r="AV74" i="160"/>
  <c r="AV73" i="160"/>
  <c r="AV72" i="160"/>
  <c r="AV71" i="160"/>
  <c r="AV70" i="160"/>
  <c r="AV69" i="160"/>
  <c r="AV68" i="160"/>
  <c r="AV67" i="160"/>
  <c r="AV66" i="160"/>
  <c r="AV65" i="160"/>
  <c r="AV64" i="160"/>
  <c r="AV63" i="160"/>
  <c r="AV62" i="160"/>
  <c r="AV61" i="160"/>
  <c r="AV60" i="160"/>
  <c r="AV59" i="160"/>
  <c r="AV58" i="160"/>
  <c r="AV57" i="160"/>
  <c r="AV56" i="160"/>
  <c r="AV55" i="160"/>
  <c r="AV54" i="160"/>
  <c r="AV53" i="160"/>
  <c r="AV52" i="160"/>
  <c r="AV51" i="160"/>
  <c r="AV50" i="160"/>
  <c r="AV49" i="160"/>
  <c r="AV48" i="160"/>
  <c r="AV47" i="160"/>
  <c r="AV46" i="160"/>
  <c r="AV45" i="160"/>
  <c r="AV44" i="160"/>
  <c r="AV43" i="160"/>
  <c r="AV42" i="160"/>
  <c r="AV41" i="160"/>
  <c r="AV40" i="160"/>
  <c r="AV39" i="160"/>
  <c r="AV38" i="160"/>
  <c r="AV37" i="160"/>
  <c r="AV36" i="160"/>
  <c r="AV35" i="160"/>
  <c r="AV34" i="160"/>
  <c r="AV33" i="160"/>
  <c r="AV32" i="160"/>
  <c r="AV31" i="160"/>
  <c r="AV30" i="160"/>
  <c r="AV29" i="160"/>
  <c r="AV28" i="160"/>
  <c r="AV27" i="160"/>
  <c r="AV26" i="160"/>
  <c r="AV25" i="160"/>
  <c r="AV24" i="160"/>
  <c r="AV23" i="160"/>
  <c r="AV22" i="160"/>
  <c r="AV21" i="160"/>
  <c r="AV20" i="160"/>
  <c r="AV19" i="160"/>
  <c r="AV18" i="160"/>
  <c r="AV17" i="160"/>
  <c r="AV16" i="160"/>
  <c r="AV15" i="160"/>
  <c r="AV14" i="160"/>
  <c r="AV13" i="160"/>
  <c r="AV12" i="160"/>
  <c r="AV11" i="160"/>
  <c r="AV10" i="160"/>
  <c r="AV9" i="160"/>
  <c r="AV8" i="160"/>
  <c r="AV7" i="160"/>
  <c r="AV6" i="160"/>
  <c r="X6" i="160"/>
  <c r="AJ79" i="160"/>
  <c r="AJ78" i="160"/>
  <c r="AJ77" i="160"/>
  <c r="AJ76" i="160"/>
  <c r="AJ75" i="160"/>
  <c r="AJ74" i="160"/>
  <c r="AJ73" i="160"/>
  <c r="AJ72" i="160"/>
  <c r="AJ71" i="160"/>
  <c r="AJ70" i="160"/>
  <c r="AJ69" i="160"/>
  <c r="AJ68" i="160"/>
  <c r="AJ67" i="160"/>
  <c r="AJ66" i="160"/>
  <c r="AJ65" i="160"/>
  <c r="AJ64" i="160"/>
  <c r="AJ63" i="160"/>
  <c r="AJ62" i="160"/>
  <c r="AJ61" i="160"/>
  <c r="AJ60" i="160"/>
  <c r="AJ59" i="160"/>
  <c r="AJ58" i="160"/>
  <c r="AJ57" i="160"/>
  <c r="AJ56" i="160"/>
  <c r="AJ55" i="160"/>
  <c r="AJ54" i="160"/>
  <c r="AJ53" i="160"/>
  <c r="AJ52" i="160"/>
  <c r="AJ51" i="160"/>
  <c r="AJ50" i="160"/>
  <c r="AJ49" i="160"/>
  <c r="AJ48" i="160"/>
  <c r="AJ47" i="160"/>
  <c r="AJ46" i="160"/>
  <c r="AJ45" i="160"/>
  <c r="AJ44" i="160"/>
  <c r="AJ43" i="160"/>
  <c r="AJ42" i="160"/>
  <c r="AJ41" i="160"/>
  <c r="AJ40" i="160"/>
  <c r="AJ39" i="160"/>
  <c r="AJ38" i="160"/>
  <c r="AJ37" i="160"/>
  <c r="AJ36" i="160"/>
  <c r="AJ35" i="160"/>
  <c r="AJ34" i="160"/>
  <c r="AJ33" i="160"/>
  <c r="AJ32" i="160"/>
  <c r="AJ31" i="160"/>
  <c r="AJ30" i="160"/>
  <c r="AJ29" i="160"/>
  <c r="AJ28" i="160"/>
  <c r="AJ27" i="160"/>
  <c r="AJ26" i="160"/>
  <c r="AJ25" i="160"/>
  <c r="AJ24" i="160"/>
  <c r="AJ23" i="160"/>
  <c r="AJ22" i="160"/>
  <c r="AJ21" i="160"/>
  <c r="AJ20" i="160"/>
  <c r="AJ19" i="160"/>
  <c r="AJ18" i="160"/>
  <c r="AJ17" i="160"/>
  <c r="AJ16" i="160"/>
  <c r="AJ15" i="160"/>
  <c r="AJ14" i="160"/>
  <c r="AJ13" i="160"/>
  <c r="AJ12" i="160"/>
  <c r="AJ11" i="160"/>
  <c r="AJ10" i="160"/>
  <c r="AJ9" i="160"/>
  <c r="AJ8" i="160"/>
  <c r="AJ7" i="160"/>
  <c r="AJ6" i="160"/>
  <c r="X79" i="160"/>
  <c r="X78" i="160"/>
  <c r="X77" i="160"/>
  <c r="X76" i="160"/>
  <c r="X75" i="160"/>
  <c r="X74" i="160"/>
  <c r="X73" i="160"/>
  <c r="X72" i="160"/>
  <c r="X71" i="160"/>
  <c r="X70" i="160"/>
  <c r="X69" i="160"/>
  <c r="X68" i="160"/>
  <c r="X67" i="160"/>
  <c r="X66" i="160"/>
  <c r="X65" i="160"/>
  <c r="X64" i="160"/>
  <c r="X63" i="160"/>
  <c r="X62" i="160"/>
  <c r="X61" i="160"/>
  <c r="X60" i="160"/>
  <c r="X59" i="160"/>
  <c r="X58" i="160"/>
  <c r="X57" i="160"/>
  <c r="X56" i="160"/>
  <c r="X55" i="160"/>
  <c r="X54" i="160"/>
  <c r="X53" i="160"/>
  <c r="X52" i="160"/>
  <c r="X51" i="160"/>
  <c r="X50" i="160"/>
  <c r="X49" i="160"/>
  <c r="X48" i="160"/>
  <c r="X47" i="160"/>
  <c r="X46" i="160"/>
  <c r="X45" i="160"/>
  <c r="X44" i="160"/>
  <c r="X43" i="160"/>
  <c r="X42" i="160"/>
  <c r="X41" i="160"/>
  <c r="X40" i="160"/>
  <c r="X39" i="160"/>
  <c r="X38" i="160"/>
  <c r="X37" i="160"/>
  <c r="X36" i="160"/>
  <c r="X35" i="160"/>
  <c r="X34" i="160"/>
  <c r="X33" i="160"/>
  <c r="X32" i="160"/>
  <c r="X31" i="160"/>
  <c r="X30" i="160"/>
  <c r="X29" i="160"/>
  <c r="X28" i="160"/>
  <c r="X27" i="160"/>
  <c r="X26" i="160"/>
  <c r="X25" i="160"/>
  <c r="X24" i="160"/>
  <c r="X23" i="160"/>
  <c r="X22" i="160"/>
  <c r="X21" i="160"/>
  <c r="X20" i="160"/>
  <c r="X19" i="160"/>
  <c r="X18" i="160"/>
  <c r="X17" i="160"/>
  <c r="X16" i="160"/>
  <c r="X15" i="160"/>
  <c r="X14" i="160"/>
  <c r="X13" i="160"/>
  <c r="X12" i="160"/>
  <c r="X11" i="160"/>
  <c r="X10" i="160"/>
  <c r="X9" i="160"/>
  <c r="X8" i="160"/>
  <c r="X7" i="160"/>
  <c r="L79" i="160"/>
  <c r="L78" i="160"/>
  <c r="L77" i="160"/>
  <c r="L76" i="160"/>
  <c r="L75" i="160"/>
  <c r="L74" i="160"/>
  <c r="L73" i="160"/>
  <c r="L72" i="160"/>
  <c r="L71" i="160"/>
  <c r="L70" i="160"/>
  <c r="L69" i="160"/>
  <c r="L68" i="160"/>
  <c r="L67" i="160"/>
  <c r="L66" i="160"/>
  <c r="L65" i="160"/>
  <c r="L64" i="160"/>
  <c r="L63" i="160"/>
  <c r="L62" i="160"/>
  <c r="L61" i="160"/>
  <c r="L60" i="160"/>
  <c r="L59" i="160"/>
  <c r="L58" i="160"/>
  <c r="L57" i="160"/>
  <c r="L56" i="160"/>
  <c r="L55" i="160"/>
  <c r="L54" i="160"/>
  <c r="L53" i="160"/>
  <c r="L52" i="160"/>
  <c r="L51" i="160"/>
  <c r="L50" i="160"/>
  <c r="L49" i="160"/>
  <c r="L48" i="160"/>
  <c r="L47" i="160"/>
  <c r="L46" i="160"/>
  <c r="L45" i="160"/>
  <c r="L44" i="160"/>
  <c r="L43" i="160"/>
  <c r="L42" i="160"/>
  <c r="L41" i="160"/>
  <c r="L40" i="160"/>
  <c r="L39" i="160"/>
  <c r="L38" i="160"/>
  <c r="L37" i="160"/>
  <c r="L36" i="160"/>
  <c r="L35" i="160"/>
  <c r="L34" i="160"/>
  <c r="L33" i="160"/>
  <c r="L32" i="160"/>
  <c r="L31" i="160"/>
  <c r="L30" i="160"/>
  <c r="L29" i="160"/>
  <c r="L28" i="160"/>
  <c r="L27" i="160"/>
  <c r="L26" i="160"/>
  <c r="L25" i="160"/>
  <c r="L24" i="160"/>
  <c r="L23" i="160"/>
  <c r="L22" i="160"/>
  <c r="L21" i="160"/>
  <c r="L20" i="160"/>
  <c r="L19" i="160"/>
  <c r="L18" i="160"/>
  <c r="L17" i="160"/>
  <c r="L16" i="160"/>
  <c r="L15" i="160"/>
  <c r="L14" i="160"/>
  <c r="L13" i="160"/>
  <c r="L12" i="160"/>
  <c r="L11" i="160"/>
  <c r="L10" i="160"/>
  <c r="L9" i="160"/>
  <c r="L8" i="160"/>
  <c r="L7" i="160"/>
  <c r="L6" i="160"/>
  <c r="M6" i="131"/>
  <c r="I5" i="129"/>
  <c r="CA59" i="143" l="1"/>
  <c r="CR30" i="160"/>
  <c r="CR50" i="160"/>
  <c r="CR66" i="160"/>
  <c r="CR70" i="160"/>
  <c r="CR74" i="160"/>
  <c r="CR78" i="160"/>
  <c r="CR71" i="160"/>
  <c r="CR75" i="160"/>
  <c r="CR7" i="160"/>
  <c r="CR42" i="160"/>
  <c r="CR11" i="160"/>
  <c r="CR15" i="160"/>
  <c r="CR17" i="160"/>
  <c r="CR21" i="160"/>
  <c r="CR27" i="160"/>
  <c r="CR31" i="160"/>
  <c r="CR33" i="160"/>
  <c r="CR39" i="160"/>
  <c r="CR43" i="160"/>
  <c r="CR45" i="160"/>
  <c r="CR51" i="160"/>
  <c r="CR55" i="160"/>
  <c r="CR57" i="160"/>
  <c r="CR61" i="160"/>
  <c r="CR69" i="160"/>
  <c r="CR73" i="160"/>
  <c r="CT8" i="160"/>
  <c r="BY455" i="164"/>
  <c r="BU455" i="164"/>
  <c r="BS455" i="164"/>
  <c r="CB455" i="164" s="1"/>
  <c r="BW455" i="164"/>
  <c r="CR79" i="160"/>
  <c r="CR76" i="160"/>
  <c r="CR72" i="160"/>
  <c r="CR68" i="160"/>
  <c r="CR67" i="160"/>
  <c r="CR64" i="160"/>
  <c r="CR60" i="160"/>
  <c r="CR56" i="160"/>
  <c r="CR52" i="160"/>
  <c r="CR48" i="160"/>
  <c r="CR47" i="160"/>
  <c r="CR44" i="160"/>
  <c r="CR40" i="160"/>
  <c r="CR36" i="160"/>
  <c r="CR35" i="160"/>
  <c r="CR32" i="160"/>
  <c r="CR28" i="160"/>
  <c r="CR24" i="160"/>
  <c r="CR20" i="160"/>
  <c r="CR16" i="160"/>
  <c r="CR12" i="160"/>
  <c r="CR8" i="160"/>
  <c r="CS7" i="160"/>
  <c r="J10" i="142"/>
  <c r="H10" i="142"/>
  <c r="L10" i="142"/>
  <c r="F10" i="142"/>
  <c r="BU11" i="143"/>
  <c r="BY11" i="143"/>
  <c r="BW11" i="143"/>
  <c r="BS11" i="143"/>
  <c r="CR6" i="160"/>
  <c r="CH11" i="131"/>
  <c r="CG10" i="131"/>
  <c r="CH7" i="131"/>
  <c r="CG6" i="131"/>
  <c r="CH8" i="131"/>
  <c r="CH9" i="131"/>
  <c r="CH10" i="131"/>
  <c r="CH12" i="131"/>
  <c r="CH13" i="131"/>
  <c r="CH6" i="131"/>
  <c r="CG7" i="131"/>
  <c r="CG8" i="131"/>
  <c r="CG9" i="131"/>
  <c r="CG11" i="131"/>
  <c r="CG12" i="131"/>
  <c r="CG13" i="131"/>
  <c r="BU9" i="131"/>
  <c r="BV10" i="131"/>
  <c r="BV6" i="131"/>
  <c r="BU6" i="131"/>
  <c r="BV7" i="131"/>
  <c r="BV8" i="131"/>
  <c r="BV9" i="131"/>
  <c r="BV11" i="131"/>
  <c r="BV12" i="131"/>
  <c r="BV13" i="131"/>
  <c r="BU7" i="131"/>
  <c r="BU8" i="131"/>
  <c r="BU10" i="131"/>
  <c r="BU11" i="131"/>
  <c r="BU12" i="131"/>
  <c r="BU13" i="131"/>
  <c r="BJ12" i="131"/>
  <c r="BI13" i="131"/>
  <c r="BI6" i="131"/>
  <c r="BJ7" i="131"/>
  <c r="BJ8" i="131"/>
  <c r="BJ9" i="131"/>
  <c r="BJ10" i="131"/>
  <c r="BJ11" i="131"/>
  <c r="BJ13" i="131"/>
  <c r="BJ6" i="131"/>
  <c r="BI7" i="131"/>
  <c r="BI8" i="131"/>
  <c r="BI9" i="131"/>
  <c r="BI10" i="131"/>
  <c r="BI11" i="131"/>
  <c r="BI12" i="131"/>
  <c r="AX12" i="131"/>
  <c r="AW11" i="131"/>
  <c r="AX6" i="131"/>
  <c r="AX7" i="131"/>
  <c r="AX8" i="131"/>
  <c r="AX9" i="131"/>
  <c r="AX10" i="131"/>
  <c r="AX11" i="131"/>
  <c r="AX13" i="131"/>
  <c r="AW7" i="131"/>
  <c r="AW8" i="131"/>
  <c r="AW9" i="131"/>
  <c r="AW10" i="131"/>
  <c r="AW12" i="131"/>
  <c r="AW13" i="131"/>
  <c r="AW6" i="131"/>
  <c r="AK13" i="131"/>
  <c r="AL13" i="131"/>
  <c r="AL7" i="131"/>
  <c r="AL8" i="131"/>
  <c r="AL9" i="131"/>
  <c r="AL10" i="131"/>
  <c r="AL11" i="131"/>
  <c r="AL12" i="131"/>
  <c r="AL6" i="131"/>
  <c r="AK7" i="131"/>
  <c r="AK8" i="131"/>
  <c r="AK9" i="131"/>
  <c r="AK10" i="131"/>
  <c r="AK11" i="131"/>
  <c r="AK12" i="131"/>
  <c r="AK6" i="131"/>
  <c r="Z7" i="131"/>
  <c r="Z8" i="131"/>
  <c r="Z9" i="131"/>
  <c r="Z10" i="131"/>
  <c r="Z11" i="131"/>
  <c r="Z12" i="131"/>
  <c r="Z13" i="131"/>
  <c r="Z6" i="131"/>
  <c r="Y7" i="131"/>
  <c r="Y8" i="131"/>
  <c r="Y9" i="131"/>
  <c r="Y10" i="131"/>
  <c r="Y11" i="131"/>
  <c r="Y12" i="131"/>
  <c r="Y13" i="131"/>
  <c r="Y6" i="131"/>
  <c r="N13" i="131"/>
  <c r="N6" i="131"/>
  <c r="N7" i="131"/>
  <c r="N8" i="131"/>
  <c r="N9" i="131"/>
  <c r="N10" i="131"/>
  <c r="N11" i="131"/>
  <c r="N12" i="131"/>
  <c r="M7" i="131"/>
  <c r="M8" i="131"/>
  <c r="M9" i="131"/>
  <c r="M10" i="131"/>
  <c r="M11" i="131"/>
  <c r="M12" i="131"/>
  <c r="M13" i="131"/>
  <c r="F6" i="131"/>
  <c r="CQ6" i="131"/>
  <c r="CP11" i="131"/>
  <c r="CP6" i="131"/>
  <c r="CM6" i="131"/>
  <c r="CQ13" i="131"/>
  <c r="CP13" i="131"/>
  <c r="CQ12" i="131"/>
  <c r="CP12" i="131"/>
  <c r="CQ11" i="131"/>
  <c r="CQ10" i="131"/>
  <c r="CP10" i="131"/>
  <c r="CQ9" i="131"/>
  <c r="CP9" i="131"/>
  <c r="CQ8" i="131"/>
  <c r="CP8" i="131"/>
  <c r="CQ7" i="131"/>
  <c r="CP7" i="131"/>
  <c r="CE14" i="131"/>
  <c r="CD14" i="131"/>
  <c r="CF11" i="131"/>
  <c r="CF6" i="131"/>
  <c r="CF13" i="131"/>
  <c r="CF12" i="131"/>
  <c r="CF10" i="131"/>
  <c r="CF9" i="131"/>
  <c r="CF8" i="131"/>
  <c r="CF7" i="131"/>
  <c r="BT13" i="131"/>
  <c r="BT9" i="131"/>
  <c r="BS14" i="131"/>
  <c r="BR14" i="131"/>
  <c r="BT12" i="131"/>
  <c r="BT11" i="131"/>
  <c r="BT10" i="131"/>
  <c r="BT8" i="131"/>
  <c r="BT7" i="131"/>
  <c r="BT6" i="131"/>
  <c r="BG14" i="131"/>
  <c r="BF14" i="131"/>
  <c r="BH10" i="131"/>
  <c r="BH6" i="131"/>
  <c r="BH13" i="131"/>
  <c r="BH12" i="131"/>
  <c r="BH11" i="131"/>
  <c r="BH9" i="131"/>
  <c r="BH8" i="131"/>
  <c r="BH7" i="131"/>
  <c r="AU14" i="131"/>
  <c r="AT14" i="131"/>
  <c r="AV11" i="131"/>
  <c r="AV9" i="131"/>
  <c r="AV6" i="131"/>
  <c r="AV13" i="131"/>
  <c r="AV12" i="131"/>
  <c r="AV10" i="131"/>
  <c r="AV8" i="131"/>
  <c r="AV7" i="131"/>
  <c r="AJ7" i="131"/>
  <c r="AJ6" i="131"/>
  <c r="AI14" i="131"/>
  <c r="AH14" i="131"/>
  <c r="AJ13" i="131"/>
  <c r="AJ12" i="131"/>
  <c r="AJ11" i="131"/>
  <c r="AJ10" i="131"/>
  <c r="AJ9" i="131"/>
  <c r="AJ8" i="131"/>
  <c r="K14" i="131"/>
  <c r="J14" i="131"/>
  <c r="L8" i="131"/>
  <c r="L7" i="131"/>
  <c r="X7" i="131"/>
  <c r="U8" i="131"/>
  <c r="X8" i="131"/>
  <c r="W14" i="131"/>
  <c r="V14" i="131"/>
  <c r="X13" i="131"/>
  <c r="X12" i="131"/>
  <c r="X11" i="131"/>
  <c r="X10" i="131"/>
  <c r="X9" i="131"/>
  <c r="X6" i="131"/>
  <c r="L6" i="131"/>
  <c r="L13" i="131"/>
  <c r="L12" i="131"/>
  <c r="L11" i="131"/>
  <c r="L10" i="131"/>
  <c r="L9" i="131"/>
  <c r="K26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J21" i="129"/>
  <c r="J22" i="129"/>
  <c r="J23" i="129"/>
  <c r="J24" i="129"/>
  <c r="J25" i="129"/>
  <c r="J6" i="129"/>
  <c r="I7" i="129"/>
  <c r="I8" i="129"/>
  <c r="I9" i="129"/>
  <c r="I10" i="129"/>
  <c r="I11" i="129"/>
  <c r="I12" i="129"/>
  <c r="I13" i="129"/>
  <c r="I14" i="129"/>
  <c r="I15" i="129"/>
  <c r="I16" i="129"/>
  <c r="I17" i="129"/>
  <c r="I18" i="129"/>
  <c r="I19" i="129"/>
  <c r="I20" i="129"/>
  <c r="I21" i="129"/>
  <c r="I22" i="129"/>
  <c r="I23" i="129"/>
  <c r="I24" i="129"/>
  <c r="I25" i="129"/>
  <c r="I6" i="129"/>
  <c r="J5" i="129"/>
  <c r="K5" i="129" s="1"/>
  <c r="F5" i="129"/>
  <c r="K10" i="129" l="1"/>
  <c r="CA455" i="164"/>
  <c r="CB11" i="143"/>
  <c r="CA11" i="143"/>
  <c r="CE80" i="160"/>
  <c r="CD80" i="160"/>
  <c r="BS80" i="160"/>
  <c r="BR80" i="160"/>
  <c r="BG80" i="160"/>
  <c r="BF80" i="160"/>
  <c r="AU80" i="160"/>
  <c r="AT80" i="160"/>
  <c r="AI80" i="160"/>
  <c r="AH80" i="160"/>
  <c r="W80" i="160"/>
  <c r="V80" i="160"/>
  <c r="K80" i="160"/>
  <c r="J80" i="160"/>
  <c r="CR7" i="131"/>
  <c r="CR8" i="131"/>
  <c r="CR10" i="131"/>
  <c r="CF14" i="131"/>
  <c r="CS6" i="131"/>
  <c r="AX14" i="131"/>
  <c r="BH14" i="131"/>
  <c r="CT11" i="131"/>
  <c r="CT7" i="131"/>
  <c r="CS8" i="131"/>
  <c r="N14" i="131"/>
  <c r="CR9" i="131"/>
  <c r="CR6" i="131"/>
  <c r="M14" i="131"/>
  <c r="AV14" i="131"/>
  <c r="L14" i="131"/>
  <c r="AJ14" i="131"/>
  <c r="CR12" i="131"/>
  <c r="CP14" i="131"/>
  <c r="X14" i="131"/>
  <c r="BT14" i="131"/>
  <c r="CR13" i="131"/>
  <c r="CR11" i="131"/>
  <c r="CQ14" i="131"/>
  <c r="K7" i="129"/>
  <c r="K11" i="129"/>
  <c r="K6" i="129"/>
  <c r="K22" i="129"/>
  <c r="K18" i="129"/>
  <c r="K14" i="129"/>
  <c r="K23" i="129"/>
  <c r="K15" i="129"/>
  <c r="K25" i="129"/>
  <c r="K21" i="129"/>
  <c r="K17" i="129"/>
  <c r="K13" i="129"/>
  <c r="K9" i="129"/>
  <c r="K19" i="129"/>
  <c r="K24" i="129"/>
  <c r="K20" i="129"/>
  <c r="K16" i="129"/>
  <c r="K12" i="129"/>
  <c r="K8" i="129"/>
  <c r="CT6" i="160"/>
  <c r="CN6" i="160"/>
  <c r="CM6" i="160"/>
  <c r="CJ6" i="160"/>
  <c r="CK6" i="160"/>
  <c r="CL6" i="160" l="1"/>
  <c r="DE6" i="160" s="1"/>
  <c r="CF80" i="160"/>
  <c r="BT80" i="160"/>
  <c r="BH80" i="160"/>
  <c r="AV80" i="160"/>
  <c r="AJ80" i="160"/>
  <c r="X80" i="160"/>
  <c r="L80" i="160"/>
  <c r="CP80" i="160"/>
  <c r="I27" i="129"/>
  <c r="CQ80" i="160"/>
  <c r="J27" i="129"/>
  <c r="CR14" i="131"/>
  <c r="AD22" i="129"/>
  <c r="AD21" i="129"/>
  <c r="AC7" i="129"/>
  <c r="AD13" i="129"/>
  <c r="CR80" i="160" l="1"/>
  <c r="K27" i="129"/>
  <c r="O60" i="143"/>
  <c r="O55" i="143"/>
  <c r="X55" i="143"/>
  <c r="U50" i="143"/>
  <c r="V55" i="143"/>
  <c r="G60" i="143" l="1"/>
  <c r="BO60" i="143"/>
  <c r="BM60" i="143"/>
  <c r="BK60" i="143"/>
  <c r="BI60" i="143"/>
  <c r="BH60" i="143"/>
  <c r="BF60" i="143"/>
  <c r="BD60" i="143"/>
  <c r="BB60" i="143"/>
  <c r="AZ60" i="143"/>
  <c r="AY60" i="143"/>
  <c r="AW60" i="143"/>
  <c r="AU60" i="143"/>
  <c r="AS60" i="143"/>
  <c r="AQ60" i="143"/>
  <c r="AP60" i="143"/>
  <c r="AN60" i="143"/>
  <c r="AL60" i="143"/>
  <c r="AJ60" i="143"/>
  <c r="AH60" i="143"/>
  <c r="AG60" i="143"/>
  <c r="AE60" i="143"/>
  <c r="AC60" i="143"/>
  <c r="AA60" i="143"/>
  <c r="Y60" i="143"/>
  <c r="X60" i="143"/>
  <c r="V60" i="143"/>
  <c r="T60" i="143"/>
  <c r="R60" i="143"/>
  <c r="P60" i="143"/>
  <c r="M60" i="143"/>
  <c r="K60" i="143"/>
  <c r="I60" i="143"/>
  <c r="F60" i="143"/>
  <c r="BO58" i="143"/>
  <c r="BM58" i="143"/>
  <c r="BK58" i="143"/>
  <c r="BI58" i="143"/>
  <c r="BH58" i="143"/>
  <c r="BF58" i="143"/>
  <c r="BD58" i="143"/>
  <c r="BB58" i="143"/>
  <c r="AZ58" i="143"/>
  <c r="AY58" i="143"/>
  <c r="AW58" i="143"/>
  <c r="AU58" i="143"/>
  <c r="AS58" i="143"/>
  <c r="AQ58" i="143"/>
  <c r="AP58" i="143"/>
  <c r="AN58" i="143"/>
  <c r="AL58" i="143"/>
  <c r="AJ58" i="143"/>
  <c r="AH58" i="143"/>
  <c r="AG58" i="143"/>
  <c r="AE58" i="143"/>
  <c r="AC58" i="143"/>
  <c r="AA58" i="143"/>
  <c r="Y58" i="143"/>
  <c r="X58" i="143"/>
  <c r="V58" i="143"/>
  <c r="T58" i="143"/>
  <c r="R58" i="143"/>
  <c r="P58" i="143"/>
  <c r="O58" i="143"/>
  <c r="M58" i="143"/>
  <c r="K58" i="143"/>
  <c r="I58" i="143"/>
  <c r="G58" i="143"/>
  <c r="F58" i="143"/>
  <c r="BO57" i="143"/>
  <c r="BM57" i="143"/>
  <c r="BK57" i="143"/>
  <c r="BI57" i="143"/>
  <c r="BH57" i="143"/>
  <c r="BF57" i="143"/>
  <c r="BD57" i="143"/>
  <c r="BB57" i="143"/>
  <c r="AZ57" i="143"/>
  <c r="AY57" i="143"/>
  <c r="AW57" i="143"/>
  <c r="AU57" i="143"/>
  <c r="AS57" i="143"/>
  <c r="AQ57" i="143"/>
  <c r="AP57" i="143"/>
  <c r="AN57" i="143"/>
  <c r="AL57" i="143"/>
  <c r="AJ57" i="143"/>
  <c r="AH57" i="143"/>
  <c r="AG57" i="143"/>
  <c r="AE57" i="143"/>
  <c r="AC57" i="143"/>
  <c r="AA57" i="143"/>
  <c r="Y57" i="143"/>
  <c r="X57" i="143"/>
  <c r="V57" i="143"/>
  <c r="T57" i="143"/>
  <c r="R57" i="143"/>
  <c r="P57" i="143"/>
  <c r="O57" i="143"/>
  <c r="M57" i="143"/>
  <c r="K57" i="143"/>
  <c r="I57" i="143"/>
  <c r="G57" i="143"/>
  <c r="F57" i="143"/>
  <c r="BO56" i="143"/>
  <c r="BM56" i="143"/>
  <c r="BK56" i="143"/>
  <c r="BI56" i="143"/>
  <c r="BH56" i="143"/>
  <c r="BF56" i="143"/>
  <c r="BD56" i="143"/>
  <c r="BB56" i="143"/>
  <c r="AZ56" i="143"/>
  <c r="AY56" i="143"/>
  <c r="AW56" i="143"/>
  <c r="AU56" i="143"/>
  <c r="AS56" i="143"/>
  <c r="AQ56" i="143"/>
  <c r="AP56" i="143"/>
  <c r="AN56" i="143"/>
  <c r="AL56" i="143"/>
  <c r="AJ56" i="143"/>
  <c r="AH56" i="143"/>
  <c r="AG56" i="143"/>
  <c r="AE56" i="143"/>
  <c r="AC56" i="143"/>
  <c r="AA56" i="143"/>
  <c r="Y56" i="143"/>
  <c r="X56" i="143"/>
  <c r="V56" i="143"/>
  <c r="T56" i="143"/>
  <c r="R56" i="143"/>
  <c r="P56" i="143"/>
  <c r="O56" i="143"/>
  <c r="M56" i="143"/>
  <c r="K56" i="143"/>
  <c r="I56" i="143"/>
  <c r="G56" i="143"/>
  <c r="F56" i="143"/>
  <c r="BO55" i="143"/>
  <c r="BM55" i="143"/>
  <c r="BK55" i="143"/>
  <c r="BI55" i="143"/>
  <c r="BH55" i="143"/>
  <c r="BF55" i="143"/>
  <c r="BD55" i="143"/>
  <c r="BB55" i="143"/>
  <c r="AZ55" i="143"/>
  <c r="AY55" i="143"/>
  <c r="AW55" i="143"/>
  <c r="AU55" i="143"/>
  <c r="AS55" i="143"/>
  <c r="AQ55" i="143"/>
  <c r="AP55" i="143"/>
  <c r="AN55" i="143"/>
  <c r="AL55" i="143"/>
  <c r="AJ55" i="143"/>
  <c r="AH55" i="143"/>
  <c r="AG55" i="143"/>
  <c r="AE55" i="143"/>
  <c r="AC55" i="143"/>
  <c r="AA55" i="143"/>
  <c r="Y55" i="143"/>
  <c r="T55" i="143"/>
  <c r="R55" i="143"/>
  <c r="P55" i="143"/>
  <c r="M55" i="143"/>
  <c r="K55" i="143"/>
  <c r="I55" i="143"/>
  <c r="G55" i="143"/>
  <c r="F55" i="143"/>
  <c r="U60" i="143" l="1"/>
  <c r="Q60" i="143"/>
  <c r="AD55" i="143"/>
  <c r="Z55" i="143"/>
  <c r="U55" i="143"/>
  <c r="Q55" i="143"/>
  <c r="BL60" i="143"/>
  <c r="AM60" i="143"/>
  <c r="L55" i="143"/>
  <c r="AB56" i="143"/>
  <c r="BL56" i="143"/>
  <c r="AK60" i="143"/>
  <c r="AR60" i="143"/>
  <c r="BG60" i="143"/>
  <c r="J60" i="143"/>
  <c r="AM57" i="143"/>
  <c r="BL55" i="143"/>
  <c r="W56" i="143"/>
  <c r="AR56" i="143"/>
  <c r="BG56" i="143"/>
  <c r="Q57" i="143"/>
  <c r="AF57" i="143"/>
  <c r="BA57" i="143"/>
  <c r="BP57" i="143"/>
  <c r="BV58" i="143"/>
  <c r="Z58" i="143"/>
  <c r="BR55" i="143"/>
  <c r="AR55" i="143"/>
  <c r="BV57" i="143"/>
  <c r="AV57" i="143"/>
  <c r="BL58" i="143"/>
  <c r="AV60" i="143"/>
  <c r="AF55" i="143"/>
  <c r="BV56" i="143"/>
  <c r="AV58" i="143"/>
  <c r="AT55" i="143"/>
  <c r="AB58" i="143"/>
  <c r="AF60" i="143"/>
  <c r="AT60" i="143"/>
  <c r="AV55" i="143"/>
  <c r="AK58" i="143"/>
  <c r="AR58" i="143"/>
  <c r="Z60" i="143"/>
  <c r="AB55" i="143"/>
  <c r="AF58" i="143"/>
  <c r="BV60" i="143"/>
  <c r="AB60" i="143"/>
  <c r="Q56" i="143"/>
  <c r="BQ56" i="143"/>
  <c r="AF56" i="143"/>
  <c r="BA56" i="143"/>
  <c r="BP56" i="143"/>
  <c r="S57" i="143"/>
  <c r="Z57" i="143"/>
  <c r="BC57" i="143"/>
  <c r="N58" i="143"/>
  <c r="AO58" i="143"/>
  <c r="AO60" i="143"/>
  <c r="BN60" i="143"/>
  <c r="AM55" i="143"/>
  <c r="AO55" i="143"/>
  <c r="BP55" i="143"/>
  <c r="S56" i="143"/>
  <c r="AV56" i="143"/>
  <c r="BC56" i="143"/>
  <c r="N57" i="143"/>
  <c r="AB57" i="143"/>
  <c r="AI57" i="143"/>
  <c r="AX57" i="143"/>
  <c r="BL57" i="143"/>
  <c r="BR58" i="143"/>
  <c r="AI58" i="143"/>
  <c r="BJ58" i="143"/>
  <c r="BP58" i="143"/>
  <c r="N60" i="143"/>
  <c r="W60" i="143"/>
  <c r="AI60" i="143"/>
  <c r="BJ60" i="143"/>
  <c r="BP60" i="143"/>
  <c r="BV55" i="143"/>
  <c r="AI55" i="143"/>
  <c r="AI56" i="143"/>
  <c r="BE56" i="143"/>
  <c r="BR57" i="143"/>
  <c r="W57" i="143"/>
  <c r="AK57" i="143"/>
  <c r="AR57" i="143"/>
  <c r="BN57" i="143"/>
  <c r="AD58" i="143"/>
  <c r="AX60" i="143"/>
  <c r="H60" i="143"/>
  <c r="N55" i="143"/>
  <c r="BA55" i="143"/>
  <c r="BN55" i="143"/>
  <c r="L56" i="143"/>
  <c r="Z56" i="143"/>
  <c r="AK56" i="143"/>
  <c r="BJ56" i="143"/>
  <c r="H57" i="143"/>
  <c r="U57" i="143"/>
  <c r="BE57" i="143"/>
  <c r="Q58" i="143"/>
  <c r="BA58" i="143"/>
  <c r="BN58" i="143"/>
  <c r="AD60" i="143"/>
  <c r="BA60" i="143"/>
  <c r="N56" i="143"/>
  <c r="AM56" i="143"/>
  <c r="AX56" i="143"/>
  <c r="J57" i="143"/>
  <c r="AT57" i="143"/>
  <c r="S58" i="143"/>
  <c r="BC58" i="143"/>
  <c r="S60" i="143"/>
  <c r="BC60" i="143"/>
  <c r="BQ55" i="143"/>
  <c r="S55" i="143"/>
  <c r="BE55" i="143"/>
  <c r="AO56" i="143"/>
  <c r="BQ57" i="143"/>
  <c r="U58" i="143"/>
  <c r="BE58" i="143"/>
  <c r="BE60" i="143"/>
  <c r="AD56" i="143"/>
  <c r="BN56" i="143"/>
  <c r="L57" i="143"/>
  <c r="BJ57" i="143"/>
  <c r="J58" i="143"/>
  <c r="W58" i="143"/>
  <c r="AT58" i="143"/>
  <c r="H58" i="143"/>
  <c r="BR56" i="143"/>
  <c r="BQ58" i="143"/>
  <c r="BQ60" i="143"/>
  <c r="H55" i="143"/>
  <c r="W55" i="143"/>
  <c r="J55" i="143"/>
  <c r="AK55" i="143"/>
  <c r="BJ55" i="143"/>
  <c r="H56" i="143"/>
  <c r="U56" i="143"/>
  <c r="AO57" i="143"/>
  <c r="L58" i="143"/>
  <c r="BR60" i="143"/>
  <c r="AX55" i="143"/>
  <c r="J56" i="143"/>
  <c r="AT56" i="143"/>
  <c r="AD57" i="143"/>
  <c r="AM58" i="143"/>
  <c r="AX58" i="143"/>
  <c r="L60" i="143"/>
  <c r="BT55" i="143"/>
  <c r="BT56" i="143"/>
  <c r="BC55" i="143"/>
  <c r="BG55" i="143"/>
  <c r="BG57" i="143"/>
  <c r="BG58" i="143"/>
  <c r="BX55" i="143"/>
  <c r="BX56" i="143"/>
  <c r="BT57" i="143"/>
  <c r="BX57" i="143"/>
  <c r="BT58" i="143"/>
  <c r="BX58" i="143"/>
  <c r="BT60" i="143"/>
  <c r="BX60" i="143"/>
  <c r="BV44" i="143"/>
  <c r="BP49" i="143"/>
  <c r="BQ49" i="143"/>
  <c r="BQ50" i="143"/>
  <c r="BQ48" i="143"/>
  <c r="BP50" i="143"/>
  <c r="Z50" i="143"/>
  <c r="N49" i="143"/>
  <c r="L49" i="143"/>
  <c r="J49" i="143"/>
  <c r="H48" i="143"/>
  <c r="H49" i="143"/>
  <c r="D11" i="142" l="1"/>
  <c r="I11" i="142"/>
  <c r="I7" i="142"/>
  <c r="D9" i="142"/>
  <c r="D7" i="142"/>
  <c r="E11" i="142"/>
  <c r="E7" i="142"/>
  <c r="D8" i="142"/>
  <c r="D6" i="142"/>
  <c r="E8" i="142"/>
  <c r="I6" i="142"/>
  <c r="E9" i="142"/>
  <c r="E6" i="142"/>
  <c r="I8" i="142"/>
  <c r="I9" i="142"/>
  <c r="BS55" i="143"/>
  <c r="BW55" i="143"/>
  <c r="BS57" i="143"/>
  <c r="CB57" i="143" s="1"/>
  <c r="CL15" i="143" s="1"/>
  <c r="BW58" i="143"/>
  <c r="BW57" i="143"/>
  <c r="BW56" i="143"/>
  <c r="BY58" i="143"/>
  <c r="K9" i="142"/>
  <c r="BU58" i="143"/>
  <c r="G9" i="142"/>
  <c r="BY57" i="143"/>
  <c r="K8" i="142"/>
  <c r="BU56" i="143"/>
  <c r="G7" i="142"/>
  <c r="BW60" i="143"/>
  <c r="BU57" i="143"/>
  <c r="G8" i="142"/>
  <c r="BU55" i="143"/>
  <c r="G6" i="142"/>
  <c r="BY56" i="143"/>
  <c r="K7" i="142"/>
  <c r="BS60" i="143"/>
  <c r="CB60" i="143" s="1"/>
  <c r="CP15" i="143" s="1"/>
  <c r="BU60" i="143"/>
  <c r="G11" i="142"/>
  <c r="BY55" i="143"/>
  <c r="K6" i="142"/>
  <c r="BS58" i="143"/>
  <c r="CB58" i="143" s="1"/>
  <c r="CM15" i="143" s="1"/>
  <c r="BY60" i="143"/>
  <c r="K11" i="142"/>
  <c r="BS56" i="143"/>
  <c r="CA55" i="143" l="1"/>
  <c r="CF15" i="143" s="1"/>
  <c r="CB55" i="143"/>
  <c r="CG15" i="143" s="1"/>
  <c r="CA56" i="143"/>
  <c r="CB56" i="143"/>
  <c r="CL12" i="143" s="1"/>
  <c r="CA58" i="143"/>
  <c r="CK15" i="143" s="1"/>
  <c r="CA57" i="143"/>
  <c r="CJ15" i="143" s="1"/>
  <c r="CA60" i="143"/>
  <c r="CO15" i="143" s="1"/>
  <c r="CN15" i="143"/>
  <c r="CI15" i="143"/>
  <c r="CH15" i="143"/>
  <c r="CE15" i="143"/>
  <c r="H11" i="142"/>
  <c r="H6" i="142"/>
  <c r="J7" i="142"/>
  <c r="H7" i="142"/>
  <c r="J8" i="142"/>
  <c r="J11" i="142"/>
  <c r="H8" i="142"/>
  <c r="F6" i="142"/>
  <c r="S6" i="142" s="1"/>
  <c r="J6" i="142"/>
  <c r="J9" i="142"/>
  <c r="F8" i="142"/>
  <c r="F11" i="142"/>
  <c r="S9" i="142" s="1"/>
  <c r="F9" i="142"/>
  <c r="S8" i="142" s="1"/>
  <c r="F7" i="142"/>
  <c r="L6" i="142"/>
  <c r="L8" i="142"/>
  <c r="L9" i="142"/>
  <c r="L11" i="142"/>
  <c r="L7" i="142"/>
  <c r="H9" i="142"/>
  <c r="H7" i="164"/>
  <c r="J7" i="164"/>
  <c r="L7" i="164"/>
  <c r="N7" i="164"/>
  <c r="Q7" i="164"/>
  <c r="S7" i="164"/>
  <c r="U7" i="164"/>
  <c r="W7" i="164"/>
  <c r="Z7" i="164"/>
  <c r="AB7" i="164"/>
  <c r="AD7" i="164"/>
  <c r="AF7" i="164"/>
  <c r="AI7" i="164"/>
  <c r="AK7" i="164"/>
  <c r="AM7" i="164"/>
  <c r="AO7" i="164"/>
  <c r="AR7" i="164"/>
  <c r="AT7" i="164"/>
  <c r="AV7" i="164"/>
  <c r="AX7" i="164"/>
  <c r="BA7" i="164"/>
  <c r="BC7" i="164"/>
  <c r="BE7" i="164"/>
  <c r="BG7" i="164"/>
  <c r="BJ7" i="164"/>
  <c r="BL7" i="164"/>
  <c r="BN7" i="164"/>
  <c r="BP7" i="164"/>
  <c r="BQ7" i="164"/>
  <c r="BR7" i="164"/>
  <c r="BT7" i="164"/>
  <c r="BV7" i="164"/>
  <c r="BX7" i="164"/>
  <c r="H8" i="164"/>
  <c r="J8" i="164"/>
  <c r="L8" i="164"/>
  <c r="N8" i="164"/>
  <c r="Q8" i="164"/>
  <c r="S8" i="164"/>
  <c r="U8" i="164"/>
  <c r="W8" i="164"/>
  <c r="Z8" i="164"/>
  <c r="AB8" i="164"/>
  <c r="AD8" i="164"/>
  <c r="AF8" i="164"/>
  <c r="AI8" i="164"/>
  <c r="AK8" i="164"/>
  <c r="AM8" i="164"/>
  <c r="AO8" i="164"/>
  <c r="AR8" i="164"/>
  <c r="AT8" i="164"/>
  <c r="AV8" i="164"/>
  <c r="AX8" i="164"/>
  <c r="BA8" i="164"/>
  <c r="BC8" i="164"/>
  <c r="BE8" i="164"/>
  <c r="BG8" i="164"/>
  <c r="BJ8" i="164"/>
  <c r="BL8" i="164"/>
  <c r="BN8" i="164"/>
  <c r="BP8" i="164"/>
  <c r="BQ8" i="164"/>
  <c r="BR8" i="164"/>
  <c r="BT8" i="164"/>
  <c r="BV8" i="164"/>
  <c r="BX8" i="164"/>
  <c r="H9" i="164"/>
  <c r="J9" i="164"/>
  <c r="L9" i="164"/>
  <c r="N9" i="164"/>
  <c r="Q9" i="164"/>
  <c r="S9" i="164"/>
  <c r="U9" i="164"/>
  <c r="W9" i="164"/>
  <c r="Z9" i="164"/>
  <c r="AB9" i="164"/>
  <c r="AD9" i="164"/>
  <c r="AF9" i="164"/>
  <c r="AI9" i="164"/>
  <c r="AK9" i="164"/>
  <c r="AM9" i="164"/>
  <c r="AO9" i="164"/>
  <c r="AR9" i="164"/>
  <c r="AT9" i="164"/>
  <c r="AV9" i="164"/>
  <c r="AX9" i="164"/>
  <c r="BA9" i="164"/>
  <c r="BC9" i="164"/>
  <c r="BE9" i="164"/>
  <c r="BG9" i="164"/>
  <c r="BJ9" i="164"/>
  <c r="BL9" i="164"/>
  <c r="BN9" i="164"/>
  <c r="BP9" i="164"/>
  <c r="BQ9" i="164"/>
  <c r="BR9" i="164"/>
  <c r="BT9" i="164"/>
  <c r="BV9" i="164"/>
  <c r="BX9" i="164"/>
  <c r="H10" i="164"/>
  <c r="J10" i="164"/>
  <c r="L10" i="164"/>
  <c r="N10" i="164"/>
  <c r="Q10" i="164"/>
  <c r="S10" i="164"/>
  <c r="U10" i="164"/>
  <c r="W10" i="164"/>
  <c r="Z10" i="164"/>
  <c r="AB10" i="164"/>
  <c r="AD10" i="164"/>
  <c r="AF10" i="164"/>
  <c r="AI10" i="164"/>
  <c r="AK10" i="164"/>
  <c r="AM10" i="164"/>
  <c r="AO10" i="164"/>
  <c r="AR10" i="164"/>
  <c r="AT10" i="164"/>
  <c r="AV10" i="164"/>
  <c r="AX10" i="164"/>
  <c r="BA10" i="164"/>
  <c r="BC10" i="164"/>
  <c r="BE10" i="164"/>
  <c r="BG10" i="164"/>
  <c r="BJ10" i="164"/>
  <c r="BL10" i="164"/>
  <c r="BN10" i="164"/>
  <c r="BP10" i="164"/>
  <c r="BQ10" i="164"/>
  <c r="BR10" i="164"/>
  <c r="BT10" i="164"/>
  <c r="BV10" i="164"/>
  <c r="BX10" i="164"/>
  <c r="H12" i="164"/>
  <c r="J12" i="164"/>
  <c r="L12" i="164"/>
  <c r="N12" i="164"/>
  <c r="Q12" i="164"/>
  <c r="S12" i="164"/>
  <c r="U12" i="164"/>
  <c r="W12" i="164"/>
  <c r="Z12" i="164"/>
  <c r="AB12" i="164"/>
  <c r="AD12" i="164"/>
  <c r="AF12" i="164"/>
  <c r="AI12" i="164"/>
  <c r="AK12" i="164"/>
  <c r="AM12" i="164"/>
  <c r="AO12" i="164"/>
  <c r="AR12" i="164"/>
  <c r="AT12" i="164"/>
  <c r="AV12" i="164"/>
  <c r="AX12" i="164"/>
  <c r="BA12" i="164"/>
  <c r="BC12" i="164"/>
  <c r="BE12" i="164"/>
  <c r="BG12" i="164"/>
  <c r="BJ12" i="164"/>
  <c r="BL12" i="164"/>
  <c r="BN12" i="164"/>
  <c r="BP12" i="164"/>
  <c r="BQ12" i="164"/>
  <c r="BR12" i="164"/>
  <c r="BT12" i="164"/>
  <c r="BV12" i="164"/>
  <c r="BX12" i="164"/>
  <c r="H13" i="164"/>
  <c r="J13" i="164"/>
  <c r="L13" i="164"/>
  <c r="N13" i="164"/>
  <c r="Q13" i="164"/>
  <c r="S13" i="164"/>
  <c r="U13" i="164"/>
  <c r="W13" i="164"/>
  <c r="Z13" i="164"/>
  <c r="AB13" i="164"/>
  <c r="AD13" i="164"/>
  <c r="AF13" i="164"/>
  <c r="AI13" i="164"/>
  <c r="AK13" i="164"/>
  <c r="AM13" i="164"/>
  <c r="AO13" i="164"/>
  <c r="AR13" i="164"/>
  <c r="AT13" i="164"/>
  <c r="AV13" i="164"/>
  <c r="AX13" i="164"/>
  <c r="BA13" i="164"/>
  <c r="BC13" i="164"/>
  <c r="BE13" i="164"/>
  <c r="BG13" i="164"/>
  <c r="BJ13" i="164"/>
  <c r="BL13" i="164"/>
  <c r="BN13" i="164"/>
  <c r="BP13" i="164"/>
  <c r="BQ13" i="164"/>
  <c r="BR13" i="164"/>
  <c r="BT13" i="164"/>
  <c r="BV13" i="164"/>
  <c r="BX13" i="164"/>
  <c r="H14" i="164"/>
  <c r="J14" i="164"/>
  <c r="L14" i="164"/>
  <c r="N14" i="164"/>
  <c r="Q14" i="164"/>
  <c r="S14" i="164"/>
  <c r="U14" i="164"/>
  <c r="W14" i="164"/>
  <c r="Z14" i="164"/>
  <c r="AB14" i="164"/>
  <c r="AD14" i="164"/>
  <c r="AF14" i="164"/>
  <c r="AI14" i="164"/>
  <c r="AK14" i="164"/>
  <c r="AM14" i="164"/>
  <c r="AO14" i="164"/>
  <c r="AR14" i="164"/>
  <c r="AT14" i="164"/>
  <c r="AV14" i="164"/>
  <c r="AX14" i="164"/>
  <c r="BA14" i="164"/>
  <c r="BC14" i="164"/>
  <c r="BE14" i="164"/>
  <c r="BG14" i="164"/>
  <c r="BJ14" i="164"/>
  <c r="BL14" i="164"/>
  <c r="BN14" i="164"/>
  <c r="BP14" i="164"/>
  <c r="BQ14" i="164"/>
  <c r="BR14" i="164"/>
  <c r="BT14" i="164"/>
  <c r="BV14" i="164"/>
  <c r="BX14" i="164"/>
  <c r="H15" i="164"/>
  <c r="J15" i="164"/>
  <c r="L15" i="164"/>
  <c r="N15" i="164"/>
  <c r="Q15" i="164"/>
  <c r="S15" i="164"/>
  <c r="U15" i="164"/>
  <c r="W15" i="164"/>
  <c r="Z15" i="164"/>
  <c r="AB15" i="164"/>
  <c r="AD15" i="164"/>
  <c r="AF15" i="164"/>
  <c r="AI15" i="164"/>
  <c r="AK15" i="164"/>
  <c r="AM15" i="164"/>
  <c r="AO15" i="164"/>
  <c r="AR15" i="164"/>
  <c r="AT15" i="164"/>
  <c r="AV15" i="164"/>
  <c r="AX15" i="164"/>
  <c r="BA15" i="164"/>
  <c r="BC15" i="164"/>
  <c r="BE15" i="164"/>
  <c r="BG15" i="164"/>
  <c r="BJ15" i="164"/>
  <c r="BL15" i="164"/>
  <c r="BN15" i="164"/>
  <c r="BP15" i="164"/>
  <c r="BQ15" i="164"/>
  <c r="BR15" i="164"/>
  <c r="BT15" i="164"/>
  <c r="BV15" i="164"/>
  <c r="BX15" i="164"/>
  <c r="H16" i="164"/>
  <c r="J16" i="164"/>
  <c r="L16" i="164"/>
  <c r="N16" i="164"/>
  <c r="Q16" i="164"/>
  <c r="S16" i="164"/>
  <c r="U16" i="164"/>
  <c r="W16" i="164"/>
  <c r="Z16" i="164"/>
  <c r="AB16" i="164"/>
  <c r="AD16" i="164"/>
  <c r="AF16" i="164"/>
  <c r="AI16" i="164"/>
  <c r="AK16" i="164"/>
  <c r="AM16" i="164"/>
  <c r="AO16" i="164"/>
  <c r="AR16" i="164"/>
  <c r="AT16" i="164"/>
  <c r="AV16" i="164"/>
  <c r="AX16" i="164"/>
  <c r="BA16" i="164"/>
  <c r="BC16" i="164"/>
  <c r="BE16" i="164"/>
  <c r="BG16" i="164"/>
  <c r="BJ16" i="164"/>
  <c r="BL16" i="164"/>
  <c r="BN16" i="164"/>
  <c r="BP16" i="164"/>
  <c r="BQ16" i="164"/>
  <c r="BR16" i="164"/>
  <c r="BT16" i="164"/>
  <c r="BV16" i="164"/>
  <c r="BX16" i="164"/>
  <c r="H18" i="164"/>
  <c r="J18" i="164"/>
  <c r="L18" i="164"/>
  <c r="N18" i="164"/>
  <c r="Q18" i="164"/>
  <c r="S18" i="164"/>
  <c r="U18" i="164"/>
  <c r="W18" i="164"/>
  <c r="Z18" i="164"/>
  <c r="AB18" i="164"/>
  <c r="AD18" i="164"/>
  <c r="AF18" i="164"/>
  <c r="AI18" i="164"/>
  <c r="AK18" i="164"/>
  <c r="AM18" i="164"/>
  <c r="AO18" i="164"/>
  <c r="AR18" i="164"/>
  <c r="AT18" i="164"/>
  <c r="AV18" i="164"/>
  <c r="AX18" i="164"/>
  <c r="BA18" i="164"/>
  <c r="BC18" i="164"/>
  <c r="BE18" i="164"/>
  <c r="BG18" i="164"/>
  <c r="BJ18" i="164"/>
  <c r="BL18" i="164"/>
  <c r="BN18" i="164"/>
  <c r="BP18" i="164"/>
  <c r="BQ18" i="164"/>
  <c r="BR18" i="164"/>
  <c r="BT18" i="164"/>
  <c r="BV18" i="164"/>
  <c r="BX18" i="164"/>
  <c r="H19" i="164"/>
  <c r="J19" i="164"/>
  <c r="L19" i="164"/>
  <c r="N19" i="164"/>
  <c r="Q19" i="164"/>
  <c r="S19" i="164"/>
  <c r="U19" i="164"/>
  <c r="W19" i="164"/>
  <c r="Z19" i="164"/>
  <c r="AB19" i="164"/>
  <c r="AD19" i="164"/>
  <c r="AF19" i="164"/>
  <c r="AI19" i="164"/>
  <c r="AK19" i="164"/>
  <c r="AM19" i="164"/>
  <c r="AO19" i="164"/>
  <c r="AR19" i="164"/>
  <c r="AT19" i="164"/>
  <c r="AV19" i="164"/>
  <c r="AX19" i="164"/>
  <c r="BA19" i="164"/>
  <c r="BC19" i="164"/>
  <c r="BE19" i="164"/>
  <c r="BG19" i="164"/>
  <c r="BJ19" i="164"/>
  <c r="BL19" i="164"/>
  <c r="BN19" i="164"/>
  <c r="BP19" i="164"/>
  <c r="BQ19" i="164"/>
  <c r="BR19" i="164"/>
  <c r="BT19" i="164"/>
  <c r="BV19" i="164"/>
  <c r="BX19" i="164"/>
  <c r="H20" i="164"/>
  <c r="J20" i="164"/>
  <c r="L20" i="164"/>
  <c r="N20" i="164"/>
  <c r="Q20" i="164"/>
  <c r="S20" i="164"/>
  <c r="U20" i="164"/>
  <c r="W20" i="164"/>
  <c r="Z20" i="164"/>
  <c r="AB20" i="164"/>
  <c r="AD20" i="164"/>
  <c r="AF20" i="164"/>
  <c r="AI20" i="164"/>
  <c r="AK20" i="164"/>
  <c r="AM20" i="164"/>
  <c r="AO20" i="164"/>
  <c r="AR20" i="164"/>
  <c r="AT20" i="164"/>
  <c r="AV20" i="164"/>
  <c r="AX20" i="164"/>
  <c r="BA20" i="164"/>
  <c r="BC20" i="164"/>
  <c r="BE20" i="164"/>
  <c r="BG20" i="164"/>
  <c r="BJ20" i="164"/>
  <c r="BL20" i="164"/>
  <c r="BN20" i="164"/>
  <c r="BP20" i="164"/>
  <c r="BQ20" i="164"/>
  <c r="BR20" i="164"/>
  <c r="BT20" i="164"/>
  <c r="BV20" i="164"/>
  <c r="BX20" i="164"/>
  <c r="H21" i="164"/>
  <c r="J21" i="164"/>
  <c r="L21" i="164"/>
  <c r="N21" i="164"/>
  <c r="Q21" i="164"/>
  <c r="S21" i="164"/>
  <c r="U21" i="164"/>
  <c r="W21" i="164"/>
  <c r="Z21" i="164"/>
  <c r="AB21" i="164"/>
  <c r="AD21" i="164"/>
  <c r="AF21" i="164"/>
  <c r="AI21" i="164"/>
  <c r="AK21" i="164"/>
  <c r="AM21" i="164"/>
  <c r="AO21" i="164"/>
  <c r="AR21" i="164"/>
  <c r="AT21" i="164"/>
  <c r="AV21" i="164"/>
  <c r="AX21" i="164"/>
  <c r="BA21" i="164"/>
  <c r="BC21" i="164"/>
  <c r="BE21" i="164"/>
  <c r="BG21" i="164"/>
  <c r="BJ21" i="164"/>
  <c r="BL21" i="164"/>
  <c r="BN21" i="164"/>
  <c r="BP21" i="164"/>
  <c r="BQ21" i="164"/>
  <c r="BR21" i="164"/>
  <c r="BT21" i="164"/>
  <c r="BV21" i="164"/>
  <c r="BX21" i="164"/>
  <c r="H22" i="164"/>
  <c r="J22" i="164"/>
  <c r="L22" i="164"/>
  <c r="N22" i="164"/>
  <c r="Q22" i="164"/>
  <c r="S22" i="164"/>
  <c r="U22" i="164"/>
  <c r="W22" i="164"/>
  <c r="Z22" i="164"/>
  <c r="AB22" i="164"/>
  <c r="AD22" i="164"/>
  <c r="AF22" i="164"/>
  <c r="AI22" i="164"/>
  <c r="AK22" i="164"/>
  <c r="AM22" i="164"/>
  <c r="AO22" i="164"/>
  <c r="AR22" i="164"/>
  <c r="AT22" i="164"/>
  <c r="AV22" i="164"/>
  <c r="AX22" i="164"/>
  <c r="BA22" i="164"/>
  <c r="BC22" i="164"/>
  <c r="BE22" i="164"/>
  <c r="BG22" i="164"/>
  <c r="BJ22" i="164"/>
  <c r="BL22" i="164"/>
  <c r="BN22" i="164"/>
  <c r="BP22" i="164"/>
  <c r="BQ22" i="164"/>
  <c r="BR22" i="164"/>
  <c r="BT22" i="164"/>
  <c r="BV22" i="164"/>
  <c r="BX22" i="164"/>
  <c r="H24" i="164"/>
  <c r="J24" i="164"/>
  <c r="L24" i="164"/>
  <c r="N24" i="164"/>
  <c r="Q24" i="164"/>
  <c r="S24" i="164"/>
  <c r="U24" i="164"/>
  <c r="W24" i="164"/>
  <c r="Z24" i="164"/>
  <c r="AB24" i="164"/>
  <c r="AD24" i="164"/>
  <c r="AF24" i="164"/>
  <c r="AI24" i="164"/>
  <c r="AK24" i="164"/>
  <c r="AM24" i="164"/>
  <c r="AO24" i="164"/>
  <c r="AR24" i="164"/>
  <c r="AT24" i="164"/>
  <c r="AV24" i="164"/>
  <c r="AX24" i="164"/>
  <c r="BA24" i="164"/>
  <c r="BC24" i="164"/>
  <c r="BE24" i="164"/>
  <c r="BG24" i="164"/>
  <c r="BJ24" i="164"/>
  <c r="BL24" i="164"/>
  <c r="BN24" i="164"/>
  <c r="BP24" i="164"/>
  <c r="BQ24" i="164"/>
  <c r="BR24" i="164"/>
  <c r="BT24" i="164"/>
  <c r="BV24" i="164"/>
  <c r="BX24" i="164"/>
  <c r="H25" i="164"/>
  <c r="J25" i="164"/>
  <c r="L25" i="164"/>
  <c r="N25" i="164"/>
  <c r="Q25" i="164"/>
  <c r="S25" i="164"/>
  <c r="U25" i="164"/>
  <c r="W25" i="164"/>
  <c r="Z25" i="164"/>
  <c r="AB25" i="164"/>
  <c r="AD25" i="164"/>
  <c r="AF25" i="164"/>
  <c r="AI25" i="164"/>
  <c r="AK25" i="164"/>
  <c r="AM25" i="164"/>
  <c r="AO25" i="164"/>
  <c r="AR25" i="164"/>
  <c r="AT25" i="164"/>
  <c r="AV25" i="164"/>
  <c r="AX25" i="164"/>
  <c r="BA25" i="164"/>
  <c r="BC25" i="164"/>
  <c r="BE25" i="164"/>
  <c r="BG25" i="164"/>
  <c r="BJ25" i="164"/>
  <c r="BL25" i="164"/>
  <c r="BN25" i="164"/>
  <c r="BP25" i="164"/>
  <c r="BQ25" i="164"/>
  <c r="BR25" i="164"/>
  <c r="BT25" i="164"/>
  <c r="BV25" i="164"/>
  <c r="BX25" i="164"/>
  <c r="H26" i="164"/>
  <c r="J26" i="164"/>
  <c r="L26" i="164"/>
  <c r="N26" i="164"/>
  <c r="Q26" i="164"/>
  <c r="S26" i="164"/>
  <c r="U26" i="164"/>
  <c r="W26" i="164"/>
  <c r="Z26" i="164"/>
  <c r="AB26" i="164"/>
  <c r="AD26" i="164"/>
  <c r="AF26" i="164"/>
  <c r="AI26" i="164"/>
  <c r="AK26" i="164"/>
  <c r="AM26" i="164"/>
  <c r="AO26" i="164"/>
  <c r="AR26" i="164"/>
  <c r="AT26" i="164"/>
  <c r="AV26" i="164"/>
  <c r="AX26" i="164"/>
  <c r="BA26" i="164"/>
  <c r="BC26" i="164"/>
  <c r="BE26" i="164"/>
  <c r="BG26" i="164"/>
  <c r="BJ26" i="164"/>
  <c r="BL26" i="164"/>
  <c r="BN26" i="164"/>
  <c r="BP26" i="164"/>
  <c r="BQ26" i="164"/>
  <c r="BR26" i="164"/>
  <c r="BT26" i="164"/>
  <c r="BV26" i="164"/>
  <c r="BX26" i="164"/>
  <c r="H27" i="164"/>
  <c r="J27" i="164"/>
  <c r="L27" i="164"/>
  <c r="N27" i="164"/>
  <c r="Q27" i="164"/>
  <c r="S27" i="164"/>
  <c r="U27" i="164"/>
  <c r="W27" i="164"/>
  <c r="Z27" i="164"/>
  <c r="AB27" i="164"/>
  <c r="AD27" i="164"/>
  <c r="AF27" i="164"/>
  <c r="AI27" i="164"/>
  <c r="AK27" i="164"/>
  <c r="AM27" i="164"/>
  <c r="AO27" i="164"/>
  <c r="AR27" i="164"/>
  <c r="AT27" i="164"/>
  <c r="AV27" i="164"/>
  <c r="AX27" i="164"/>
  <c r="BA27" i="164"/>
  <c r="BC27" i="164"/>
  <c r="BE27" i="164"/>
  <c r="BG27" i="164"/>
  <c r="BJ27" i="164"/>
  <c r="BL27" i="164"/>
  <c r="BN27" i="164"/>
  <c r="BP27" i="164"/>
  <c r="BQ27" i="164"/>
  <c r="BR27" i="164"/>
  <c r="BT27" i="164"/>
  <c r="BV27" i="164"/>
  <c r="BX27" i="164"/>
  <c r="H28" i="164"/>
  <c r="J28" i="164"/>
  <c r="L28" i="164"/>
  <c r="N28" i="164"/>
  <c r="Q28" i="164"/>
  <c r="S28" i="164"/>
  <c r="U28" i="164"/>
  <c r="W28" i="164"/>
  <c r="Z28" i="164"/>
  <c r="AB28" i="164"/>
  <c r="AD28" i="164"/>
  <c r="AF28" i="164"/>
  <c r="AI28" i="164"/>
  <c r="AK28" i="164"/>
  <c r="AM28" i="164"/>
  <c r="AO28" i="164"/>
  <c r="AR28" i="164"/>
  <c r="AT28" i="164"/>
  <c r="AV28" i="164"/>
  <c r="AX28" i="164"/>
  <c r="BA28" i="164"/>
  <c r="BC28" i="164"/>
  <c r="BE28" i="164"/>
  <c r="BG28" i="164"/>
  <c r="BJ28" i="164"/>
  <c r="BL28" i="164"/>
  <c r="BN28" i="164"/>
  <c r="BP28" i="164"/>
  <c r="BQ28" i="164"/>
  <c r="BR28" i="164"/>
  <c r="BT28" i="164"/>
  <c r="BV28" i="164"/>
  <c r="BX28" i="164"/>
  <c r="H30" i="164"/>
  <c r="J30" i="164"/>
  <c r="L30" i="164"/>
  <c r="N30" i="164"/>
  <c r="Q30" i="164"/>
  <c r="S30" i="164"/>
  <c r="U30" i="164"/>
  <c r="W30" i="164"/>
  <c r="Z30" i="164"/>
  <c r="AB30" i="164"/>
  <c r="AD30" i="164"/>
  <c r="AF30" i="164"/>
  <c r="AI30" i="164"/>
  <c r="AK30" i="164"/>
  <c r="AM30" i="164"/>
  <c r="AO30" i="164"/>
  <c r="AR30" i="164"/>
  <c r="AT30" i="164"/>
  <c r="AV30" i="164"/>
  <c r="AX30" i="164"/>
  <c r="BA30" i="164"/>
  <c r="BC30" i="164"/>
  <c r="BE30" i="164"/>
  <c r="BG30" i="164"/>
  <c r="BJ30" i="164"/>
  <c r="BL30" i="164"/>
  <c r="BN30" i="164"/>
  <c r="BP30" i="164"/>
  <c r="BQ30" i="164"/>
  <c r="BR30" i="164"/>
  <c r="BT30" i="164"/>
  <c r="BV30" i="164"/>
  <c r="BX30" i="164"/>
  <c r="H31" i="164"/>
  <c r="J31" i="164"/>
  <c r="L31" i="164"/>
  <c r="N31" i="164"/>
  <c r="Q31" i="164"/>
  <c r="S31" i="164"/>
  <c r="U31" i="164"/>
  <c r="W31" i="164"/>
  <c r="Z31" i="164"/>
  <c r="AB31" i="164"/>
  <c r="AD31" i="164"/>
  <c r="AF31" i="164"/>
  <c r="AI31" i="164"/>
  <c r="AK31" i="164"/>
  <c r="AM31" i="164"/>
  <c r="AO31" i="164"/>
  <c r="AR31" i="164"/>
  <c r="AT31" i="164"/>
  <c r="AV31" i="164"/>
  <c r="AX31" i="164"/>
  <c r="BA31" i="164"/>
  <c r="BC31" i="164"/>
  <c r="BE31" i="164"/>
  <c r="BG31" i="164"/>
  <c r="BJ31" i="164"/>
  <c r="BL31" i="164"/>
  <c r="BN31" i="164"/>
  <c r="BP31" i="164"/>
  <c r="BQ31" i="164"/>
  <c r="BR31" i="164"/>
  <c r="BT31" i="164"/>
  <c r="BV31" i="164"/>
  <c r="BX31" i="164"/>
  <c r="H32" i="164"/>
  <c r="J32" i="164"/>
  <c r="L32" i="164"/>
  <c r="N32" i="164"/>
  <c r="Q32" i="164"/>
  <c r="S32" i="164"/>
  <c r="U32" i="164"/>
  <c r="W32" i="164"/>
  <c r="Z32" i="164"/>
  <c r="AB32" i="164"/>
  <c r="AD32" i="164"/>
  <c r="AF32" i="164"/>
  <c r="AI32" i="164"/>
  <c r="AK32" i="164"/>
  <c r="AM32" i="164"/>
  <c r="AO32" i="164"/>
  <c r="AR32" i="164"/>
  <c r="AT32" i="164"/>
  <c r="AV32" i="164"/>
  <c r="AX32" i="164"/>
  <c r="BA32" i="164"/>
  <c r="BC32" i="164"/>
  <c r="BE32" i="164"/>
  <c r="BG32" i="164"/>
  <c r="BJ32" i="164"/>
  <c r="BL32" i="164"/>
  <c r="BN32" i="164"/>
  <c r="BP32" i="164"/>
  <c r="BQ32" i="164"/>
  <c r="BR32" i="164"/>
  <c r="BT32" i="164"/>
  <c r="BV32" i="164"/>
  <c r="BX32" i="164"/>
  <c r="H33" i="164"/>
  <c r="J33" i="164"/>
  <c r="L33" i="164"/>
  <c r="N33" i="164"/>
  <c r="Q33" i="164"/>
  <c r="S33" i="164"/>
  <c r="U33" i="164"/>
  <c r="W33" i="164"/>
  <c r="Z33" i="164"/>
  <c r="AB33" i="164"/>
  <c r="AD33" i="164"/>
  <c r="AF33" i="164"/>
  <c r="AI33" i="164"/>
  <c r="AK33" i="164"/>
  <c r="AM33" i="164"/>
  <c r="AO33" i="164"/>
  <c r="AR33" i="164"/>
  <c r="AT33" i="164"/>
  <c r="AV33" i="164"/>
  <c r="AX33" i="164"/>
  <c r="BA33" i="164"/>
  <c r="BC33" i="164"/>
  <c r="BE33" i="164"/>
  <c r="BG33" i="164"/>
  <c r="BJ33" i="164"/>
  <c r="BL33" i="164"/>
  <c r="BN33" i="164"/>
  <c r="BP33" i="164"/>
  <c r="BQ33" i="164"/>
  <c r="BR33" i="164"/>
  <c r="BT33" i="164"/>
  <c r="BV33" i="164"/>
  <c r="BX33" i="164"/>
  <c r="H34" i="164"/>
  <c r="J34" i="164"/>
  <c r="L34" i="164"/>
  <c r="N34" i="164"/>
  <c r="Q34" i="164"/>
  <c r="S34" i="164"/>
  <c r="U34" i="164"/>
  <c r="W34" i="164"/>
  <c r="Z34" i="164"/>
  <c r="AB34" i="164"/>
  <c r="AD34" i="164"/>
  <c r="AF34" i="164"/>
  <c r="AI34" i="164"/>
  <c r="AK34" i="164"/>
  <c r="AM34" i="164"/>
  <c r="AO34" i="164"/>
  <c r="AR34" i="164"/>
  <c r="AT34" i="164"/>
  <c r="AV34" i="164"/>
  <c r="AX34" i="164"/>
  <c r="BA34" i="164"/>
  <c r="BC34" i="164"/>
  <c r="BE34" i="164"/>
  <c r="BG34" i="164"/>
  <c r="BJ34" i="164"/>
  <c r="BL34" i="164"/>
  <c r="BN34" i="164"/>
  <c r="BP34" i="164"/>
  <c r="BQ34" i="164"/>
  <c r="BR34" i="164"/>
  <c r="BT34" i="164"/>
  <c r="BV34" i="164"/>
  <c r="BX34" i="164"/>
  <c r="H36" i="164"/>
  <c r="J36" i="164"/>
  <c r="L36" i="164"/>
  <c r="N36" i="164"/>
  <c r="Q36" i="164"/>
  <c r="S36" i="164"/>
  <c r="U36" i="164"/>
  <c r="W36" i="164"/>
  <c r="Z36" i="164"/>
  <c r="AB36" i="164"/>
  <c r="AD36" i="164"/>
  <c r="AF36" i="164"/>
  <c r="AI36" i="164"/>
  <c r="AK36" i="164"/>
  <c r="AM36" i="164"/>
  <c r="AO36" i="164"/>
  <c r="AR36" i="164"/>
  <c r="AT36" i="164"/>
  <c r="AV36" i="164"/>
  <c r="AX36" i="164"/>
  <c r="BA36" i="164"/>
  <c r="BC36" i="164"/>
  <c r="BE36" i="164"/>
  <c r="BG36" i="164"/>
  <c r="BJ36" i="164"/>
  <c r="BL36" i="164"/>
  <c r="BN36" i="164"/>
  <c r="BP36" i="164"/>
  <c r="BQ36" i="164"/>
  <c r="BR36" i="164"/>
  <c r="BT36" i="164"/>
  <c r="BV36" i="164"/>
  <c r="BX36" i="164"/>
  <c r="H37" i="164"/>
  <c r="J37" i="164"/>
  <c r="L37" i="164"/>
  <c r="N37" i="164"/>
  <c r="Q37" i="164"/>
  <c r="S37" i="164"/>
  <c r="U37" i="164"/>
  <c r="W37" i="164"/>
  <c r="Z37" i="164"/>
  <c r="AB37" i="164"/>
  <c r="AD37" i="164"/>
  <c r="AF37" i="164"/>
  <c r="AI37" i="164"/>
  <c r="AK37" i="164"/>
  <c r="AM37" i="164"/>
  <c r="AO37" i="164"/>
  <c r="AR37" i="164"/>
  <c r="AT37" i="164"/>
  <c r="AV37" i="164"/>
  <c r="AX37" i="164"/>
  <c r="BA37" i="164"/>
  <c r="BC37" i="164"/>
  <c r="BE37" i="164"/>
  <c r="BG37" i="164"/>
  <c r="BJ37" i="164"/>
  <c r="BL37" i="164"/>
  <c r="BN37" i="164"/>
  <c r="BP37" i="164"/>
  <c r="BQ37" i="164"/>
  <c r="BR37" i="164"/>
  <c r="BT37" i="164"/>
  <c r="BV37" i="164"/>
  <c r="BX37" i="164"/>
  <c r="H38" i="164"/>
  <c r="J38" i="164"/>
  <c r="L38" i="164"/>
  <c r="N38" i="164"/>
  <c r="Q38" i="164"/>
  <c r="S38" i="164"/>
  <c r="U38" i="164"/>
  <c r="W38" i="164"/>
  <c r="Z38" i="164"/>
  <c r="AB38" i="164"/>
  <c r="AD38" i="164"/>
  <c r="AF38" i="164"/>
  <c r="AI38" i="164"/>
  <c r="AK38" i="164"/>
  <c r="AM38" i="164"/>
  <c r="AO38" i="164"/>
  <c r="AR38" i="164"/>
  <c r="AT38" i="164"/>
  <c r="AV38" i="164"/>
  <c r="AX38" i="164"/>
  <c r="BA38" i="164"/>
  <c r="BC38" i="164"/>
  <c r="BE38" i="164"/>
  <c r="BG38" i="164"/>
  <c r="BJ38" i="164"/>
  <c r="BL38" i="164"/>
  <c r="BN38" i="164"/>
  <c r="BP38" i="164"/>
  <c r="BQ38" i="164"/>
  <c r="BR38" i="164"/>
  <c r="BT38" i="164"/>
  <c r="BV38" i="164"/>
  <c r="BX38" i="164"/>
  <c r="H39" i="164"/>
  <c r="J39" i="164"/>
  <c r="L39" i="164"/>
  <c r="N39" i="164"/>
  <c r="Q39" i="164"/>
  <c r="S39" i="164"/>
  <c r="U39" i="164"/>
  <c r="W39" i="164"/>
  <c r="Z39" i="164"/>
  <c r="AB39" i="164"/>
  <c r="AD39" i="164"/>
  <c r="AF39" i="164"/>
  <c r="AI39" i="164"/>
  <c r="AK39" i="164"/>
  <c r="AM39" i="164"/>
  <c r="AO39" i="164"/>
  <c r="AR39" i="164"/>
  <c r="AT39" i="164"/>
  <c r="AV39" i="164"/>
  <c r="AX39" i="164"/>
  <c r="BA39" i="164"/>
  <c r="BC39" i="164"/>
  <c r="BE39" i="164"/>
  <c r="BG39" i="164"/>
  <c r="BJ39" i="164"/>
  <c r="BL39" i="164"/>
  <c r="BN39" i="164"/>
  <c r="BP39" i="164"/>
  <c r="BQ39" i="164"/>
  <c r="BR39" i="164"/>
  <c r="BT39" i="164"/>
  <c r="BV39" i="164"/>
  <c r="BX39" i="164"/>
  <c r="H40" i="164"/>
  <c r="J40" i="164"/>
  <c r="L40" i="164"/>
  <c r="N40" i="164"/>
  <c r="Q40" i="164"/>
  <c r="S40" i="164"/>
  <c r="U40" i="164"/>
  <c r="W40" i="164"/>
  <c r="Z40" i="164"/>
  <c r="AB40" i="164"/>
  <c r="AD40" i="164"/>
  <c r="AF40" i="164"/>
  <c r="AI40" i="164"/>
  <c r="AK40" i="164"/>
  <c r="AM40" i="164"/>
  <c r="AO40" i="164"/>
  <c r="AR40" i="164"/>
  <c r="AT40" i="164"/>
  <c r="AV40" i="164"/>
  <c r="AX40" i="164"/>
  <c r="BA40" i="164"/>
  <c r="BC40" i="164"/>
  <c r="BE40" i="164"/>
  <c r="BG40" i="164"/>
  <c r="BJ40" i="164"/>
  <c r="BL40" i="164"/>
  <c r="BN40" i="164"/>
  <c r="BP40" i="164"/>
  <c r="BQ40" i="164"/>
  <c r="BR40" i="164"/>
  <c r="BT40" i="164"/>
  <c r="BV40" i="164"/>
  <c r="BX40" i="164"/>
  <c r="H42" i="164"/>
  <c r="J42" i="164"/>
  <c r="L42" i="164"/>
  <c r="N42" i="164"/>
  <c r="Q42" i="164"/>
  <c r="S42" i="164"/>
  <c r="U42" i="164"/>
  <c r="W42" i="164"/>
  <c r="Z42" i="164"/>
  <c r="AB42" i="164"/>
  <c r="AD42" i="164"/>
  <c r="AF42" i="164"/>
  <c r="AI42" i="164"/>
  <c r="AK42" i="164"/>
  <c r="AM42" i="164"/>
  <c r="AO42" i="164"/>
  <c r="AR42" i="164"/>
  <c r="AT42" i="164"/>
  <c r="AV42" i="164"/>
  <c r="AX42" i="164"/>
  <c r="BA42" i="164"/>
  <c r="BC42" i="164"/>
  <c r="BE42" i="164"/>
  <c r="BG42" i="164"/>
  <c r="BJ42" i="164"/>
  <c r="BL42" i="164"/>
  <c r="BN42" i="164"/>
  <c r="BP42" i="164"/>
  <c r="BQ42" i="164"/>
  <c r="BR42" i="164"/>
  <c r="BT42" i="164"/>
  <c r="BV42" i="164"/>
  <c r="BX42" i="164"/>
  <c r="H43" i="164"/>
  <c r="J43" i="164"/>
  <c r="L43" i="164"/>
  <c r="N43" i="164"/>
  <c r="Q43" i="164"/>
  <c r="S43" i="164"/>
  <c r="U43" i="164"/>
  <c r="W43" i="164"/>
  <c r="Z43" i="164"/>
  <c r="AB43" i="164"/>
  <c r="AD43" i="164"/>
  <c r="AF43" i="164"/>
  <c r="AI43" i="164"/>
  <c r="AK43" i="164"/>
  <c r="AM43" i="164"/>
  <c r="AO43" i="164"/>
  <c r="AR43" i="164"/>
  <c r="AT43" i="164"/>
  <c r="AV43" i="164"/>
  <c r="AX43" i="164"/>
  <c r="BA43" i="164"/>
  <c r="BC43" i="164"/>
  <c r="BE43" i="164"/>
  <c r="BG43" i="164"/>
  <c r="BJ43" i="164"/>
  <c r="BL43" i="164"/>
  <c r="BN43" i="164"/>
  <c r="BP43" i="164"/>
  <c r="BQ43" i="164"/>
  <c r="BR43" i="164"/>
  <c r="BT43" i="164"/>
  <c r="BV43" i="164"/>
  <c r="BX43" i="164"/>
  <c r="H44" i="164"/>
  <c r="J44" i="164"/>
  <c r="L44" i="164"/>
  <c r="N44" i="164"/>
  <c r="Q44" i="164"/>
  <c r="S44" i="164"/>
  <c r="U44" i="164"/>
  <c r="W44" i="164"/>
  <c r="Z44" i="164"/>
  <c r="AB44" i="164"/>
  <c r="AD44" i="164"/>
  <c r="AF44" i="164"/>
  <c r="AI44" i="164"/>
  <c r="AK44" i="164"/>
  <c r="AM44" i="164"/>
  <c r="AO44" i="164"/>
  <c r="AR44" i="164"/>
  <c r="AT44" i="164"/>
  <c r="AV44" i="164"/>
  <c r="AX44" i="164"/>
  <c r="BA44" i="164"/>
  <c r="BC44" i="164"/>
  <c r="BE44" i="164"/>
  <c r="BG44" i="164"/>
  <c r="BJ44" i="164"/>
  <c r="BL44" i="164"/>
  <c r="BN44" i="164"/>
  <c r="BP44" i="164"/>
  <c r="BQ44" i="164"/>
  <c r="BR44" i="164"/>
  <c r="BT44" i="164"/>
  <c r="BV44" i="164"/>
  <c r="BX44" i="164"/>
  <c r="H45" i="164"/>
  <c r="J45" i="164"/>
  <c r="L45" i="164"/>
  <c r="N45" i="164"/>
  <c r="Q45" i="164"/>
  <c r="S45" i="164"/>
  <c r="U45" i="164"/>
  <c r="W45" i="164"/>
  <c r="Z45" i="164"/>
  <c r="AB45" i="164"/>
  <c r="AD45" i="164"/>
  <c r="AF45" i="164"/>
  <c r="AI45" i="164"/>
  <c r="AK45" i="164"/>
  <c r="AM45" i="164"/>
  <c r="AO45" i="164"/>
  <c r="AR45" i="164"/>
  <c r="AT45" i="164"/>
  <c r="AV45" i="164"/>
  <c r="AX45" i="164"/>
  <c r="BA45" i="164"/>
  <c r="BC45" i="164"/>
  <c r="BE45" i="164"/>
  <c r="BG45" i="164"/>
  <c r="BJ45" i="164"/>
  <c r="BL45" i="164"/>
  <c r="BN45" i="164"/>
  <c r="BP45" i="164"/>
  <c r="BQ45" i="164"/>
  <c r="BR45" i="164"/>
  <c r="BT45" i="164"/>
  <c r="BV45" i="164"/>
  <c r="BX45" i="164"/>
  <c r="H46" i="164"/>
  <c r="J46" i="164"/>
  <c r="L46" i="164"/>
  <c r="N46" i="164"/>
  <c r="Q46" i="164"/>
  <c r="S46" i="164"/>
  <c r="U46" i="164"/>
  <c r="W46" i="164"/>
  <c r="Z46" i="164"/>
  <c r="AB46" i="164"/>
  <c r="AD46" i="164"/>
  <c r="AF46" i="164"/>
  <c r="AI46" i="164"/>
  <c r="AK46" i="164"/>
  <c r="AM46" i="164"/>
  <c r="AO46" i="164"/>
  <c r="AR46" i="164"/>
  <c r="AT46" i="164"/>
  <c r="AV46" i="164"/>
  <c r="AX46" i="164"/>
  <c r="BA46" i="164"/>
  <c r="BC46" i="164"/>
  <c r="BE46" i="164"/>
  <c r="BG46" i="164"/>
  <c r="BJ46" i="164"/>
  <c r="BL46" i="164"/>
  <c r="BN46" i="164"/>
  <c r="BP46" i="164"/>
  <c r="BQ46" i="164"/>
  <c r="BR46" i="164"/>
  <c r="BT46" i="164"/>
  <c r="BV46" i="164"/>
  <c r="BX46" i="164"/>
  <c r="H48" i="164"/>
  <c r="J48" i="164"/>
  <c r="L48" i="164"/>
  <c r="N48" i="164"/>
  <c r="Q48" i="164"/>
  <c r="S48" i="164"/>
  <c r="U48" i="164"/>
  <c r="W48" i="164"/>
  <c r="Z48" i="164"/>
  <c r="AB48" i="164"/>
  <c r="AD48" i="164"/>
  <c r="AF48" i="164"/>
  <c r="AI48" i="164"/>
  <c r="AK48" i="164"/>
  <c r="AM48" i="164"/>
  <c r="AO48" i="164"/>
  <c r="AR48" i="164"/>
  <c r="AT48" i="164"/>
  <c r="AV48" i="164"/>
  <c r="AX48" i="164"/>
  <c r="BA48" i="164"/>
  <c r="BC48" i="164"/>
  <c r="BE48" i="164"/>
  <c r="BG48" i="164"/>
  <c r="BJ48" i="164"/>
  <c r="BL48" i="164"/>
  <c r="BN48" i="164"/>
  <c r="BP48" i="164"/>
  <c r="BQ48" i="164"/>
  <c r="BR48" i="164"/>
  <c r="BT48" i="164"/>
  <c r="BV48" i="164"/>
  <c r="BX48" i="164"/>
  <c r="H49" i="164"/>
  <c r="J49" i="164"/>
  <c r="L49" i="164"/>
  <c r="N49" i="164"/>
  <c r="Q49" i="164"/>
  <c r="S49" i="164"/>
  <c r="U49" i="164"/>
  <c r="W49" i="164"/>
  <c r="Z49" i="164"/>
  <c r="AB49" i="164"/>
  <c r="AD49" i="164"/>
  <c r="AF49" i="164"/>
  <c r="AI49" i="164"/>
  <c r="AK49" i="164"/>
  <c r="AM49" i="164"/>
  <c r="AO49" i="164"/>
  <c r="AR49" i="164"/>
  <c r="AT49" i="164"/>
  <c r="AV49" i="164"/>
  <c r="AX49" i="164"/>
  <c r="BA49" i="164"/>
  <c r="BC49" i="164"/>
  <c r="BE49" i="164"/>
  <c r="BG49" i="164"/>
  <c r="BJ49" i="164"/>
  <c r="BL49" i="164"/>
  <c r="BN49" i="164"/>
  <c r="BP49" i="164"/>
  <c r="BQ49" i="164"/>
  <c r="BR49" i="164"/>
  <c r="BT49" i="164"/>
  <c r="BV49" i="164"/>
  <c r="BX49" i="164"/>
  <c r="H50" i="164"/>
  <c r="J50" i="164"/>
  <c r="L50" i="164"/>
  <c r="N50" i="164"/>
  <c r="Q50" i="164"/>
  <c r="S50" i="164"/>
  <c r="U50" i="164"/>
  <c r="W50" i="164"/>
  <c r="Z50" i="164"/>
  <c r="AB50" i="164"/>
  <c r="AD50" i="164"/>
  <c r="AF50" i="164"/>
  <c r="AI50" i="164"/>
  <c r="AK50" i="164"/>
  <c r="AM50" i="164"/>
  <c r="AO50" i="164"/>
  <c r="AR50" i="164"/>
  <c r="AT50" i="164"/>
  <c r="AV50" i="164"/>
  <c r="AX50" i="164"/>
  <c r="BA50" i="164"/>
  <c r="BC50" i="164"/>
  <c r="BE50" i="164"/>
  <c r="BG50" i="164"/>
  <c r="BJ50" i="164"/>
  <c r="BL50" i="164"/>
  <c r="BN50" i="164"/>
  <c r="BP50" i="164"/>
  <c r="BQ50" i="164"/>
  <c r="BR50" i="164"/>
  <c r="BT50" i="164"/>
  <c r="BV50" i="164"/>
  <c r="BX50" i="164"/>
  <c r="H51" i="164"/>
  <c r="J51" i="164"/>
  <c r="L51" i="164"/>
  <c r="N51" i="164"/>
  <c r="Q51" i="164"/>
  <c r="S51" i="164"/>
  <c r="U51" i="164"/>
  <c r="W51" i="164"/>
  <c r="Z51" i="164"/>
  <c r="AB51" i="164"/>
  <c r="AD51" i="164"/>
  <c r="AF51" i="164"/>
  <c r="AI51" i="164"/>
  <c r="AK51" i="164"/>
  <c r="AM51" i="164"/>
  <c r="AO51" i="164"/>
  <c r="AR51" i="164"/>
  <c r="AT51" i="164"/>
  <c r="AV51" i="164"/>
  <c r="AX51" i="164"/>
  <c r="BA51" i="164"/>
  <c r="BC51" i="164"/>
  <c r="BE51" i="164"/>
  <c r="BG51" i="164"/>
  <c r="BJ51" i="164"/>
  <c r="BL51" i="164"/>
  <c r="BN51" i="164"/>
  <c r="BP51" i="164"/>
  <c r="BQ51" i="164"/>
  <c r="BR51" i="164"/>
  <c r="BT51" i="164"/>
  <c r="BV51" i="164"/>
  <c r="BX51" i="164"/>
  <c r="H52" i="164"/>
  <c r="J52" i="164"/>
  <c r="L52" i="164"/>
  <c r="N52" i="164"/>
  <c r="Q52" i="164"/>
  <c r="S52" i="164"/>
  <c r="U52" i="164"/>
  <c r="W52" i="164"/>
  <c r="Z52" i="164"/>
  <c r="AB52" i="164"/>
  <c r="AD52" i="164"/>
  <c r="AF52" i="164"/>
  <c r="AI52" i="164"/>
  <c r="AK52" i="164"/>
  <c r="AM52" i="164"/>
  <c r="AO52" i="164"/>
  <c r="AR52" i="164"/>
  <c r="AT52" i="164"/>
  <c r="AV52" i="164"/>
  <c r="AX52" i="164"/>
  <c r="BA52" i="164"/>
  <c r="BC52" i="164"/>
  <c r="BE52" i="164"/>
  <c r="BG52" i="164"/>
  <c r="BJ52" i="164"/>
  <c r="BL52" i="164"/>
  <c r="BN52" i="164"/>
  <c r="BP52" i="164"/>
  <c r="BQ52" i="164"/>
  <c r="BR52" i="164"/>
  <c r="BT52" i="164"/>
  <c r="BV52" i="164"/>
  <c r="BX52" i="164"/>
  <c r="H54" i="164"/>
  <c r="J54" i="164"/>
  <c r="L54" i="164"/>
  <c r="N54" i="164"/>
  <c r="Q54" i="164"/>
  <c r="S54" i="164"/>
  <c r="U54" i="164"/>
  <c r="W54" i="164"/>
  <c r="Z54" i="164"/>
  <c r="AB54" i="164"/>
  <c r="AD54" i="164"/>
  <c r="AF54" i="164"/>
  <c r="AI54" i="164"/>
  <c r="AK54" i="164"/>
  <c r="AM54" i="164"/>
  <c r="AO54" i="164"/>
  <c r="AR54" i="164"/>
  <c r="AT54" i="164"/>
  <c r="AV54" i="164"/>
  <c r="AX54" i="164"/>
  <c r="BA54" i="164"/>
  <c r="BC54" i="164"/>
  <c r="BE54" i="164"/>
  <c r="BG54" i="164"/>
  <c r="BJ54" i="164"/>
  <c r="BL54" i="164"/>
  <c r="BN54" i="164"/>
  <c r="BP54" i="164"/>
  <c r="BQ54" i="164"/>
  <c r="BR54" i="164"/>
  <c r="BT54" i="164"/>
  <c r="BV54" i="164"/>
  <c r="BX54" i="164"/>
  <c r="H55" i="164"/>
  <c r="J55" i="164"/>
  <c r="L55" i="164"/>
  <c r="N55" i="164"/>
  <c r="Q55" i="164"/>
  <c r="S55" i="164"/>
  <c r="U55" i="164"/>
  <c r="W55" i="164"/>
  <c r="Z55" i="164"/>
  <c r="AB55" i="164"/>
  <c r="AD55" i="164"/>
  <c r="AF55" i="164"/>
  <c r="AI55" i="164"/>
  <c r="AK55" i="164"/>
  <c r="AM55" i="164"/>
  <c r="AO55" i="164"/>
  <c r="AR55" i="164"/>
  <c r="AT55" i="164"/>
  <c r="AV55" i="164"/>
  <c r="AX55" i="164"/>
  <c r="BA55" i="164"/>
  <c r="BC55" i="164"/>
  <c r="BE55" i="164"/>
  <c r="BG55" i="164"/>
  <c r="BJ55" i="164"/>
  <c r="BL55" i="164"/>
  <c r="BN55" i="164"/>
  <c r="BP55" i="164"/>
  <c r="BQ55" i="164"/>
  <c r="BR55" i="164"/>
  <c r="BT55" i="164"/>
  <c r="BV55" i="164"/>
  <c r="BX55" i="164"/>
  <c r="H56" i="164"/>
  <c r="J56" i="164"/>
  <c r="L56" i="164"/>
  <c r="N56" i="164"/>
  <c r="Q56" i="164"/>
  <c r="S56" i="164"/>
  <c r="U56" i="164"/>
  <c r="W56" i="164"/>
  <c r="Z56" i="164"/>
  <c r="AB56" i="164"/>
  <c r="AD56" i="164"/>
  <c r="AF56" i="164"/>
  <c r="AI56" i="164"/>
  <c r="AK56" i="164"/>
  <c r="AM56" i="164"/>
  <c r="AO56" i="164"/>
  <c r="AR56" i="164"/>
  <c r="AT56" i="164"/>
  <c r="AV56" i="164"/>
  <c r="AX56" i="164"/>
  <c r="BA56" i="164"/>
  <c r="BC56" i="164"/>
  <c r="BE56" i="164"/>
  <c r="BG56" i="164"/>
  <c r="BJ56" i="164"/>
  <c r="BL56" i="164"/>
  <c r="BN56" i="164"/>
  <c r="BP56" i="164"/>
  <c r="BQ56" i="164"/>
  <c r="BR56" i="164"/>
  <c r="BT56" i="164"/>
  <c r="BV56" i="164"/>
  <c r="BX56" i="164"/>
  <c r="H57" i="164"/>
  <c r="J57" i="164"/>
  <c r="L57" i="164"/>
  <c r="N57" i="164"/>
  <c r="Q57" i="164"/>
  <c r="S57" i="164"/>
  <c r="U57" i="164"/>
  <c r="W57" i="164"/>
  <c r="Z57" i="164"/>
  <c r="AB57" i="164"/>
  <c r="AD57" i="164"/>
  <c r="AF57" i="164"/>
  <c r="AI57" i="164"/>
  <c r="AK57" i="164"/>
  <c r="AM57" i="164"/>
  <c r="AO57" i="164"/>
  <c r="AR57" i="164"/>
  <c r="AT57" i="164"/>
  <c r="AV57" i="164"/>
  <c r="AX57" i="164"/>
  <c r="BA57" i="164"/>
  <c r="BC57" i="164"/>
  <c r="BE57" i="164"/>
  <c r="BG57" i="164"/>
  <c r="BJ57" i="164"/>
  <c r="BL57" i="164"/>
  <c r="BN57" i="164"/>
  <c r="BP57" i="164"/>
  <c r="BQ57" i="164"/>
  <c r="BR57" i="164"/>
  <c r="BT57" i="164"/>
  <c r="BV57" i="164"/>
  <c r="BX57" i="164"/>
  <c r="H58" i="164"/>
  <c r="J58" i="164"/>
  <c r="L58" i="164"/>
  <c r="N58" i="164"/>
  <c r="Q58" i="164"/>
  <c r="S58" i="164"/>
  <c r="U58" i="164"/>
  <c r="W58" i="164"/>
  <c r="Z58" i="164"/>
  <c r="AB58" i="164"/>
  <c r="AD58" i="164"/>
  <c r="AF58" i="164"/>
  <c r="AI58" i="164"/>
  <c r="AK58" i="164"/>
  <c r="AM58" i="164"/>
  <c r="AO58" i="164"/>
  <c r="AR58" i="164"/>
  <c r="AT58" i="164"/>
  <c r="AV58" i="164"/>
  <c r="AX58" i="164"/>
  <c r="BA58" i="164"/>
  <c r="BC58" i="164"/>
  <c r="BE58" i="164"/>
  <c r="BG58" i="164"/>
  <c r="BJ58" i="164"/>
  <c r="BL58" i="164"/>
  <c r="BN58" i="164"/>
  <c r="BP58" i="164"/>
  <c r="BQ58" i="164"/>
  <c r="BR58" i="164"/>
  <c r="BT58" i="164"/>
  <c r="BV58" i="164"/>
  <c r="BX58" i="164"/>
  <c r="H60" i="164"/>
  <c r="J60" i="164"/>
  <c r="L60" i="164"/>
  <c r="N60" i="164"/>
  <c r="Q60" i="164"/>
  <c r="S60" i="164"/>
  <c r="U60" i="164"/>
  <c r="W60" i="164"/>
  <c r="Z60" i="164"/>
  <c r="AB60" i="164"/>
  <c r="AD60" i="164"/>
  <c r="AF60" i="164"/>
  <c r="AI60" i="164"/>
  <c r="AK60" i="164"/>
  <c r="AM60" i="164"/>
  <c r="AO60" i="164"/>
  <c r="AR60" i="164"/>
  <c r="AT60" i="164"/>
  <c r="AV60" i="164"/>
  <c r="AX60" i="164"/>
  <c r="BA60" i="164"/>
  <c r="BC60" i="164"/>
  <c r="BE60" i="164"/>
  <c r="BG60" i="164"/>
  <c r="BJ60" i="164"/>
  <c r="BL60" i="164"/>
  <c r="BN60" i="164"/>
  <c r="BP60" i="164"/>
  <c r="BQ60" i="164"/>
  <c r="BR60" i="164"/>
  <c r="BT60" i="164"/>
  <c r="BV60" i="164"/>
  <c r="BX60" i="164"/>
  <c r="H61" i="164"/>
  <c r="J61" i="164"/>
  <c r="L61" i="164"/>
  <c r="N61" i="164"/>
  <c r="Q61" i="164"/>
  <c r="S61" i="164"/>
  <c r="U61" i="164"/>
  <c r="W61" i="164"/>
  <c r="Z61" i="164"/>
  <c r="AB61" i="164"/>
  <c r="AD61" i="164"/>
  <c r="AF61" i="164"/>
  <c r="AI61" i="164"/>
  <c r="AK61" i="164"/>
  <c r="AM61" i="164"/>
  <c r="AO61" i="164"/>
  <c r="AR61" i="164"/>
  <c r="AT61" i="164"/>
  <c r="AV61" i="164"/>
  <c r="AX61" i="164"/>
  <c r="BA61" i="164"/>
  <c r="BC61" i="164"/>
  <c r="BE61" i="164"/>
  <c r="BG61" i="164"/>
  <c r="BJ61" i="164"/>
  <c r="BL61" i="164"/>
  <c r="BN61" i="164"/>
  <c r="BP61" i="164"/>
  <c r="BQ61" i="164"/>
  <c r="BR61" i="164"/>
  <c r="BT61" i="164"/>
  <c r="BV61" i="164"/>
  <c r="BX61" i="164"/>
  <c r="H62" i="164"/>
  <c r="J62" i="164"/>
  <c r="L62" i="164"/>
  <c r="N62" i="164"/>
  <c r="Q62" i="164"/>
  <c r="S62" i="164"/>
  <c r="U62" i="164"/>
  <c r="W62" i="164"/>
  <c r="Z62" i="164"/>
  <c r="AB62" i="164"/>
  <c r="AD62" i="164"/>
  <c r="AF62" i="164"/>
  <c r="AI62" i="164"/>
  <c r="AK62" i="164"/>
  <c r="AM62" i="164"/>
  <c r="AO62" i="164"/>
  <c r="AR62" i="164"/>
  <c r="AT62" i="164"/>
  <c r="AV62" i="164"/>
  <c r="AX62" i="164"/>
  <c r="BA62" i="164"/>
  <c r="BC62" i="164"/>
  <c r="BE62" i="164"/>
  <c r="BG62" i="164"/>
  <c r="BJ62" i="164"/>
  <c r="BL62" i="164"/>
  <c r="BN62" i="164"/>
  <c r="BP62" i="164"/>
  <c r="BQ62" i="164"/>
  <c r="BR62" i="164"/>
  <c r="BT62" i="164"/>
  <c r="BV62" i="164"/>
  <c r="BX62" i="164"/>
  <c r="H63" i="164"/>
  <c r="J63" i="164"/>
  <c r="L63" i="164"/>
  <c r="N63" i="164"/>
  <c r="Q63" i="164"/>
  <c r="S63" i="164"/>
  <c r="U63" i="164"/>
  <c r="W63" i="164"/>
  <c r="Z63" i="164"/>
  <c r="AB63" i="164"/>
  <c r="AD63" i="164"/>
  <c r="AF63" i="164"/>
  <c r="AI63" i="164"/>
  <c r="AK63" i="164"/>
  <c r="AM63" i="164"/>
  <c r="AO63" i="164"/>
  <c r="AR63" i="164"/>
  <c r="AT63" i="164"/>
  <c r="AV63" i="164"/>
  <c r="AX63" i="164"/>
  <c r="BA63" i="164"/>
  <c r="BC63" i="164"/>
  <c r="BE63" i="164"/>
  <c r="BG63" i="164"/>
  <c r="BJ63" i="164"/>
  <c r="BL63" i="164"/>
  <c r="BN63" i="164"/>
  <c r="BP63" i="164"/>
  <c r="BQ63" i="164"/>
  <c r="BR63" i="164"/>
  <c r="BT63" i="164"/>
  <c r="BV63" i="164"/>
  <c r="BX63" i="164"/>
  <c r="H64" i="164"/>
  <c r="J64" i="164"/>
  <c r="L64" i="164"/>
  <c r="N64" i="164"/>
  <c r="Q64" i="164"/>
  <c r="S64" i="164"/>
  <c r="U64" i="164"/>
  <c r="W64" i="164"/>
  <c r="Z64" i="164"/>
  <c r="AB64" i="164"/>
  <c r="AD64" i="164"/>
  <c r="AF64" i="164"/>
  <c r="AI64" i="164"/>
  <c r="AK64" i="164"/>
  <c r="AM64" i="164"/>
  <c r="AO64" i="164"/>
  <c r="AR64" i="164"/>
  <c r="AT64" i="164"/>
  <c r="AV64" i="164"/>
  <c r="AX64" i="164"/>
  <c r="BA64" i="164"/>
  <c r="BC64" i="164"/>
  <c r="BE64" i="164"/>
  <c r="BG64" i="164"/>
  <c r="BJ64" i="164"/>
  <c r="BL64" i="164"/>
  <c r="BN64" i="164"/>
  <c r="BP64" i="164"/>
  <c r="BQ64" i="164"/>
  <c r="BR64" i="164"/>
  <c r="BT64" i="164"/>
  <c r="BV64" i="164"/>
  <c r="BX64" i="164"/>
  <c r="H66" i="164"/>
  <c r="J66" i="164"/>
  <c r="L66" i="164"/>
  <c r="N66" i="164"/>
  <c r="Q66" i="164"/>
  <c r="S66" i="164"/>
  <c r="U66" i="164"/>
  <c r="W66" i="164"/>
  <c r="Z66" i="164"/>
  <c r="AB66" i="164"/>
  <c r="AD66" i="164"/>
  <c r="AF66" i="164"/>
  <c r="AI66" i="164"/>
  <c r="AK66" i="164"/>
  <c r="AM66" i="164"/>
  <c r="AO66" i="164"/>
  <c r="AR66" i="164"/>
  <c r="AT66" i="164"/>
  <c r="AV66" i="164"/>
  <c r="AX66" i="164"/>
  <c r="BA66" i="164"/>
  <c r="BC66" i="164"/>
  <c r="BE66" i="164"/>
  <c r="BG66" i="164"/>
  <c r="BJ66" i="164"/>
  <c r="BL66" i="164"/>
  <c r="BN66" i="164"/>
  <c r="BP66" i="164"/>
  <c r="BQ66" i="164"/>
  <c r="BR66" i="164"/>
  <c r="BT66" i="164"/>
  <c r="BV66" i="164"/>
  <c r="BX66" i="164"/>
  <c r="H67" i="164"/>
  <c r="J67" i="164"/>
  <c r="L67" i="164"/>
  <c r="N67" i="164"/>
  <c r="Q67" i="164"/>
  <c r="S67" i="164"/>
  <c r="U67" i="164"/>
  <c r="W67" i="164"/>
  <c r="Z67" i="164"/>
  <c r="AB67" i="164"/>
  <c r="AD67" i="164"/>
  <c r="AF67" i="164"/>
  <c r="AI67" i="164"/>
  <c r="AK67" i="164"/>
  <c r="AM67" i="164"/>
  <c r="AO67" i="164"/>
  <c r="AR67" i="164"/>
  <c r="AT67" i="164"/>
  <c r="AV67" i="164"/>
  <c r="AX67" i="164"/>
  <c r="BA67" i="164"/>
  <c r="BC67" i="164"/>
  <c r="BE67" i="164"/>
  <c r="BG67" i="164"/>
  <c r="BJ67" i="164"/>
  <c r="BL67" i="164"/>
  <c r="BN67" i="164"/>
  <c r="BP67" i="164"/>
  <c r="BQ67" i="164"/>
  <c r="BR67" i="164"/>
  <c r="BT67" i="164"/>
  <c r="BV67" i="164"/>
  <c r="BX67" i="164"/>
  <c r="H68" i="164"/>
  <c r="J68" i="164"/>
  <c r="L68" i="164"/>
  <c r="N68" i="164"/>
  <c r="Q68" i="164"/>
  <c r="S68" i="164"/>
  <c r="U68" i="164"/>
  <c r="W68" i="164"/>
  <c r="Z68" i="164"/>
  <c r="AB68" i="164"/>
  <c r="AD68" i="164"/>
  <c r="AF68" i="164"/>
  <c r="AI68" i="164"/>
  <c r="AK68" i="164"/>
  <c r="AM68" i="164"/>
  <c r="AO68" i="164"/>
  <c r="AR68" i="164"/>
  <c r="AT68" i="164"/>
  <c r="AV68" i="164"/>
  <c r="AX68" i="164"/>
  <c r="BA68" i="164"/>
  <c r="BC68" i="164"/>
  <c r="BE68" i="164"/>
  <c r="BG68" i="164"/>
  <c r="BJ68" i="164"/>
  <c r="BL68" i="164"/>
  <c r="BN68" i="164"/>
  <c r="BP68" i="164"/>
  <c r="BQ68" i="164"/>
  <c r="BR68" i="164"/>
  <c r="BT68" i="164"/>
  <c r="BV68" i="164"/>
  <c r="BX68" i="164"/>
  <c r="H69" i="164"/>
  <c r="J69" i="164"/>
  <c r="L69" i="164"/>
  <c r="N69" i="164"/>
  <c r="Q69" i="164"/>
  <c r="S69" i="164"/>
  <c r="U69" i="164"/>
  <c r="W69" i="164"/>
  <c r="Z69" i="164"/>
  <c r="AB69" i="164"/>
  <c r="AD69" i="164"/>
  <c r="AF69" i="164"/>
  <c r="AI69" i="164"/>
  <c r="AK69" i="164"/>
  <c r="AM69" i="164"/>
  <c r="AO69" i="164"/>
  <c r="AR69" i="164"/>
  <c r="AT69" i="164"/>
  <c r="AV69" i="164"/>
  <c r="AX69" i="164"/>
  <c r="BA69" i="164"/>
  <c r="BC69" i="164"/>
  <c r="BE69" i="164"/>
  <c r="BG69" i="164"/>
  <c r="BJ69" i="164"/>
  <c r="BL69" i="164"/>
  <c r="BN69" i="164"/>
  <c r="BP69" i="164"/>
  <c r="BQ69" i="164"/>
  <c r="BR69" i="164"/>
  <c r="BT69" i="164"/>
  <c r="BV69" i="164"/>
  <c r="BX69" i="164"/>
  <c r="H70" i="164"/>
  <c r="J70" i="164"/>
  <c r="L70" i="164"/>
  <c r="N70" i="164"/>
  <c r="Q70" i="164"/>
  <c r="S70" i="164"/>
  <c r="U70" i="164"/>
  <c r="W70" i="164"/>
  <c r="Z70" i="164"/>
  <c r="AB70" i="164"/>
  <c r="AD70" i="164"/>
  <c r="AF70" i="164"/>
  <c r="AI70" i="164"/>
  <c r="AK70" i="164"/>
  <c r="AM70" i="164"/>
  <c r="AO70" i="164"/>
  <c r="AR70" i="164"/>
  <c r="AT70" i="164"/>
  <c r="AV70" i="164"/>
  <c r="AX70" i="164"/>
  <c r="BA70" i="164"/>
  <c r="BC70" i="164"/>
  <c r="BE70" i="164"/>
  <c r="BG70" i="164"/>
  <c r="BJ70" i="164"/>
  <c r="BL70" i="164"/>
  <c r="BN70" i="164"/>
  <c r="BP70" i="164"/>
  <c r="BQ70" i="164"/>
  <c r="BR70" i="164"/>
  <c r="BT70" i="164"/>
  <c r="BV70" i="164"/>
  <c r="BX70" i="164"/>
  <c r="H72" i="164"/>
  <c r="J72" i="164"/>
  <c r="L72" i="164"/>
  <c r="N72" i="164"/>
  <c r="Q72" i="164"/>
  <c r="S72" i="164"/>
  <c r="U72" i="164"/>
  <c r="W72" i="164"/>
  <c r="Z72" i="164"/>
  <c r="AB72" i="164"/>
  <c r="AD72" i="164"/>
  <c r="AF72" i="164"/>
  <c r="AI72" i="164"/>
  <c r="AK72" i="164"/>
  <c r="AM72" i="164"/>
  <c r="AO72" i="164"/>
  <c r="AR72" i="164"/>
  <c r="AT72" i="164"/>
  <c r="AV72" i="164"/>
  <c r="AX72" i="164"/>
  <c r="BA72" i="164"/>
  <c r="BC72" i="164"/>
  <c r="BE72" i="164"/>
  <c r="BG72" i="164"/>
  <c r="BJ72" i="164"/>
  <c r="BL72" i="164"/>
  <c r="BN72" i="164"/>
  <c r="BP72" i="164"/>
  <c r="BQ72" i="164"/>
  <c r="BR72" i="164"/>
  <c r="BT72" i="164"/>
  <c r="BV72" i="164"/>
  <c r="BX72" i="164"/>
  <c r="H73" i="164"/>
  <c r="J73" i="164"/>
  <c r="L73" i="164"/>
  <c r="N73" i="164"/>
  <c r="Q73" i="164"/>
  <c r="S73" i="164"/>
  <c r="U73" i="164"/>
  <c r="W73" i="164"/>
  <c r="Z73" i="164"/>
  <c r="AB73" i="164"/>
  <c r="AD73" i="164"/>
  <c r="AF73" i="164"/>
  <c r="AI73" i="164"/>
  <c r="AK73" i="164"/>
  <c r="AM73" i="164"/>
  <c r="AO73" i="164"/>
  <c r="AR73" i="164"/>
  <c r="AT73" i="164"/>
  <c r="AV73" i="164"/>
  <c r="AX73" i="164"/>
  <c r="BA73" i="164"/>
  <c r="BC73" i="164"/>
  <c r="BE73" i="164"/>
  <c r="BG73" i="164"/>
  <c r="BJ73" i="164"/>
  <c r="BL73" i="164"/>
  <c r="BN73" i="164"/>
  <c r="BP73" i="164"/>
  <c r="BQ73" i="164"/>
  <c r="BR73" i="164"/>
  <c r="BT73" i="164"/>
  <c r="BV73" i="164"/>
  <c r="BX73" i="164"/>
  <c r="H74" i="164"/>
  <c r="J74" i="164"/>
  <c r="L74" i="164"/>
  <c r="N74" i="164"/>
  <c r="Q74" i="164"/>
  <c r="S74" i="164"/>
  <c r="U74" i="164"/>
  <c r="W74" i="164"/>
  <c r="Z74" i="164"/>
  <c r="AB74" i="164"/>
  <c r="AD74" i="164"/>
  <c r="AF74" i="164"/>
  <c r="AI74" i="164"/>
  <c r="AK74" i="164"/>
  <c r="AM74" i="164"/>
  <c r="AO74" i="164"/>
  <c r="AR74" i="164"/>
  <c r="AT74" i="164"/>
  <c r="AV74" i="164"/>
  <c r="AX74" i="164"/>
  <c r="BA74" i="164"/>
  <c r="BC74" i="164"/>
  <c r="BE74" i="164"/>
  <c r="BG74" i="164"/>
  <c r="BJ74" i="164"/>
  <c r="BL74" i="164"/>
  <c r="BN74" i="164"/>
  <c r="BP74" i="164"/>
  <c r="BQ74" i="164"/>
  <c r="BR74" i="164"/>
  <c r="BT74" i="164"/>
  <c r="BV74" i="164"/>
  <c r="BX74" i="164"/>
  <c r="H75" i="164"/>
  <c r="J75" i="164"/>
  <c r="L75" i="164"/>
  <c r="N75" i="164"/>
  <c r="Q75" i="164"/>
  <c r="S75" i="164"/>
  <c r="U75" i="164"/>
  <c r="W75" i="164"/>
  <c r="Z75" i="164"/>
  <c r="AB75" i="164"/>
  <c r="AD75" i="164"/>
  <c r="AF75" i="164"/>
  <c r="AI75" i="164"/>
  <c r="AK75" i="164"/>
  <c r="AM75" i="164"/>
  <c r="AO75" i="164"/>
  <c r="AR75" i="164"/>
  <c r="AT75" i="164"/>
  <c r="AV75" i="164"/>
  <c r="AX75" i="164"/>
  <c r="BA75" i="164"/>
  <c r="BC75" i="164"/>
  <c r="BE75" i="164"/>
  <c r="BG75" i="164"/>
  <c r="BJ75" i="164"/>
  <c r="BL75" i="164"/>
  <c r="BN75" i="164"/>
  <c r="BP75" i="164"/>
  <c r="BQ75" i="164"/>
  <c r="BR75" i="164"/>
  <c r="BT75" i="164"/>
  <c r="BV75" i="164"/>
  <c r="BX75" i="164"/>
  <c r="H76" i="164"/>
  <c r="J76" i="164"/>
  <c r="L76" i="164"/>
  <c r="N76" i="164"/>
  <c r="Q76" i="164"/>
  <c r="S76" i="164"/>
  <c r="U76" i="164"/>
  <c r="W76" i="164"/>
  <c r="Z76" i="164"/>
  <c r="AB76" i="164"/>
  <c r="AD76" i="164"/>
  <c r="AF76" i="164"/>
  <c r="AI76" i="164"/>
  <c r="AK76" i="164"/>
  <c r="AM76" i="164"/>
  <c r="AO76" i="164"/>
  <c r="AR76" i="164"/>
  <c r="AT76" i="164"/>
  <c r="AV76" i="164"/>
  <c r="AX76" i="164"/>
  <c r="BA76" i="164"/>
  <c r="BC76" i="164"/>
  <c r="BE76" i="164"/>
  <c r="BG76" i="164"/>
  <c r="BJ76" i="164"/>
  <c r="BL76" i="164"/>
  <c r="BN76" i="164"/>
  <c r="BP76" i="164"/>
  <c r="BQ76" i="164"/>
  <c r="BR76" i="164"/>
  <c r="BT76" i="164"/>
  <c r="BV76" i="164"/>
  <c r="BX76" i="164"/>
  <c r="H78" i="164"/>
  <c r="J78" i="164"/>
  <c r="L78" i="164"/>
  <c r="N78" i="164"/>
  <c r="Q78" i="164"/>
  <c r="S78" i="164"/>
  <c r="U78" i="164"/>
  <c r="W78" i="164"/>
  <c r="Z78" i="164"/>
  <c r="AB78" i="164"/>
  <c r="AD78" i="164"/>
  <c r="AF78" i="164"/>
  <c r="AI78" i="164"/>
  <c r="AK78" i="164"/>
  <c r="AM78" i="164"/>
  <c r="AO78" i="164"/>
  <c r="AR78" i="164"/>
  <c r="AT78" i="164"/>
  <c r="AV78" i="164"/>
  <c r="AX78" i="164"/>
  <c r="BA78" i="164"/>
  <c r="BC78" i="164"/>
  <c r="BE78" i="164"/>
  <c r="BG78" i="164"/>
  <c r="BJ78" i="164"/>
  <c r="BL78" i="164"/>
  <c r="BN78" i="164"/>
  <c r="BP78" i="164"/>
  <c r="BQ78" i="164"/>
  <c r="BR78" i="164"/>
  <c r="BT78" i="164"/>
  <c r="BV78" i="164"/>
  <c r="BX78" i="164"/>
  <c r="H79" i="164"/>
  <c r="J79" i="164"/>
  <c r="L79" i="164"/>
  <c r="N79" i="164"/>
  <c r="Q79" i="164"/>
  <c r="S79" i="164"/>
  <c r="U79" i="164"/>
  <c r="W79" i="164"/>
  <c r="Z79" i="164"/>
  <c r="AB79" i="164"/>
  <c r="AD79" i="164"/>
  <c r="AF79" i="164"/>
  <c r="AI79" i="164"/>
  <c r="AK79" i="164"/>
  <c r="AM79" i="164"/>
  <c r="AO79" i="164"/>
  <c r="AR79" i="164"/>
  <c r="AT79" i="164"/>
  <c r="AV79" i="164"/>
  <c r="AX79" i="164"/>
  <c r="BA79" i="164"/>
  <c r="BC79" i="164"/>
  <c r="BE79" i="164"/>
  <c r="BG79" i="164"/>
  <c r="BJ79" i="164"/>
  <c r="BL79" i="164"/>
  <c r="BN79" i="164"/>
  <c r="BP79" i="164"/>
  <c r="BQ79" i="164"/>
  <c r="BR79" i="164"/>
  <c r="BT79" i="164"/>
  <c r="BV79" i="164"/>
  <c r="BX79" i="164"/>
  <c r="H80" i="164"/>
  <c r="J80" i="164"/>
  <c r="L80" i="164"/>
  <c r="N80" i="164"/>
  <c r="Q80" i="164"/>
  <c r="S80" i="164"/>
  <c r="U80" i="164"/>
  <c r="W80" i="164"/>
  <c r="Z80" i="164"/>
  <c r="AB80" i="164"/>
  <c r="AD80" i="164"/>
  <c r="AF80" i="164"/>
  <c r="AI80" i="164"/>
  <c r="AK80" i="164"/>
  <c r="AM80" i="164"/>
  <c r="AO80" i="164"/>
  <c r="AR80" i="164"/>
  <c r="AT80" i="164"/>
  <c r="AV80" i="164"/>
  <c r="AX80" i="164"/>
  <c r="BA80" i="164"/>
  <c r="BC80" i="164"/>
  <c r="BE80" i="164"/>
  <c r="BG80" i="164"/>
  <c r="BJ80" i="164"/>
  <c r="BL80" i="164"/>
  <c r="BN80" i="164"/>
  <c r="BP80" i="164"/>
  <c r="BQ80" i="164"/>
  <c r="BR80" i="164"/>
  <c r="BT80" i="164"/>
  <c r="BV80" i="164"/>
  <c r="BX80" i="164"/>
  <c r="H81" i="164"/>
  <c r="J81" i="164"/>
  <c r="L81" i="164"/>
  <c r="N81" i="164"/>
  <c r="Q81" i="164"/>
  <c r="S81" i="164"/>
  <c r="U81" i="164"/>
  <c r="W81" i="164"/>
  <c r="Z81" i="164"/>
  <c r="AB81" i="164"/>
  <c r="AD81" i="164"/>
  <c r="AF81" i="164"/>
  <c r="AI81" i="164"/>
  <c r="AK81" i="164"/>
  <c r="AM81" i="164"/>
  <c r="AO81" i="164"/>
  <c r="AR81" i="164"/>
  <c r="AT81" i="164"/>
  <c r="AV81" i="164"/>
  <c r="AX81" i="164"/>
  <c r="BA81" i="164"/>
  <c r="BC81" i="164"/>
  <c r="BE81" i="164"/>
  <c r="BG81" i="164"/>
  <c r="BJ81" i="164"/>
  <c r="BL81" i="164"/>
  <c r="BN81" i="164"/>
  <c r="BP81" i="164"/>
  <c r="BQ81" i="164"/>
  <c r="BR81" i="164"/>
  <c r="BT81" i="164"/>
  <c r="BV81" i="164"/>
  <c r="BX81" i="164"/>
  <c r="H82" i="164"/>
  <c r="J82" i="164"/>
  <c r="L82" i="164"/>
  <c r="N82" i="164"/>
  <c r="Q82" i="164"/>
  <c r="S82" i="164"/>
  <c r="U82" i="164"/>
  <c r="W82" i="164"/>
  <c r="Z82" i="164"/>
  <c r="AB82" i="164"/>
  <c r="AD82" i="164"/>
  <c r="AF82" i="164"/>
  <c r="AI82" i="164"/>
  <c r="AK82" i="164"/>
  <c r="AM82" i="164"/>
  <c r="AO82" i="164"/>
  <c r="AR82" i="164"/>
  <c r="AT82" i="164"/>
  <c r="AV82" i="164"/>
  <c r="AX82" i="164"/>
  <c r="BA82" i="164"/>
  <c r="BC82" i="164"/>
  <c r="BE82" i="164"/>
  <c r="BG82" i="164"/>
  <c r="BJ82" i="164"/>
  <c r="BL82" i="164"/>
  <c r="BN82" i="164"/>
  <c r="BP82" i="164"/>
  <c r="BQ82" i="164"/>
  <c r="BR82" i="164"/>
  <c r="BT82" i="164"/>
  <c r="BV82" i="164"/>
  <c r="BX82" i="164"/>
  <c r="H84" i="164"/>
  <c r="J84" i="164"/>
  <c r="L84" i="164"/>
  <c r="N84" i="164"/>
  <c r="Q84" i="164"/>
  <c r="S84" i="164"/>
  <c r="U84" i="164"/>
  <c r="W84" i="164"/>
  <c r="Z84" i="164"/>
  <c r="AB84" i="164"/>
  <c r="AD84" i="164"/>
  <c r="AF84" i="164"/>
  <c r="AI84" i="164"/>
  <c r="AK84" i="164"/>
  <c r="AM84" i="164"/>
  <c r="AO84" i="164"/>
  <c r="AR84" i="164"/>
  <c r="AT84" i="164"/>
  <c r="AV84" i="164"/>
  <c r="AX84" i="164"/>
  <c r="BA84" i="164"/>
  <c r="BC84" i="164"/>
  <c r="BE84" i="164"/>
  <c r="BG84" i="164"/>
  <c r="BJ84" i="164"/>
  <c r="BL84" i="164"/>
  <c r="BN84" i="164"/>
  <c r="BP84" i="164"/>
  <c r="BQ84" i="164"/>
  <c r="BR84" i="164"/>
  <c r="BT84" i="164"/>
  <c r="BV84" i="164"/>
  <c r="BX84" i="164"/>
  <c r="H85" i="164"/>
  <c r="J85" i="164"/>
  <c r="L85" i="164"/>
  <c r="N85" i="164"/>
  <c r="Q85" i="164"/>
  <c r="S85" i="164"/>
  <c r="U85" i="164"/>
  <c r="W85" i="164"/>
  <c r="Z85" i="164"/>
  <c r="AB85" i="164"/>
  <c r="AD85" i="164"/>
  <c r="AF85" i="164"/>
  <c r="AI85" i="164"/>
  <c r="AK85" i="164"/>
  <c r="AM85" i="164"/>
  <c r="AO85" i="164"/>
  <c r="AR85" i="164"/>
  <c r="AT85" i="164"/>
  <c r="AV85" i="164"/>
  <c r="AX85" i="164"/>
  <c r="BA85" i="164"/>
  <c r="BC85" i="164"/>
  <c r="BE85" i="164"/>
  <c r="BG85" i="164"/>
  <c r="BJ85" i="164"/>
  <c r="BL85" i="164"/>
  <c r="BN85" i="164"/>
  <c r="BP85" i="164"/>
  <c r="BQ85" i="164"/>
  <c r="BR85" i="164"/>
  <c r="BT85" i="164"/>
  <c r="BV85" i="164"/>
  <c r="BX85" i="164"/>
  <c r="H86" i="164"/>
  <c r="J86" i="164"/>
  <c r="L86" i="164"/>
  <c r="N86" i="164"/>
  <c r="Q86" i="164"/>
  <c r="S86" i="164"/>
  <c r="U86" i="164"/>
  <c r="W86" i="164"/>
  <c r="Z86" i="164"/>
  <c r="AB86" i="164"/>
  <c r="AD86" i="164"/>
  <c r="AF86" i="164"/>
  <c r="AI86" i="164"/>
  <c r="AK86" i="164"/>
  <c r="AM86" i="164"/>
  <c r="AO86" i="164"/>
  <c r="AR86" i="164"/>
  <c r="AT86" i="164"/>
  <c r="AV86" i="164"/>
  <c r="AX86" i="164"/>
  <c r="BA86" i="164"/>
  <c r="BC86" i="164"/>
  <c r="BE86" i="164"/>
  <c r="BG86" i="164"/>
  <c r="BJ86" i="164"/>
  <c r="BL86" i="164"/>
  <c r="BN86" i="164"/>
  <c r="BP86" i="164"/>
  <c r="BQ86" i="164"/>
  <c r="BR86" i="164"/>
  <c r="BT86" i="164"/>
  <c r="BV86" i="164"/>
  <c r="BX86" i="164"/>
  <c r="H87" i="164"/>
  <c r="J87" i="164"/>
  <c r="L87" i="164"/>
  <c r="N87" i="164"/>
  <c r="Q87" i="164"/>
  <c r="S87" i="164"/>
  <c r="U87" i="164"/>
  <c r="W87" i="164"/>
  <c r="Z87" i="164"/>
  <c r="AB87" i="164"/>
  <c r="AD87" i="164"/>
  <c r="AF87" i="164"/>
  <c r="AI87" i="164"/>
  <c r="AK87" i="164"/>
  <c r="AM87" i="164"/>
  <c r="AO87" i="164"/>
  <c r="AR87" i="164"/>
  <c r="AT87" i="164"/>
  <c r="AV87" i="164"/>
  <c r="AX87" i="164"/>
  <c r="BA87" i="164"/>
  <c r="BC87" i="164"/>
  <c r="BE87" i="164"/>
  <c r="BG87" i="164"/>
  <c r="BJ87" i="164"/>
  <c r="BL87" i="164"/>
  <c r="BN87" i="164"/>
  <c r="BP87" i="164"/>
  <c r="BQ87" i="164"/>
  <c r="BR87" i="164"/>
  <c r="BT87" i="164"/>
  <c r="BV87" i="164"/>
  <c r="BX87" i="164"/>
  <c r="H88" i="164"/>
  <c r="J88" i="164"/>
  <c r="L88" i="164"/>
  <c r="N88" i="164"/>
  <c r="Q88" i="164"/>
  <c r="S88" i="164"/>
  <c r="U88" i="164"/>
  <c r="W88" i="164"/>
  <c r="Z88" i="164"/>
  <c r="AB88" i="164"/>
  <c r="AD88" i="164"/>
  <c r="AF88" i="164"/>
  <c r="AI88" i="164"/>
  <c r="AK88" i="164"/>
  <c r="AM88" i="164"/>
  <c r="AO88" i="164"/>
  <c r="AR88" i="164"/>
  <c r="AT88" i="164"/>
  <c r="AV88" i="164"/>
  <c r="AX88" i="164"/>
  <c r="BA88" i="164"/>
  <c r="BC88" i="164"/>
  <c r="BE88" i="164"/>
  <c r="BG88" i="164"/>
  <c r="BJ88" i="164"/>
  <c r="BL88" i="164"/>
  <c r="BN88" i="164"/>
  <c r="BP88" i="164"/>
  <c r="BQ88" i="164"/>
  <c r="BR88" i="164"/>
  <c r="BT88" i="164"/>
  <c r="BV88" i="164"/>
  <c r="BX88" i="164"/>
  <c r="H90" i="164"/>
  <c r="J90" i="164"/>
  <c r="L90" i="164"/>
  <c r="N90" i="164"/>
  <c r="Q90" i="164"/>
  <c r="S90" i="164"/>
  <c r="U90" i="164"/>
  <c r="W90" i="164"/>
  <c r="Z90" i="164"/>
  <c r="AB90" i="164"/>
  <c r="AD90" i="164"/>
  <c r="AF90" i="164"/>
  <c r="AI90" i="164"/>
  <c r="AK90" i="164"/>
  <c r="AM90" i="164"/>
  <c r="AO90" i="164"/>
  <c r="AR90" i="164"/>
  <c r="AT90" i="164"/>
  <c r="AV90" i="164"/>
  <c r="AX90" i="164"/>
  <c r="BA90" i="164"/>
  <c r="BC90" i="164"/>
  <c r="BE90" i="164"/>
  <c r="BG90" i="164"/>
  <c r="BJ90" i="164"/>
  <c r="BL90" i="164"/>
  <c r="BN90" i="164"/>
  <c r="BP90" i="164"/>
  <c r="BQ90" i="164"/>
  <c r="BR90" i="164"/>
  <c r="BT90" i="164"/>
  <c r="BV90" i="164"/>
  <c r="BX90" i="164"/>
  <c r="H91" i="164"/>
  <c r="J91" i="164"/>
  <c r="L91" i="164"/>
  <c r="N91" i="164"/>
  <c r="Q91" i="164"/>
  <c r="S91" i="164"/>
  <c r="U91" i="164"/>
  <c r="W91" i="164"/>
  <c r="Z91" i="164"/>
  <c r="AB91" i="164"/>
  <c r="AD91" i="164"/>
  <c r="AF91" i="164"/>
  <c r="AI91" i="164"/>
  <c r="AK91" i="164"/>
  <c r="AM91" i="164"/>
  <c r="AO91" i="164"/>
  <c r="AR91" i="164"/>
  <c r="AT91" i="164"/>
  <c r="AV91" i="164"/>
  <c r="AX91" i="164"/>
  <c r="BA91" i="164"/>
  <c r="BC91" i="164"/>
  <c r="BE91" i="164"/>
  <c r="BG91" i="164"/>
  <c r="BJ91" i="164"/>
  <c r="BL91" i="164"/>
  <c r="BN91" i="164"/>
  <c r="BP91" i="164"/>
  <c r="BQ91" i="164"/>
  <c r="BR91" i="164"/>
  <c r="BT91" i="164"/>
  <c r="BV91" i="164"/>
  <c r="BX91" i="164"/>
  <c r="H92" i="164"/>
  <c r="J92" i="164"/>
  <c r="L92" i="164"/>
  <c r="N92" i="164"/>
  <c r="Q92" i="164"/>
  <c r="S92" i="164"/>
  <c r="U92" i="164"/>
  <c r="W92" i="164"/>
  <c r="Z92" i="164"/>
  <c r="AB92" i="164"/>
  <c r="AD92" i="164"/>
  <c r="AF92" i="164"/>
  <c r="AI92" i="164"/>
  <c r="AK92" i="164"/>
  <c r="AM92" i="164"/>
  <c r="AO92" i="164"/>
  <c r="AR92" i="164"/>
  <c r="AT92" i="164"/>
  <c r="AV92" i="164"/>
  <c r="AX92" i="164"/>
  <c r="BA92" i="164"/>
  <c r="BC92" i="164"/>
  <c r="BE92" i="164"/>
  <c r="BG92" i="164"/>
  <c r="BJ92" i="164"/>
  <c r="BL92" i="164"/>
  <c r="BN92" i="164"/>
  <c r="BP92" i="164"/>
  <c r="BQ92" i="164"/>
  <c r="BR92" i="164"/>
  <c r="BT92" i="164"/>
  <c r="BV92" i="164"/>
  <c r="BX92" i="164"/>
  <c r="H93" i="164"/>
  <c r="J93" i="164"/>
  <c r="L93" i="164"/>
  <c r="N93" i="164"/>
  <c r="Q93" i="164"/>
  <c r="S93" i="164"/>
  <c r="U93" i="164"/>
  <c r="W93" i="164"/>
  <c r="Z93" i="164"/>
  <c r="AB93" i="164"/>
  <c r="AD93" i="164"/>
  <c r="AF93" i="164"/>
  <c r="AI93" i="164"/>
  <c r="AK93" i="164"/>
  <c r="AM93" i="164"/>
  <c r="AO93" i="164"/>
  <c r="AR93" i="164"/>
  <c r="AT93" i="164"/>
  <c r="AV93" i="164"/>
  <c r="AX93" i="164"/>
  <c r="BA93" i="164"/>
  <c r="BC93" i="164"/>
  <c r="BE93" i="164"/>
  <c r="BG93" i="164"/>
  <c r="BJ93" i="164"/>
  <c r="BL93" i="164"/>
  <c r="BN93" i="164"/>
  <c r="BP93" i="164"/>
  <c r="BQ93" i="164"/>
  <c r="BR93" i="164"/>
  <c r="BT93" i="164"/>
  <c r="BV93" i="164"/>
  <c r="BX93" i="164"/>
  <c r="H94" i="164"/>
  <c r="J94" i="164"/>
  <c r="L94" i="164"/>
  <c r="N94" i="164"/>
  <c r="Q94" i="164"/>
  <c r="S94" i="164"/>
  <c r="U94" i="164"/>
  <c r="W94" i="164"/>
  <c r="Z94" i="164"/>
  <c r="AB94" i="164"/>
  <c r="AD94" i="164"/>
  <c r="AF94" i="164"/>
  <c r="AI94" i="164"/>
  <c r="AK94" i="164"/>
  <c r="AM94" i="164"/>
  <c r="AO94" i="164"/>
  <c r="AR94" i="164"/>
  <c r="AT94" i="164"/>
  <c r="AV94" i="164"/>
  <c r="AX94" i="164"/>
  <c r="BA94" i="164"/>
  <c r="BC94" i="164"/>
  <c r="BE94" i="164"/>
  <c r="BG94" i="164"/>
  <c r="BJ94" i="164"/>
  <c r="BL94" i="164"/>
  <c r="BN94" i="164"/>
  <c r="BP94" i="164"/>
  <c r="BQ94" i="164"/>
  <c r="BR94" i="164"/>
  <c r="BT94" i="164"/>
  <c r="BV94" i="164"/>
  <c r="BX94" i="164"/>
  <c r="H96" i="164"/>
  <c r="J96" i="164"/>
  <c r="L96" i="164"/>
  <c r="N96" i="164"/>
  <c r="Q96" i="164"/>
  <c r="S96" i="164"/>
  <c r="U96" i="164"/>
  <c r="W96" i="164"/>
  <c r="Z96" i="164"/>
  <c r="AB96" i="164"/>
  <c r="AD96" i="164"/>
  <c r="AF96" i="164"/>
  <c r="AI96" i="164"/>
  <c r="AK96" i="164"/>
  <c r="AM96" i="164"/>
  <c r="AO96" i="164"/>
  <c r="AR96" i="164"/>
  <c r="AT96" i="164"/>
  <c r="AV96" i="164"/>
  <c r="AX96" i="164"/>
  <c r="BA96" i="164"/>
  <c r="BC96" i="164"/>
  <c r="BE96" i="164"/>
  <c r="BG96" i="164"/>
  <c r="BJ96" i="164"/>
  <c r="BL96" i="164"/>
  <c r="BN96" i="164"/>
  <c r="BP96" i="164"/>
  <c r="BQ96" i="164"/>
  <c r="BR96" i="164"/>
  <c r="BT96" i="164"/>
  <c r="BV96" i="164"/>
  <c r="BX96" i="164"/>
  <c r="H97" i="164"/>
  <c r="J97" i="164"/>
  <c r="L97" i="164"/>
  <c r="N97" i="164"/>
  <c r="Q97" i="164"/>
  <c r="S97" i="164"/>
  <c r="U97" i="164"/>
  <c r="W97" i="164"/>
  <c r="Z97" i="164"/>
  <c r="AB97" i="164"/>
  <c r="AD97" i="164"/>
  <c r="AF97" i="164"/>
  <c r="AI97" i="164"/>
  <c r="AK97" i="164"/>
  <c r="AM97" i="164"/>
  <c r="AO97" i="164"/>
  <c r="AR97" i="164"/>
  <c r="AT97" i="164"/>
  <c r="AV97" i="164"/>
  <c r="AX97" i="164"/>
  <c r="BA97" i="164"/>
  <c r="BC97" i="164"/>
  <c r="BE97" i="164"/>
  <c r="BG97" i="164"/>
  <c r="BJ97" i="164"/>
  <c r="BL97" i="164"/>
  <c r="BN97" i="164"/>
  <c r="BP97" i="164"/>
  <c r="BQ97" i="164"/>
  <c r="BR97" i="164"/>
  <c r="BT97" i="164"/>
  <c r="BV97" i="164"/>
  <c r="BX97" i="164"/>
  <c r="H98" i="164"/>
  <c r="J98" i="164"/>
  <c r="L98" i="164"/>
  <c r="N98" i="164"/>
  <c r="Q98" i="164"/>
  <c r="S98" i="164"/>
  <c r="U98" i="164"/>
  <c r="W98" i="164"/>
  <c r="Z98" i="164"/>
  <c r="AB98" i="164"/>
  <c r="AD98" i="164"/>
  <c r="AF98" i="164"/>
  <c r="AI98" i="164"/>
  <c r="AK98" i="164"/>
  <c r="AM98" i="164"/>
  <c r="AO98" i="164"/>
  <c r="AR98" i="164"/>
  <c r="AT98" i="164"/>
  <c r="AV98" i="164"/>
  <c r="AX98" i="164"/>
  <c r="BA98" i="164"/>
  <c r="BC98" i="164"/>
  <c r="BE98" i="164"/>
  <c r="BG98" i="164"/>
  <c r="BJ98" i="164"/>
  <c r="BL98" i="164"/>
  <c r="BN98" i="164"/>
  <c r="BP98" i="164"/>
  <c r="BQ98" i="164"/>
  <c r="BR98" i="164"/>
  <c r="BT98" i="164"/>
  <c r="BV98" i="164"/>
  <c r="BX98" i="164"/>
  <c r="H99" i="164"/>
  <c r="J99" i="164"/>
  <c r="L99" i="164"/>
  <c r="N99" i="164"/>
  <c r="Q99" i="164"/>
  <c r="S99" i="164"/>
  <c r="U99" i="164"/>
  <c r="W99" i="164"/>
  <c r="Z99" i="164"/>
  <c r="AB99" i="164"/>
  <c r="AD99" i="164"/>
  <c r="AF99" i="164"/>
  <c r="AI99" i="164"/>
  <c r="AK99" i="164"/>
  <c r="AM99" i="164"/>
  <c r="AO99" i="164"/>
  <c r="AR99" i="164"/>
  <c r="AT99" i="164"/>
  <c r="AV99" i="164"/>
  <c r="AX99" i="164"/>
  <c r="BA99" i="164"/>
  <c r="BC99" i="164"/>
  <c r="BE99" i="164"/>
  <c r="BG99" i="164"/>
  <c r="BJ99" i="164"/>
  <c r="BL99" i="164"/>
  <c r="BN99" i="164"/>
  <c r="BP99" i="164"/>
  <c r="BQ99" i="164"/>
  <c r="BR99" i="164"/>
  <c r="BT99" i="164"/>
  <c r="BV99" i="164"/>
  <c r="BX99" i="164"/>
  <c r="H100" i="164"/>
  <c r="J100" i="164"/>
  <c r="L100" i="164"/>
  <c r="N100" i="164"/>
  <c r="Q100" i="164"/>
  <c r="S100" i="164"/>
  <c r="U100" i="164"/>
  <c r="W100" i="164"/>
  <c r="Z100" i="164"/>
  <c r="AB100" i="164"/>
  <c r="AD100" i="164"/>
  <c r="AF100" i="164"/>
  <c r="AI100" i="164"/>
  <c r="AK100" i="164"/>
  <c r="AM100" i="164"/>
  <c r="AO100" i="164"/>
  <c r="AR100" i="164"/>
  <c r="AT100" i="164"/>
  <c r="AV100" i="164"/>
  <c r="AX100" i="164"/>
  <c r="BA100" i="164"/>
  <c r="BC100" i="164"/>
  <c r="BE100" i="164"/>
  <c r="BG100" i="164"/>
  <c r="BJ100" i="164"/>
  <c r="BL100" i="164"/>
  <c r="BN100" i="164"/>
  <c r="BP100" i="164"/>
  <c r="BQ100" i="164"/>
  <c r="BR100" i="164"/>
  <c r="BT100" i="164"/>
  <c r="BV100" i="164"/>
  <c r="BX100" i="164"/>
  <c r="H102" i="164"/>
  <c r="J102" i="164"/>
  <c r="L102" i="164"/>
  <c r="N102" i="164"/>
  <c r="Q102" i="164"/>
  <c r="S102" i="164"/>
  <c r="U102" i="164"/>
  <c r="W102" i="164"/>
  <c r="Z102" i="164"/>
  <c r="AB102" i="164"/>
  <c r="AD102" i="164"/>
  <c r="AF102" i="164"/>
  <c r="AI102" i="164"/>
  <c r="AK102" i="164"/>
  <c r="AM102" i="164"/>
  <c r="AO102" i="164"/>
  <c r="AR102" i="164"/>
  <c r="AT102" i="164"/>
  <c r="AV102" i="164"/>
  <c r="AX102" i="164"/>
  <c r="BA102" i="164"/>
  <c r="BC102" i="164"/>
  <c r="BE102" i="164"/>
  <c r="BG102" i="164"/>
  <c r="BJ102" i="164"/>
  <c r="BL102" i="164"/>
  <c r="BN102" i="164"/>
  <c r="BP102" i="164"/>
  <c r="BQ102" i="164"/>
  <c r="BR102" i="164"/>
  <c r="BT102" i="164"/>
  <c r="BV102" i="164"/>
  <c r="BX102" i="164"/>
  <c r="H103" i="164"/>
  <c r="J103" i="164"/>
  <c r="L103" i="164"/>
  <c r="N103" i="164"/>
  <c r="Q103" i="164"/>
  <c r="S103" i="164"/>
  <c r="U103" i="164"/>
  <c r="W103" i="164"/>
  <c r="Z103" i="164"/>
  <c r="AB103" i="164"/>
  <c r="AD103" i="164"/>
  <c r="AF103" i="164"/>
  <c r="AI103" i="164"/>
  <c r="AK103" i="164"/>
  <c r="AM103" i="164"/>
  <c r="AO103" i="164"/>
  <c r="AR103" i="164"/>
  <c r="AT103" i="164"/>
  <c r="AV103" i="164"/>
  <c r="AX103" i="164"/>
  <c r="BA103" i="164"/>
  <c r="BC103" i="164"/>
  <c r="BE103" i="164"/>
  <c r="BG103" i="164"/>
  <c r="BJ103" i="164"/>
  <c r="BL103" i="164"/>
  <c r="BN103" i="164"/>
  <c r="BP103" i="164"/>
  <c r="BQ103" i="164"/>
  <c r="BR103" i="164"/>
  <c r="BT103" i="164"/>
  <c r="BV103" i="164"/>
  <c r="BX103" i="164"/>
  <c r="H104" i="164"/>
  <c r="J104" i="164"/>
  <c r="L104" i="164"/>
  <c r="N104" i="164"/>
  <c r="Q104" i="164"/>
  <c r="S104" i="164"/>
  <c r="U104" i="164"/>
  <c r="W104" i="164"/>
  <c r="Z104" i="164"/>
  <c r="AB104" i="164"/>
  <c r="AD104" i="164"/>
  <c r="AF104" i="164"/>
  <c r="AI104" i="164"/>
  <c r="AK104" i="164"/>
  <c r="AM104" i="164"/>
  <c r="AO104" i="164"/>
  <c r="AR104" i="164"/>
  <c r="AT104" i="164"/>
  <c r="AV104" i="164"/>
  <c r="AX104" i="164"/>
  <c r="BA104" i="164"/>
  <c r="BC104" i="164"/>
  <c r="BE104" i="164"/>
  <c r="BG104" i="164"/>
  <c r="BJ104" i="164"/>
  <c r="BL104" i="164"/>
  <c r="BN104" i="164"/>
  <c r="BP104" i="164"/>
  <c r="BQ104" i="164"/>
  <c r="BR104" i="164"/>
  <c r="BT104" i="164"/>
  <c r="BV104" i="164"/>
  <c r="BX104" i="164"/>
  <c r="H105" i="164"/>
  <c r="J105" i="164"/>
  <c r="L105" i="164"/>
  <c r="N105" i="164"/>
  <c r="Q105" i="164"/>
  <c r="S105" i="164"/>
  <c r="U105" i="164"/>
  <c r="W105" i="164"/>
  <c r="Z105" i="164"/>
  <c r="AB105" i="164"/>
  <c r="AD105" i="164"/>
  <c r="AF105" i="164"/>
  <c r="AI105" i="164"/>
  <c r="AK105" i="164"/>
  <c r="AM105" i="164"/>
  <c r="AO105" i="164"/>
  <c r="AR105" i="164"/>
  <c r="AT105" i="164"/>
  <c r="AV105" i="164"/>
  <c r="AX105" i="164"/>
  <c r="BA105" i="164"/>
  <c r="BC105" i="164"/>
  <c r="BE105" i="164"/>
  <c r="BG105" i="164"/>
  <c r="BJ105" i="164"/>
  <c r="BL105" i="164"/>
  <c r="BN105" i="164"/>
  <c r="BP105" i="164"/>
  <c r="BQ105" i="164"/>
  <c r="BR105" i="164"/>
  <c r="BT105" i="164"/>
  <c r="BV105" i="164"/>
  <c r="BX105" i="164"/>
  <c r="H106" i="164"/>
  <c r="J106" i="164"/>
  <c r="L106" i="164"/>
  <c r="N106" i="164"/>
  <c r="Q106" i="164"/>
  <c r="S106" i="164"/>
  <c r="U106" i="164"/>
  <c r="W106" i="164"/>
  <c r="Z106" i="164"/>
  <c r="AB106" i="164"/>
  <c r="AD106" i="164"/>
  <c r="AF106" i="164"/>
  <c r="AI106" i="164"/>
  <c r="AK106" i="164"/>
  <c r="AM106" i="164"/>
  <c r="AO106" i="164"/>
  <c r="AR106" i="164"/>
  <c r="AT106" i="164"/>
  <c r="AV106" i="164"/>
  <c r="AX106" i="164"/>
  <c r="BA106" i="164"/>
  <c r="BC106" i="164"/>
  <c r="BE106" i="164"/>
  <c r="BG106" i="164"/>
  <c r="BJ106" i="164"/>
  <c r="BL106" i="164"/>
  <c r="BN106" i="164"/>
  <c r="BP106" i="164"/>
  <c r="BQ106" i="164"/>
  <c r="BR106" i="164"/>
  <c r="BT106" i="164"/>
  <c r="BV106" i="164"/>
  <c r="BX106" i="164"/>
  <c r="H108" i="164"/>
  <c r="J108" i="164"/>
  <c r="L108" i="164"/>
  <c r="N108" i="164"/>
  <c r="Q108" i="164"/>
  <c r="S108" i="164"/>
  <c r="U108" i="164"/>
  <c r="W108" i="164"/>
  <c r="Z108" i="164"/>
  <c r="AB108" i="164"/>
  <c r="AD108" i="164"/>
  <c r="AF108" i="164"/>
  <c r="AI108" i="164"/>
  <c r="AK108" i="164"/>
  <c r="AM108" i="164"/>
  <c r="AO108" i="164"/>
  <c r="AR108" i="164"/>
  <c r="AT108" i="164"/>
  <c r="AV108" i="164"/>
  <c r="AX108" i="164"/>
  <c r="BA108" i="164"/>
  <c r="BC108" i="164"/>
  <c r="BE108" i="164"/>
  <c r="BG108" i="164"/>
  <c r="BJ108" i="164"/>
  <c r="BL108" i="164"/>
  <c r="BN108" i="164"/>
  <c r="BP108" i="164"/>
  <c r="BQ108" i="164"/>
  <c r="BR108" i="164"/>
  <c r="BT108" i="164"/>
  <c r="BV108" i="164"/>
  <c r="BX108" i="164"/>
  <c r="H109" i="164"/>
  <c r="J109" i="164"/>
  <c r="L109" i="164"/>
  <c r="N109" i="164"/>
  <c r="Q109" i="164"/>
  <c r="S109" i="164"/>
  <c r="U109" i="164"/>
  <c r="W109" i="164"/>
  <c r="Z109" i="164"/>
  <c r="AB109" i="164"/>
  <c r="AD109" i="164"/>
  <c r="AF109" i="164"/>
  <c r="AI109" i="164"/>
  <c r="AK109" i="164"/>
  <c r="AM109" i="164"/>
  <c r="AO109" i="164"/>
  <c r="AR109" i="164"/>
  <c r="AT109" i="164"/>
  <c r="AV109" i="164"/>
  <c r="AX109" i="164"/>
  <c r="BA109" i="164"/>
  <c r="BC109" i="164"/>
  <c r="BE109" i="164"/>
  <c r="BG109" i="164"/>
  <c r="BJ109" i="164"/>
  <c r="BL109" i="164"/>
  <c r="BN109" i="164"/>
  <c r="BP109" i="164"/>
  <c r="BQ109" i="164"/>
  <c r="BR109" i="164"/>
  <c r="BT109" i="164"/>
  <c r="BV109" i="164"/>
  <c r="BX109" i="164"/>
  <c r="H110" i="164"/>
  <c r="J110" i="164"/>
  <c r="L110" i="164"/>
  <c r="N110" i="164"/>
  <c r="Q110" i="164"/>
  <c r="S110" i="164"/>
  <c r="U110" i="164"/>
  <c r="W110" i="164"/>
  <c r="Z110" i="164"/>
  <c r="AB110" i="164"/>
  <c r="AD110" i="164"/>
  <c r="AF110" i="164"/>
  <c r="AI110" i="164"/>
  <c r="AK110" i="164"/>
  <c r="AM110" i="164"/>
  <c r="AO110" i="164"/>
  <c r="AR110" i="164"/>
  <c r="AT110" i="164"/>
  <c r="AV110" i="164"/>
  <c r="AX110" i="164"/>
  <c r="BA110" i="164"/>
  <c r="BC110" i="164"/>
  <c r="BE110" i="164"/>
  <c r="BG110" i="164"/>
  <c r="BJ110" i="164"/>
  <c r="BL110" i="164"/>
  <c r="BN110" i="164"/>
  <c r="BP110" i="164"/>
  <c r="BQ110" i="164"/>
  <c r="BR110" i="164"/>
  <c r="BT110" i="164"/>
  <c r="BV110" i="164"/>
  <c r="BX110" i="164"/>
  <c r="H111" i="164"/>
  <c r="J111" i="164"/>
  <c r="L111" i="164"/>
  <c r="N111" i="164"/>
  <c r="Q111" i="164"/>
  <c r="S111" i="164"/>
  <c r="U111" i="164"/>
  <c r="W111" i="164"/>
  <c r="Z111" i="164"/>
  <c r="AB111" i="164"/>
  <c r="AD111" i="164"/>
  <c r="AF111" i="164"/>
  <c r="AI111" i="164"/>
  <c r="AK111" i="164"/>
  <c r="AM111" i="164"/>
  <c r="AO111" i="164"/>
  <c r="AR111" i="164"/>
  <c r="AT111" i="164"/>
  <c r="AV111" i="164"/>
  <c r="AX111" i="164"/>
  <c r="BA111" i="164"/>
  <c r="BC111" i="164"/>
  <c r="BE111" i="164"/>
  <c r="BG111" i="164"/>
  <c r="BJ111" i="164"/>
  <c r="BL111" i="164"/>
  <c r="BN111" i="164"/>
  <c r="BP111" i="164"/>
  <c r="BQ111" i="164"/>
  <c r="BR111" i="164"/>
  <c r="BT111" i="164"/>
  <c r="BV111" i="164"/>
  <c r="BX111" i="164"/>
  <c r="H112" i="164"/>
  <c r="J112" i="164"/>
  <c r="L112" i="164"/>
  <c r="N112" i="164"/>
  <c r="Q112" i="164"/>
  <c r="S112" i="164"/>
  <c r="U112" i="164"/>
  <c r="W112" i="164"/>
  <c r="Z112" i="164"/>
  <c r="AB112" i="164"/>
  <c r="AD112" i="164"/>
  <c r="AF112" i="164"/>
  <c r="AI112" i="164"/>
  <c r="AK112" i="164"/>
  <c r="AM112" i="164"/>
  <c r="AO112" i="164"/>
  <c r="AR112" i="164"/>
  <c r="AT112" i="164"/>
  <c r="AV112" i="164"/>
  <c r="AX112" i="164"/>
  <c r="BA112" i="164"/>
  <c r="BC112" i="164"/>
  <c r="BE112" i="164"/>
  <c r="BG112" i="164"/>
  <c r="BJ112" i="164"/>
  <c r="BL112" i="164"/>
  <c r="BN112" i="164"/>
  <c r="BP112" i="164"/>
  <c r="BQ112" i="164"/>
  <c r="BR112" i="164"/>
  <c r="BT112" i="164"/>
  <c r="BV112" i="164"/>
  <c r="BX112" i="164"/>
  <c r="H114" i="164"/>
  <c r="J114" i="164"/>
  <c r="L114" i="164"/>
  <c r="N114" i="164"/>
  <c r="Q114" i="164"/>
  <c r="S114" i="164"/>
  <c r="U114" i="164"/>
  <c r="W114" i="164"/>
  <c r="Z114" i="164"/>
  <c r="AB114" i="164"/>
  <c r="AD114" i="164"/>
  <c r="AF114" i="164"/>
  <c r="AI114" i="164"/>
  <c r="AK114" i="164"/>
  <c r="AM114" i="164"/>
  <c r="AO114" i="164"/>
  <c r="AR114" i="164"/>
  <c r="AT114" i="164"/>
  <c r="AV114" i="164"/>
  <c r="AX114" i="164"/>
  <c r="BA114" i="164"/>
  <c r="BC114" i="164"/>
  <c r="BE114" i="164"/>
  <c r="BG114" i="164"/>
  <c r="BJ114" i="164"/>
  <c r="BL114" i="164"/>
  <c r="BN114" i="164"/>
  <c r="BP114" i="164"/>
  <c r="BQ114" i="164"/>
  <c r="BR114" i="164"/>
  <c r="BT114" i="164"/>
  <c r="BV114" i="164"/>
  <c r="BX114" i="164"/>
  <c r="H115" i="164"/>
  <c r="J115" i="164"/>
  <c r="L115" i="164"/>
  <c r="N115" i="164"/>
  <c r="Q115" i="164"/>
  <c r="S115" i="164"/>
  <c r="U115" i="164"/>
  <c r="W115" i="164"/>
  <c r="Z115" i="164"/>
  <c r="AB115" i="164"/>
  <c r="AD115" i="164"/>
  <c r="AF115" i="164"/>
  <c r="AI115" i="164"/>
  <c r="AK115" i="164"/>
  <c r="AM115" i="164"/>
  <c r="AO115" i="164"/>
  <c r="AR115" i="164"/>
  <c r="AT115" i="164"/>
  <c r="AV115" i="164"/>
  <c r="AX115" i="164"/>
  <c r="BA115" i="164"/>
  <c r="BC115" i="164"/>
  <c r="BE115" i="164"/>
  <c r="BG115" i="164"/>
  <c r="BJ115" i="164"/>
  <c r="BL115" i="164"/>
  <c r="BN115" i="164"/>
  <c r="BP115" i="164"/>
  <c r="BQ115" i="164"/>
  <c r="BR115" i="164"/>
  <c r="BT115" i="164"/>
  <c r="BV115" i="164"/>
  <c r="BX115" i="164"/>
  <c r="H116" i="164"/>
  <c r="J116" i="164"/>
  <c r="L116" i="164"/>
  <c r="N116" i="164"/>
  <c r="Q116" i="164"/>
  <c r="S116" i="164"/>
  <c r="U116" i="164"/>
  <c r="W116" i="164"/>
  <c r="Z116" i="164"/>
  <c r="AB116" i="164"/>
  <c r="AD116" i="164"/>
  <c r="AF116" i="164"/>
  <c r="AI116" i="164"/>
  <c r="AK116" i="164"/>
  <c r="AM116" i="164"/>
  <c r="AO116" i="164"/>
  <c r="AR116" i="164"/>
  <c r="AT116" i="164"/>
  <c r="AV116" i="164"/>
  <c r="AX116" i="164"/>
  <c r="BA116" i="164"/>
  <c r="BC116" i="164"/>
  <c r="BE116" i="164"/>
  <c r="BG116" i="164"/>
  <c r="BJ116" i="164"/>
  <c r="BL116" i="164"/>
  <c r="BN116" i="164"/>
  <c r="BP116" i="164"/>
  <c r="BQ116" i="164"/>
  <c r="BR116" i="164"/>
  <c r="BT116" i="164"/>
  <c r="BV116" i="164"/>
  <c r="BX116" i="164"/>
  <c r="H117" i="164"/>
  <c r="J117" i="164"/>
  <c r="L117" i="164"/>
  <c r="N117" i="164"/>
  <c r="Q117" i="164"/>
  <c r="S117" i="164"/>
  <c r="U117" i="164"/>
  <c r="W117" i="164"/>
  <c r="Z117" i="164"/>
  <c r="AB117" i="164"/>
  <c r="AD117" i="164"/>
  <c r="AF117" i="164"/>
  <c r="AI117" i="164"/>
  <c r="AK117" i="164"/>
  <c r="AM117" i="164"/>
  <c r="AO117" i="164"/>
  <c r="AR117" i="164"/>
  <c r="AT117" i="164"/>
  <c r="AV117" i="164"/>
  <c r="AX117" i="164"/>
  <c r="BA117" i="164"/>
  <c r="BC117" i="164"/>
  <c r="BE117" i="164"/>
  <c r="BG117" i="164"/>
  <c r="BJ117" i="164"/>
  <c r="BL117" i="164"/>
  <c r="BN117" i="164"/>
  <c r="BP117" i="164"/>
  <c r="BQ117" i="164"/>
  <c r="BR117" i="164"/>
  <c r="BT117" i="164"/>
  <c r="BV117" i="164"/>
  <c r="BX117" i="164"/>
  <c r="H118" i="164"/>
  <c r="J118" i="164"/>
  <c r="L118" i="164"/>
  <c r="N118" i="164"/>
  <c r="Q118" i="164"/>
  <c r="S118" i="164"/>
  <c r="U118" i="164"/>
  <c r="W118" i="164"/>
  <c r="Z118" i="164"/>
  <c r="AB118" i="164"/>
  <c r="AD118" i="164"/>
  <c r="AF118" i="164"/>
  <c r="AI118" i="164"/>
  <c r="AK118" i="164"/>
  <c r="AM118" i="164"/>
  <c r="AO118" i="164"/>
  <c r="AR118" i="164"/>
  <c r="AT118" i="164"/>
  <c r="AV118" i="164"/>
  <c r="AX118" i="164"/>
  <c r="BA118" i="164"/>
  <c r="BC118" i="164"/>
  <c r="BE118" i="164"/>
  <c r="BG118" i="164"/>
  <c r="BJ118" i="164"/>
  <c r="BL118" i="164"/>
  <c r="BN118" i="164"/>
  <c r="BP118" i="164"/>
  <c r="BQ118" i="164"/>
  <c r="BR118" i="164"/>
  <c r="BT118" i="164"/>
  <c r="BV118" i="164"/>
  <c r="BX118" i="164"/>
  <c r="H120" i="164"/>
  <c r="J120" i="164"/>
  <c r="L120" i="164"/>
  <c r="N120" i="164"/>
  <c r="Q120" i="164"/>
  <c r="S120" i="164"/>
  <c r="U120" i="164"/>
  <c r="W120" i="164"/>
  <c r="Z120" i="164"/>
  <c r="AB120" i="164"/>
  <c r="AD120" i="164"/>
  <c r="AF120" i="164"/>
  <c r="AI120" i="164"/>
  <c r="AK120" i="164"/>
  <c r="AM120" i="164"/>
  <c r="AO120" i="164"/>
  <c r="AR120" i="164"/>
  <c r="AT120" i="164"/>
  <c r="AV120" i="164"/>
  <c r="AX120" i="164"/>
  <c r="BA120" i="164"/>
  <c r="BC120" i="164"/>
  <c r="BE120" i="164"/>
  <c r="BG120" i="164"/>
  <c r="BJ120" i="164"/>
  <c r="BL120" i="164"/>
  <c r="BN120" i="164"/>
  <c r="BP120" i="164"/>
  <c r="BQ120" i="164"/>
  <c r="BR120" i="164"/>
  <c r="BT120" i="164"/>
  <c r="BV120" i="164"/>
  <c r="BX120" i="164"/>
  <c r="H121" i="164"/>
  <c r="J121" i="164"/>
  <c r="L121" i="164"/>
  <c r="N121" i="164"/>
  <c r="Q121" i="164"/>
  <c r="S121" i="164"/>
  <c r="U121" i="164"/>
  <c r="W121" i="164"/>
  <c r="Z121" i="164"/>
  <c r="AB121" i="164"/>
  <c r="AD121" i="164"/>
  <c r="AF121" i="164"/>
  <c r="AI121" i="164"/>
  <c r="AK121" i="164"/>
  <c r="AM121" i="164"/>
  <c r="AO121" i="164"/>
  <c r="AR121" i="164"/>
  <c r="AT121" i="164"/>
  <c r="AV121" i="164"/>
  <c r="AX121" i="164"/>
  <c r="BA121" i="164"/>
  <c r="BC121" i="164"/>
  <c r="BE121" i="164"/>
  <c r="BG121" i="164"/>
  <c r="BJ121" i="164"/>
  <c r="BL121" i="164"/>
  <c r="BN121" i="164"/>
  <c r="BP121" i="164"/>
  <c r="BQ121" i="164"/>
  <c r="BR121" i="164"/>
  <c r="BT121" i="164"/>
  <c r="BV121" i="164"/>
  <c r="BX121" i="164"/>
  <c r="H122" i="164"/>
  <c r="J122" i="164"/>
  <c r="L122" i="164"/>
  <c r="N122" i="164"/>
  <c r="Q122" i="164"/>
  <c r="S122" i="164"/>
  <c r="U122" i="164"/>
  <c r="W122" i="164"/>
  <c r="Z122" i="164"/>
  <c r="AB122" i="164"/>
  <c r="AD122" i="164"/>
  <c r="AF122" i="164"/>
  <c r="AI122" i="164"/>
  <c r="AK122" i="164"/>
  <c r="AM122" i="164"/>
  <c r="AO122" i="164"/>
  <c r="AR122" i="164"/>
  <c r="AT122" i="164"/>
  <c r="AV122" i="164"/>
  <c r="AX122" i="164"/>
  <c r="BA122" i="164"/>
  <c r="BC122" i="164"/>
  <c r="BE122" i="164"/>
  <c r="BG122" i="164"/>
  <c r="BJ122" i="164"/>
  <c r="BL122" i="164"/>
  <c r="BN122" i="164"/>
  <c r="BP122" i="164"/>
  <c r="BQ122" i="164"/>
  <c r="BR122" i="164"/>
  <c r="BT122" i="164"/>
  <c r="BV122" i="164"/>
  <c r="BX122" i="164"/>
  <c r="H123" i="164"/>
  <c r="J123" i="164"/>
  <c r="L123" i="164"/>
  <c r="N123" i="164"/>
  <c r="Q123" i="164"/>
  <c r="S123" i="164"/>
  <c r="U123" i="164"/>
  <c r="W123" i="164"/>
  <c r="Z123" i="164"/>
  <c r="AB123" i="164"/>
  <c r="AD123" i="164"/>
  <c r="AF123" i="164"/>
  <c r="AI123" i="164"/>
  <c r="AK123" i="164"/>
  <c r="AM123" i="164"/>
  <c r="AO123" i="164"/>
  <c r="AR123" i="164"/>
  <c r="AT123" i="164"/>
  <c r="AV123" i="164"/>
  <c r="AX123" i="164"/>
  <c r="BA123" i="164"/>
  <c r="BC123" i="164"/>
  <c r="BE123" i="164"/>
  <c r="BG123" i="164"/>
  <c r="BJ123" i="164"/>
  <c r="BL123" i="164"/>
  <c r="BN123" i="164"/>
  <c r="BP123" i="164"/>
  <c r="BQ123" i="164"/>
  <c r="BR123" i="164"/>
  <c r="BT123" i="164"/>
  <c r="BV123" i="164"/>
  <c r="BX123" i="164"/>
  <c r="H124" i="164"/>
  <c r="J124" i="164"/>
  <c r="L124" i="164"/>
  <c r="N124" i="164"/>
  <c r="Q124" i="164"/>
  <c r="S124" i="164"/>
  <c r="U124" i="164"/>
  <c r="W124" i="164"/>
  <c r="Z124" i="164"/>
  <c r="AB124" i="164"/>
  <c r="AD124" i="164"/>
  <c r="AF124" i="164"/>
  <c r="AI124" i="164"/>
  <c r="AK124" i="164"/>
  <c r="AM124" i="164"/>
  <c r="AO124" i="164"/>
  <c r="AR124" i="164"/>
  <c r="AT124" i="164"/>
  <c r="AV124" i="164"/>
  <c r="AX124" i="164"/>
  <c r="BA124" i="164"/>
  <c r="BC124" i="164"/>
  <c r="BE124" i="164"/>
  <c r="BG124" i="164"/>
  <c r="BJ124" i="164"/>
  <c r="BL124" i="164"/>
  <c r="BN124" i="164"/>
  <c r="BP124" i="164"/>
  <c r="BQ124" i="164"/>
  <c r="BR124" i="164"/>
  <c r="BT124" i="164"/>
  <c r="BV124" i="164"/>
  <c r="BX124" i="164"/>
  <c r="H126" i="164"/>
  <c r="J126" i="164"/>
  <c r="L126" i="164"/>
  <c r="N126" i="164"/>
  <c r="Q126" i="164"/>
  <c r="S126" i="164"/>
  <c r="U126" i="164"/>
  <c r="W126" i="164"/>
  <c r="Z126" i="164"/>
  <c r="AB126" i="164"/>
  <c r="AD126" i="164"/>
  <c r="AF126" i="164"/>
  <c r="AI126" i="164"/>
  <c r="AK126" i="164"/>
  <c r="AM126" i="164"/>
  <c r="AO126" i="164"/>
  <c r="AR126" i="164"/>
  <c r="AT126" i="164"/>
  <c r="AV126" i="164"/>
  <c r="AX126" i="164"/>
  <c r="BA126" i="164"/>
  <c r="BC126" i="164"/>
  <c r="BE126" i="164"/>
  <c r="BG126" i="164"/>
  <c r="BJ126" i="164"/>
  <c r="BL126" i="164"/>
  <c r="BN126" i="164"/>
  <c r="BP126" i="164"/>
  <c r="BQ126" i="164"/>
  <c r="BR126" i="164"/>
  <c r="BT126" i="164"/>
  <c r="BV126" i="164"/>
  <c r="BX126" i="164"/>
  <c r="H127" i="164"/>
  <c r="J127" i="164"/>
  <c r="L127" i="164"/>
  <c r="N127" i="164"/>
  <c r="Q127" i="164"/>
  <c r="S127" i="164"/>
  <c r="U127" i="164"/>
  <c r="W127" i="164"/>
  <c r="Z127" i="164"/>
  <c r="AB127" i="164"/>
  <c r="AD127" i="164"/>
  <c r="AF127" i="164"/>
  <c r="AI127" i="164"/>
  <c r="AK127" i="164"/>
  <c r="AM127" i="164"/>
  <c r="AO127" i="164"/>
  <c r="AR127" i="164"/>
  <c r="AT127" i="164"/>
  <c r="AV127" i="164"/>
  <c r="AX127" i="164"/>
  <c r="BA127" i="164"/>
  <c r="BC127" i="164"/>
  <c r="BE127" i="164"/>
  <c r="BG127" i="164"/>
  <c r="BJ127" i="164"/>
  <c r="BL127" i="164"/>
  <c r="BN127" i="164"/>
  <c r="BP127" i="164"/>
  <c r="BQ127" i="164"/>
  <c r="BR127" i="164"/>
  <c r="BT127" i="164"/>
  <c r="BV127" i="164"/>
  <c r="BX127" i="164"/>
  <c r="H128" i="164"/>
  <c r="J128" i="164"/>
  <c r="L128" i="164"/>
  <c r="N128" i="164"/>
  <c r="Q128" i="164"/>
  <c r="S128" i="164"/>
  <c r="U128" i="164"/>
  <c r="W128" i="164"/>
  <c r="Z128" i="164"/>
  <c r="AB128" i="164"/>
  <c r="AD128" i="164"/>
  <c r="AF128" i="164"/>
  <c r="AI128" i="164"/>
  <c r="AK128" i="164"/>
  <c r="AM128" i="164"/>
  <c r="AO128" i="164"/>
  <c r="AR128" i="164"/>
  <c r="AT128" i="164"/>
  <c r="AV128" i="164"/>
  <c r="AX128" i="164"/>
  <c r="BA128" i="164"/>
  <c r="BC128" i="164"/>
  <c r="BE128" i="164"/>
  <c r="BG128" i="164"/>
  <c r="BJ128" i="164"/>
  <c r="BL128" i="164"/>
  <c r="BN128" i="164"/>
  <c r="BP128" i="164"/>
  <c r="BQ128" i="164"/>
  <c r="BR128" i="164"/>
  <c r="BT128" i="164"/>
  <c r="BV128" i="164"/>
  <c r="BX128" i="164"/>
  <c r="H129" i="164"/>
  <c r="J129" i="164"/>
  <c r="L129" i="164"/>
  <c r="N129" i="164"/>
  <c r="Q129" i="164"/>
  <c r="S129" i="164"/>
  <c r="U129" i="164"/>
  <c r="W129" i="164"/>
  <c r="Z129" i="164"/>
  <c r="AB129" i="164"/>
  <c r="AD129" i="164"/>
  <c r="AF129" i="164"/>
  <c r="AI129" i="164"/>
  <c r="AK129" i="164"/>
  <c r="AM129" i="164"/>
  <c r="AO129" i="164"/>
  <c r="AR129" i="164"/>
  <c r="AT129" i="164"/>
  <c r="AV129" i="164"/>
  <c r="AX129" i="164"/>
  <c r="BA129" i="164"/>
  <c r="BC129" i="164"/>
  <c r="BE129" i="164"/>
  <c r="BG129" i="164"/>
  <c r="BJ129" i="164"/>
  <c r="BL129" i="164"/>
  <c r="BN129" i="164"/>
  <c r="BP129" i="164"/>
  <c r="BQ129" i="164"/>
  <c r="BR129" i="164"/>
  <c r="BT129" i="164"/>
  <c r="BV129" i="164"/>
  <c r="BX129" i="164"/>
  <c r="H130" i="164"/>
  <c r="J130" i="164"/>
  <c r="L130" i="164"/>
  <c r="N130" i="164"/>
  <c r="Q130" i="164"/>
  <c r="S130" i="164"/>
  <c r="U130" i="164"/>
  <c r="W130" i="164"/>
  <c r="Z130" i="164"/>
  <c r="AB130" i="164"/>
  <c r="AD130" i="164"/>
  <c r="AF130" i="164"/>
  <c r="AI130" i="164"/>
  <c r="AK130" i="164"/>
  <c r="AM130" i="164"/>
  <c r="AO130" i="164"/>
  <c r="AR130" i="164"/>
  <c r="AT130" i="164"/>
  <c r="AV130" i="164"/>
  <c r="AX130" i="164"/>
  <c r="BA130" i="164"/>
  <c r="BC130" i="164"/>
  <c r="BE130" i="164"/>
  <c r="BG130" i="164"/>
  <c r="BJ130" i="164"/>
  <c r="BL130" i="164"/>
  <c r="BN130" i="164"/>
  <c r="BP130" i="164"/>
  <c r="BQ130" i="164"/>
  <c r="BR130" i="164"/>
  <c r="BT130" i="164"/>
  <c r="BV130" i="164"/>
  <c r="BX130" i="164"/>
  <c r="H132" i="164"/>
  <c r="J132" i="164"/>
  <c r="L132" i="164"/>
  <c r="N132" i="164"/>
  <c r="Q132" i="164"/>
  <c r="S132" i="164"/>
  <c r="U132" i="164"/>
  <c r="W132" i="164"/>
  <c r="Z132" i="164"/>
  <c r="AB132" i="164"/>
  <c r="AD132" i="164"/>
  <c r="AF132" i="164"/>
  <c r="AI132" i="164"/>
  <c r="AK132" i="164"/>
  <c r="AM132" i="164"/>
  <c r="AO132" i="164"/>
  <c r="AR132" i="164"/>
  <c r="AT132" i="164"/>
  <c r="AV132" i="164"/>
  <c r="AX132" i="164"/>
  <c r="BA132" i="164"/>
  <c r="BC132" i="164"/>
  <c r="BE132" i="164"/>
  <c r="BG132" i="164"/>
  <c r="BJ132" i="164"/>
  <c r="BL132" i="164"/>
  <c r="BN132" i="164"/>
  <c r="BP132" i="164"/>
  <c r="BQ132" i="164"/>
  <c r="BR132" i="164"/>
  <c r="BT132" i="164"/>
  <c r="BV132" i="164"/>
  <c r="BX132" i="164"/>
  <c r="H133" i="164"/>
  <c r="J133" i="164"/>
  <c r="L133" i="164"/>
  <c r="N133" i="164"/>
  <c r="Q133" i="164"/>
  <c r="S133" i="164"/>
  <c r="U133" i="164"/>
  <c r="W133" i="164"/>
  <c r="Z133" i="164"/>
  <c r="AB133" i="164"/>
  <c r="AD133" i="164"/>
  <c r="AF133" i="164"/>
  <c r="AI133" i="164"/>
  <c r="AK133" i="164"/>
  <c r="AM133" i="164"/>
  <c r="AO133" i="164"/>
  <c r="AR133" i="164"/>
  <c r="AT133" i="164"/>
  <c r="AV133" i="164"/>
  <c r="AX133" i="164"/>
  <c r="BA133" i="164"/>
  <c r="BC133" i="164"/>
  <c r="BE133" i="164"/>
  <c r="BG133" i="164"/>
  <c r="BJ133" i="164"/>
  <c r="BL133" i="164"/>
  <c r="BN133" i="164"/>
  <c r="BP133" i="164"/>
  <c r="BQ133" i="164"/>
  <c r="BR133" i="164"/>
  <c r="BT133" i="164"/>
  <c r="BV133" i="164"/>
  <c r="BX133" i="164"/>
  <c r="H134" i="164"/>
  <c r="J134" i="164"/>
  <c r="L134" i="164"/>
  <c r="N134" i="164"/>
  <c r="Q134" i="164"/>
  <c r="S134" i="164"/>
  <c r="U134" i="164"/>
  <c r="W134" i="164"/>
  <c r="Z134" i="164"/>
  <c r="AB134" i="164"/>
  <c r="AD134" i="164"/>
  <c r="AF134" i="164"/>
  <c r="AI134" i="164"/>
  <c r="AK134" i="164"/>
  <c r="AM134" i="164"/>
  <c r="AO134" i="164"/>
  <c r="AR134" i="164"/>
  <c r="AT134" i="164"/>
  <c r="AV134" i="164"/>
  <c r="AX134" i="164"/>
  <c r="BA134" i="164"/>
  <c r="BC134" i="164"/>
  <c r="BE134" i="164"/>
  <c r="BG134" i="164"/>
  <c r="BJ134" i="164"/>
  <c r="BL134" i="164"/>
  <c r="BN134" i="164"/>
  <c r="BP134" i="164"/>
  <c r="BQ134" i="164"/>
  <c r="BR134" i="164"/>
  <c r="BT134" i="164"/>
  <c r="BV134" i="164"/>
  <c r="BX134" i="164"/>
  <c r="H135" i="164"/>
  <c r="J135" i="164"/>
  <c r="L135" i="164"/>
  <c r="N135" i="164"/>
  <c r="Q135" i="164"/>
  <c r="S135" i="164"/>
  <c r="U135" i="164"/>
  <c r="W135" i="164"/>
  <c r="Z135" i="164"/>
  <c r="AB135" i="164"/>
  <c r="AD135" i="164"/>
  <c r="AF135" i="164"/>
  <c r="AI135" i="164"/>
  <c r="AK135" i="164"/>
  <c r="AM135" i="164"/>
  <c r="AO135" i="164"/>
  <c r="AR135" i="164"/>
  <c r="AT135" i="164"/>
  <c r="AV135" i="164"/>
  <c r="AX135" i="164"/>
  <c r="BA135" i="164"/>
  <c r="BC135" i="164"/>
  <c r="BE135" i="164"/>
  <c r="BG135" i="164"/>
  <c r="BJ135" i="164"/>
  <c r="BL135" i="164"/>
  <c r="BN135" i="164"/>
  <c r="BP135" i="164"/>
  <c r="BQ135" i="164"/>
  <c r="BR135" i="164"/>
  <c r="BT135" i="164"/>
  <c r="BV135" i="164"/>
  <c r="BX135" i="164"/>
  <c r="H136" i="164"/>
  <c r="J136" i="164"/>
  <c r="L136" i="164"/>
  <c r="N136" i="164"/>
  <c r="Q136" i="164"/>
  <c r="S136" i="164"/>
  <c r="U136" i="164"/>
  <c r="W136" i="164"/>
  <c r="Z136" i="164"/>
  <c r="AB136" i="164"/>
  <c r="AD136" i="164"/>
  <c r="AF136" i="164"/>
  <c r="AI136" i="164"/>
  <c r="AK136" i="164"/>
  <c r="AM136" i="164"/>
  <c r="AO136" i="164"/>
  <c r="AR136" i="164"/>
  <c r="AT136" i="164"/>
  <c r="AV136" i="164"/>
  <c r="AX136" i="164"/>
  <c r="BA136" i="164"/>
  <c r="BC136" i="164"/>
  <c r="BE136" i="164"/>
  <c r="BG136" i="164"/>
  <c r="BJ136" i="164"/>
  <c r="BL136" i="164"/>
  <c r="BN136" i="164"/>
  <c r="BP136" i="164"/>
  <c r="BQ136" i="164"/>
  <c r="BR136" i="164"/>
  <c r="BT136" i="164"/>
  <c r="BV136" i="164"/>
  <c r="BX136" i="164"/>
  <c r="H138" i="164"/>
  <c r="J138" i="164"/>
  <c r="L138" i="164"/>
  <c r="N138" i="164"/>
  <c r="Q138" i="164"/>
  <c r="S138" i="164"/>
  <c r="U138" i="164"/>
  <c r="W138" i="164"/>
  <c r="Z138" i="164"/>
  <c r="AB138" i="164"/>
  <c r="AD138" i="164"/>
  <c r="AF138" i="164"/>
  <c r="AI138" i="164"/>
  <c r="AK138" i="164"/>
  <c r="AM138" i="164"/>
  <c r="AO138" i="164"/>
  <c r="AR138" i="164"/>
  <c r="AT138" i="164"/>
  <c r="AV138" i="164"/>
  <c r="AX138" i="164"/>
  <c r="BA138" i="164"/>
  <c r="BC138" i="164"/>
  <c r="BE138" i="164"/>
  <c r="BG138" i="164"/>
  <c r="BJ138" i="164"/>
  <c r="BL138" i="164"/>
  <c r="BN138" i="164"/>
  <c r="BP138" i="164"/>
  <c r="BQ138" i="164"/>
  <c r="BR138" i="164"/>
  <c r="BT138" i="164"/>
  <c r="BV138" i="164"/>
  <c r="BX138" i="164"/>
  <c r="H139" i="164"/>
  <c r="J139" i="164"/>
  <c r="L139" i="164"/>
  <c r="N139" i="164"/>
  <c r="Q139" i="164"/>
  <c r="S139" i="164"/>
  <c r="U139" i="164"/>
  <c r="W139" i="164"/>
  <c r="Z139" i="164"/>
  <c r="AB139" i="164"/>
  <c r="AD139" i="164"/>
  <c r="AF139" i="164"/>
  <c r="AI139" i="164"/>
  <c r="AK139" i="164"/>
  <c r="AM139" i="164"/>
  <c r="AO139" i="164"/>
  <c r="AR139" i="164"/>
  <c r="AT139" i="164"/>
  <c r="AV139" i="164"/>
  <c r="AX139" i="164"/>
  <c r="BA139" i="164"/>
  <c r="BC139" i="164"/>
  <c r="BE139" i="164"/>
  <c r="BG139" i="164"/>
  <c r="BJ139" i="164"/>
  <c r="BL139" i="164"/>
  <c r="BN139" i="164"/>
  <c r="BP139" i="164"/>
  <c r="BQ139" i="164"/>
  <c r="BR139" i="164"/>
  <c r="BT139" i="164"/>
  <c r="BV139" i="164"/>
  <c r="BX139" i="164"/>
  <c r="H140" i="164"/>
  <c r="J140" i="164"/>
  <c r="L140" i="164"/>
  <c r="N140" i="164"/>
  <c r="Q140" i="164"/>
  <c r="S140" i="164"/>
  <c r="U140" i="164"/>
  <c r="W140" i="164"/>
  <c r="Z140" i="164"/>
  <c r="AB140" i="164"/>
  <c r="AD140" i="164"/>
  <c r="AF140" i="164"/>
  <c r="AI140" i="164"/>
  <c r="AK140" i="164"/>
  <c r="AM140" i="164"/>
  <c r="AO140" i="164"/>
  <c r="AR140" i="164"/>
  <c r="AT140" i="164"/>
  <c r="AV140" i="164"/>
  <c r="AX140" i="164"/>
  <c r="BA140" i="164"/>
  <c r="BC140" i="164"/>
  <c r="BE140" i="164"/>
  <c r="BG140" i="164"/>
  <c r="BJ140" i="164"/>
  <c r="BL140" i="164"/>
  <c r="BN140" i="164"/>
  <c r="BP140" i="164"/>
  <c r="BQ140" i="164"/>
  <c r="BR140" i="164"/>
  <c r="BT140" i="164"/>
  <c r="BV140" i="164"/>
  <c r="BX140" i="164"/>
  <c r="H141" i="164"/>
  <c r="J141" i="164"/>
  <c r="L141" i="164"/>
  <c r="N141" i="164"/>
  <c r="Q141" i="164"/>
  <c r="S141" i="164"/>
  <c r="U141" i="164"/>
  <c r="W141" i="164"/>
  <c r="Z141" i="164"/>
  <c r="AB141" i="164"/>
  <c r="AD141" i="164"/>
  <c r="AF141" i="164"/>
  <c r="AI141" i="164"/>
  <c r="AK141" i="164"/>
  <c r="AM141" i="164"/>
  <c r="AO141" i="164"/>
  <c r="AR141" i="164"/>
  <c r="AT141" i="164"/>
  <c r="AV141" i="164"/>
  <c r="AX141" i="164"/>
  <c r="BA141" i="164"/>
  <c r="BC141" i="164"/>
  <c r="BE141" i="164"/>
  <c r="BG141" i="164"/>
  <c r="BJ141" i="164"/>
  <c r="BL141" i="164"/>
  <c r="BN141" i="164"/>
  <c r="BP141" i="164"/>
  <c r="BQ141" i="164"/>
  <c r="BR141" i="164"/>
  <c r="BT141" i="164"/>
  <c r="BV141" i="164"/>
  <c r="BX141" i="164"/>
  <c r="H142" i="164"/>
  <c r="J142" i="164"/>
  <c r="L142" i="164"/>
  <c r="N142" i="164"/>
  <c r="Q142" i="164"/>
  <c r="S142" i="164"/>
  <c r="U142" i="164"/>
  <c r="W142" i="164"/>
  <c r="Z142" i="164"/>
  <c r="AB142" i="164"/>
  <c r="AD142" i="164"/>
  <c r="AF142" i="164"/>
  <c r="AI142" i="164"/>
  <c r="AK142" i="164"/>
  <c r="AM142" i="164"/>
  <c r="AO142" i="164"/>
  <c r="AR142" i="164"/>
  <c r="AT142" i="164"/>
  <c r="AV142" i="164"/>
  <c r="AX142" i="164"/>
  <c r="BA142" i="164"/>
  <c r="BC142" i="164"/>
  <c r="BE142" i="164"/>
  <c r="BG142" i="164"/>
  <c r="BJ142" i="164"/>
  <c r="BL142" i="164"/>
  <c r="BN142" i="164"/>
  <c r="BP142" i="164"/>
  <c r="BQ142" i="164"/>
  <c r="BR142" i="164"/>
  <c r="BT142" i="164"/>
  <c r="BV142" i="164"/>
  <c r="BX142" i="164"/>
  <c r="H144" i="164"/>
  <c r="J144" i="164"/>
  <c r="L144" i="164"/>
  <c r="N144" i="164"/>
  <c r="Q144" i="164"/>
  <c r="S144" i="164"/>
  <c r="U144" i="164"/>
  <c r="W144" i="164"/>
  <c r="Z144" i="164"/>
  <c r="AB144" i="164"/>
  <c r="AD144" i="164"/>
  <c r="AF144" i="164"/>
  <c r="AI144" i="164"/>
  <c r="AK144" i="164"/>
  <c r="AM144" i="164"/>
  <c r="AO144" i="164"/>
  <c r="AR144" i="164"/>
  <c r="AT144" i="164"/>
  <c r="AV144" i="164"/>
  <c r="AX144" i="164"/>
  <c r="BA144" i="164"/>
  <c r="BC144" i="164"/>
  <c r="BE144" i="164"/>
  <c r="BG144" i="164"/>
  <c r="BJ144" i="164"/>
  <c r="BL144" i="164"/>
  <c r="BN144" i="164"/>
  <c r="BP144" i="164"/>
  <c r="BQ144" i="164"/>
  <c r="BR144" i="164"/>
  <c r="BT144" i="164"/>
  <c r="BV144" i="164"/>
  <c r="BX144" i="164"/>
  <c r="H145" i="164"/>
  <c r="J145" i="164"/>
  <c r="L145" i="164"/>
  <c r="N145" i="164"/>
  <c r="Q145" i="164"/>
  <c r="S145" i="164"/>
  <c r="U145" i="164"/>
  <c r="W145" i="164"/>
  <c r="Z145" i="164"/>
  <c r="AB145" i="164"/>
  <c r="AD145" i="164"/>
  <c r="AF145" i="164"/>
  <c r="AI145" i="164"/>
  <c r="AK145" i="164"/>
  <c r="AM145" i="164"/>
  <c r="AO145" i="164"/>
  <c r="AR145" i="164"/>
  <c r="AT145" i="164"/>
  <c r="AV145" i="164"/>
  <c r="AX145" i="164"/>
  <c r="BA145" i="164"/>
  <c r="BC145" i="164"/>
  <c r="BE145" i="164"/>
  <c r="BG145" i="164"/>
  <c r="BJ145" i="164"/>
  <c r="BL145" i="164"/>
  <c r="BN145" i="164"/>
  <c r="BP145" i="164"/>
  <c r="BQ145" i="164"/>
  <c r="BR145" i="164"/>
  <c r="BT145" i="164"/>
  <c r="BV145" i="164"/>
  <c r="BX145" i="164"/>
  <c r="H146" i="164"/>
  <c r="J146" i="164"/>
  <c r="L146" i="164"/>
  <c r="N146" i="164"/>
  <c r="Q146" i="164"/>
  <c r="S146" i="164"/>
  <c r="U146" i="164"/>
  <c r="W146" i="164"/>
  <c r="Z146" i="164"/>
  <c r="AB146" i="164"/>
  <c r="AD146" i="164"/>
  <c r="AF146" i="164"/>
  <c r="AI146" i="164"/>
  <c r="AK146" i="164"/>
  <c r="AM146" i="164"/>
  <c r="AO146" i="164"/>
  <c r="AR146" i="164"/>
  <c r="AT146" i="164"/>
  <c r="AV146" i="164"/>
  <c r="AX146" i="164"/>
  <c r="BA146" i="164"/>
  <c r="BC146" i="164"/>
  <c r="BE146" i="164"/>
  <c r="BG146" i="164"/>
  <c r="BJ146" i="164"/>
  <c r="BL146" i="164"/>
  <c r="BN146" i="164"/>
  <c r="BP146" i="164"/>
  <c r="BQ146" i="164"/>
  <c r="BR146" i="164"/>
  <c r="BT146" i="164"/>
  <c r="BV146" i="164"/>
  <c r="BX146" i="164"/>
  <c r="H147" i="164"/>
  <c r="J147" i="164"/>
  <c r="L147" i="164"/>
  <c r="N147" i="164"/>
  <c r="Q147" i="164"/>
  <c r="S147" i="164"/>
  <c r="U147" i="164"/>
  <c r="W147" i="164"/>
  <c r="Z147" i="164"/>
  <c r="AB147" i="164"/>
  <c r="AD147" i="164"/>
  <c r="AF147" i="164"/>
  <c r="AI147" i="164"/>
  <c r="AK147" i="164"/>
  <c r="AM147" i="164"/>
  <c r="AO147" i="164"/>
  <c r="AR147" i="164"/>
  <c r="AT147" i="164"/>
  <c r="AV147" i="164"/>
  <c r="AX147" i="164"/>
  <c r="BA147" i="164"/>
  <c r="BC147" i="164"/>
  <c r="BE147" i="164"/>
  <c r="BG147" i="164"/>
  <c r="BJ147" i="164"/>
  <c r="BL147" i="164"/>
  <c r="BN147" i="164"/>
  <c r="BP147" i="164"/>
  <c r="BQ147" i="164"/>
  <c r="BR147" i="164"/>
  <c r="BT147" i="164"/>
  <c r="BV147" i="164"/>
  <c r="BX147" i="164"/>
  <c r="H148" i="164"/>
  <c r="J148" i="164"/>
  <c r="L148" i="164"/>
  <c r="N148" i="164"/>
  <c r="Q148" i="164"/>
  <c r="S148" i="164"/>
  <c r="U148" i="164"/>
  <c r="W148" i="164"/>
  <c r="Z148" i="164"/>
  <c r="AB148" i="164"/>
  <c r="AD148" i="164"/>
  <c r="AF148" i="164"/>
  <c r="AI148" i="164"/>
  <c r="AK148" i="164"/>
  <c r="AM148" i="164"/>
  <c r="AO148" i="164"/>
  <c r="AR148" i="164"/>
  <c r="AT148" i="164"/>
  <c r="AV148" i="164"/>
  <c r="AX148" i="164"/>
  <c r="BA148" i="164"/>
  <c r="BC148" i="164"/>
  <c r="BE148" i="164"/>
  <c r="BG148" i="164"/>
  <c r="BJ148" i="164"/>
  <c r="BL148" i="164"/>
  <c r="BN148" i="164"/>
  <c r="BP148" i="164"/>
  <c r="BQ148" i="164"/>
  <c r="BR148" i="164"/>
  <c r="BT148" i="164"/>
  <c r="BV148" i="164"/>
  <c r="BX148" i="164"/>
  <c r="H150" i="164"/>
  <c r="J150" i="164"/>
  <c r="L150" i="164"/>
  <c r="N150" i="164"/>
  <c r="Q150" i="164"/>
  <c r="S150" i="164"/>
  <c r="U150" i="164"/>
  <c r="W150" i="164"/>
  <c r="Z150" i="164"/>
  <c r="AB150" i="164"/>
  <c r="AD150" i="164"/>
  <c r="AF150" i="164"/>
  <c r="AI150" i="164"/>
  <c r="AK150" i="164"/>
  <c r="AM150" i="164"/>
  <c r="AO150" i="164"/>
  <c r="AR150" i="164"/>
  <c r="AT150" i="164"/>
  <c r="AV150" i="164"/>
  <c r="AX150" i="164"/>
  <c r="BA150" i="164"/>
  <c r="BC150" i="164"/>
  <c r="BE150" i="164"/>
  <c r="BG150" i="164"/>
  <c r="BJ150" i="164"/>
  <c r="BL150" i="164"/>
  <c r="BN150" i="164"/>
  <c r="BP150" i="164"/>
  <c r="BQ150" i="164"/>
  <c r="BR150" i="164"/>
  <c r="BT150" i="164"/>
  <c r="BV150" i="164"/>
  <c r="BX150" i="164"/>
  <c r="H151" i="164"/>
  <c r="J151" i="164"/>
  <c r="L151" i="164"/>
  <c r="N151" i="164"/>
  <c r="Q151" i="164"/>
  <c r="S151" i="164"/>
  <c r="U151" i="164"/>
  <c r="W151" i="164"/>
  <c r="Z151" i="164"/>
  <c r="AB151" i="164"/>
  <c r="AD151" i="164"/>
  <c r="AF151" i="164"/>
  <c r="AI151" i="164"/>
  <c r="AK151" i="164"/>
  <c r="AM151" i="164"/>
  <c r="AO151" i="164"/>
  <c r="AR151" i="164"/>
  <c r="AT151" i="164"/>
  <c r="AV151" i="164"/>
  <c r="AX151" i="164"/>
  <c r="BA151" i="164"/>
  <c r="BC151" i="164"/>
  <c r="BE151" i="164"/>
  <c r="BG151" i="164"/>
  <c r="BJ151" i="164"/>
  <c r="BL151" i="164"/>
  <c r="BN151" i="164"/>
  <c r="BP151" i="164"/>
  <c r="BQ151" i="164"/>
  <c r="BR151" i="164"/>
  <c r="BT151" i="164"/>
  <c r="BV151" i="164"/>
  <c r="BX151" i="164"/>
  <c r="H152" i="164"/>
  <c r="J152" i="164"/>
  <c r="L152" i="164"/>
  <c r="N152" i="164"/>
  <c r="Q152" i="164"/>
  <c r="S152" i="164"/>
  <c r="U152" i="164"/>
  <c r="W152" i="164"/>
  <c r="Z152" i="164"/>
  <c r="AB152" i="164"/>
  <c r="AD152" i="164"/>
  <c r="AF152" i="164"/>
  <c r="AI152" i="164"/>
  <c r="AK152" i="164"/>
  <c r="AM152" i="164"/>
  <c r="AO152" i="164"/>
  <c r="AR152" i="164"/>
  <c r="AT152" i="164"/>
  <c r="AV152" i="164"/>
  <c r="AX152" i="164"/>
  <c r="BA152" i="164"/>
  <c r="BC152" i="164"/>
  <c r="BE152" i="164"/>
  <c r="BG152" i="164"/>
  <c r="BJ152" i="164"/>
  <c r="BL152" i="164"/>
  <c r="BN152" i="164"/>
  <c r="BP152" i="164"/>
  <c r="BQ152" i="164"/>
  <c r="BR152" i="164"/>
  <c r="BT152" i="164"/>
  <c r="BV152" i="164"/>
  <c r="BX152" i="164"/>
  <c r="H153" i="164"/>
  <c r="J153" i="164"/>
  <c r="L153" i="164"/>
  <c r="N153" i="164"/>
  <c r="Q153" i="164"/>
  <c r="S153" i="164"/>
  <c r="U153" i="164"/>
  <c r="W153" i="164"/>
  <c r="Z153" i="164"/>
  <c r="AB153" i="164"/>
  <c r="AD153" i="164"/>
  <c r="AF153" i="164"/>
  <c r="AI153" i="164"/>
  <c r="AK153" i="164"/>
  <c r="AM153" i="164"/>
  <c r="AO153" i="164"/>
  <c r="AR153" i="164"/>
  <c r="AT153" i="164"/>
  <c r="AV153" i="164"/>
  <c r="AX153" i="164"/>
  <c r="BA153" i="164"/>
  <c r="BC153" i="164"/>
  <c r="BE153" i="164"/>
  <c r="BG153" i="164"/>
  <c r="BJ153" i="164"/>
  <c r="BL153" i="164"/>
  <c r="BN153" i="164"/>
  <c r="BP153" i="164"/>
  <c r="BQ153" i="164"/>
  <c r="BR153" i="164"/>
  <c r="BT153" i="164"/>
  <c r="BV153" i="164"/>
  <c r="BX153" i="164"/>
  <c r="H154" i="164"/>
  <c r="J154" i="164"/>
  <c r="L154" i="164"/>
  <c r="N154" i="164"/>
  <c r="Q154" i="164"/>
  <c r="S154" i="164"/>
  <c r="U154" i="164"/>
  <c r="W154" i="164"/>
  <c r="Z154" i="164"/>
  <c r="AB154" i="164"/>
  <c r="AD154" i="164"/>
  <c r="AF154" i="164"/>
  <c r="AI154" i="164"/>
  <c r="AK154" i="164"/>
  <c r="AM154" i="164"/>
  <c r="AO154" i="164"/>
  <c r="AR154" i="164"/>
  <c r="AT154" i="164"/>
  <c r="AV154" i="164"/>
  <c r="AX154" i="164"/>
  <c r="BA154" i="164"/>
  <c r="BC154" i="164"/>
  <c r="BE154" i="164"/>
  <c r="BG154" i="164"/>
  <c r="BJ154" i="164"/>
  <c r="BL154" i="164"/>
  <c r="BN154" i="164"/>
  <c r="BP154" i="164"/>
  <c r="BQ154" i="164"/>
  <c r="BR154" i="164"/>
  <c r="BT154" i="164"/>
  <c r="BV154" i="164"/>
  <c r="BX154" i="164"/>
  <c r="H156" i="164"/>
  <c r="J156" i="164"/>
  <c r="L156" i="164"/>
  <c r="N156" i="164"/>
  <c r="Q156" i="164"/>
  <c r="S156" i="164"/>
  <c r="U156" i="164"/>
  <c r="W156" i="164"/>
  <c r="Z156" i="164"/>
  <c r="AB156" i="164"/>
  <c r="AD156" i="164"/>
  <c r="AF156" i="164"/>
  <c r="AI156" i="164"/>
  <c r="AK156" i="164"/>
  <c r="AM156" i="164"/>
  <c r="AO156" i="164"/>
  <c r="AR156" i="164"/>
  <c r="AT156" i="164"/>
  <c r="AV156" i="164"/>
  <c r="AX156" i="164"/>
  <c r="BA156" i="164"/>
  <c r="BC156" i="164"/>
  <c r="BE156" i="164"/>
  <c r="BG156" i="164"/>
  <c r="BJ156" i="164"/>
  <c r="BL156" i="164"/>
  <c r="BN156" i="164"/>
  <c r="BP156" i="164"/>
  <c r="BQ156" i="164"/>
  <c r="BR156" i="164"/>
  <c r="BT156" i="164"/>
  <c r="BV156" i="164"/>
  <c r="BX156" i="164"/>
  <c r="H157" i="164"/>
  <c r="J157" i="164"/>
  <c r="L157" i="164"/>
  <c r="N157" i="164"/>
  <c r="Q157" i="164"/>
  <c r="S157" i="164"/>
  <c r="U157" i="164"/>
  <c r="W157" i="164"/>
  <c r="Z157" i="164"/>
  <c r="AB157" i="164"/>
  <c r="AD157" i="164"/>
  <c r="AF157" i="164"/>
  <c r="AI157" i="164"/>
  <c r="AK157" i="164"/>
  <c r="AM157" i="164"/>
  <c r="AO157" i="164"/>
  <c r="AR157" i="164"/>
  <c r="AT157" i="164"/>
  <c r="AV157" i="164"/>
  <c r="AX157" i="164"/>
  <c r="BA157" i="164"/>
  <c r="BC157" i="164"/>
  <c r="BE157" i="164"/>
  <c r="BG157" i="164"/>
  <c r="BJ157" i="164"/>
  <c r="BL157" i="164"/>
  <c r="BN157" i="164"/>
  <c r="BP157" i="164"/>
  <c r="BQ157" i="164"/>
  <c r="BR157" i="164"/>
  <c r="BT157" i="164"/>
  <c r="BV157" i="164"/>
  <c r="BX157" i="164"/>
  <c r="H158" i="164"/>
  <c r="J158" i="164"/>
  <c r="L158" i="164"/>
  <c r="N158" i="164"/>
  <c r="Q158" i="164"/>
  <c r="S158" i="164"/>
  <c r="U158" i="164"/>
  <c r="W158" i="164"/>
  <c r="Z158" i="164"/>
  <c r="AB158" i="164"/>
  <c r="AD158" i="164"/>
  <c r="AF158" i="164"/>
  <c r="AI158" i="164"/>
  <c r="AK158" i="164"/>
  <c r="AM158" i="164"/>
  <c r="AO158" i="164"/>
  <c r="AR158" i="164"/>
  <c r="AT158" i="164"/>
  <c r="AV158" i="164"/>
  <c r="AX158" i="164"/>
  <c r="BA158" i="164"/>
  <c r="BC158" i="164"/>
  <c r="BE158" i="164"/>
  <c r="BG158" i="164"/>
  <c r="BJ158" i="164"/>
  <c r="BL158" i="164"/>
  <c r="BN158" i="164"/>
  <c r="BP158" i="164"/>
  <c r="BQ158" i="164"/>
  <c r="BR158" i="164"/>
  <c r="BT158" i="164"/>
  <c r="BV158" i="164"/>
  <c r="BX158" i="164"/>
  <c r="H159" i="164"/>
  <c r="J159" i="164"/>
  <c r="L159" i="164"/>
  <c r="N159" i="164"/>
  <c r="Q159" i="164"/>
  <c r="S159" i="164"/>
  <c r="U159" i="164"/>
  <c r="W159" i="164"/>
  <c r="Z159" i="164"/>
  <c r="AB159" i="164"/>
  <c r="AD159" i="164"/>
  <c r="AF159" i="164"/>
  <c r="AI159" i="164"/>
  <c r="AK159" i="164"/>
  <c r="AM159" i="164"/>
  <c r="AO159" i="164"/>
  <c r="AR159" i="164"/>
  <c r="AT159" i="164"/>
  <c r="AV159" i="164"/>
  <c r="AX159" i="164"/>
  <c r="BA159" i="164"/>
  <c r="BC159" i="164"/>
  <c r="BE159" i="164"/>
  <c r="BG159" i="164"/>
  <c r="BJ159" i="164"/>
  <c r="BL159" i="164"/>
  <c r="BN159" i="164"/>
  <c r="BP159" i="164"/>
  <c r="BQ159" i="164"/>
  <c r="BR159" i="164"/>
  <c r="BT159" i="164"/>
  <c r="BV159" i="164"/>
  <c r="BX159" i="164"/>
  <c r="H160" i="164"/>
  <c r="J160" i="164"/>
  <c r="L160" i="164"/>
  <c r="N160" i="164"/>
  <c r="Q160" i="164"/>
  <c r="S160" i="164"/>
  <c r="U160" i="164"/>
  <c r="W160" i="164"/>
  <c r="Z160" i="164"/>
  <c r="AB160" i="164"/>
  <c r="AD160" i="164"/>
  <c r="AF160" i="164"/>
  <c r="AI160" i="164"/>
  <c r="AK160" i="164"/>
  <c r="AM160" i="164"/>
  <c r="AO160" i="164"/>
  <c r="AR160" i="164"/>
  <c r="AT160" i="164"/>
  <c r="AV160" i="164"/>
  <c r="AX160" i="164"/>
  <c r="BA160" i="164"/>
  <c r="BC160" i="164"/>
  <c r="BE160" i="164"/>
  <c r="BG160" i="164"/>
  <c r="BJ160" i="164"/>
  <c r="BL160" i="164"/>
  <c r="BN160" i="164"/>
  <c r="BP160" i="164"/>
  <c r="BQ160" i="164"/>
  <c r="BR160" i="164"/>
  <c r="BT160" i="164"/>
  <c r="BV160" i="164"/>
  <c r="BX160" i="164"/>
  <c r="H162" i="164"/>
  <c r="J162" i="164"/>
  <c r="L162" i="164"/>
  <c r="N162" i="164"/>
  <c r="Q162" i="164"/>
  <c r="S162" i="164"/>
  <c r="U162" i="164"/>
  <c r="W162" i="164"/>
  <c r="Z162" i="164"/>
  <c r="AB162" i="164"/>
  <c r="AD162" i="164"/>
  <c r="AF162" i="164"/>
  <c r="AI162" i="164"/>
  <c r="AK162" i="164"/>
  <c r="AM162" i="164"/>
  <c r="AO162" i="164"/>
  <c r="AR162" i="164"/>
  <c r="AT162" i="164"/>
  <c r="AV162" i="164"/>
  <c r="AX162" i="164"/>
  <c r="BA162" i="164"/>
  <c r="BC162" i="164"/>
  <c r="BE162" i="164"/>
  <c r="BG162" i="164"/>
  <c r="BJ162" i="164"/>
  <c r="BL162" i="164"/>
  <c r="BN162" i="164"/>
  <c r="BP162" i="164"/>
  <c r="BQ162" i="164"/>
  <c r="BR162" i="164"/>
  <c r="BT162" i="164"/>
  <c r="BV162" i="164"/>
  <c r="BX162" i="164"/>
  <c r="H163" i="164"/>
  <c r="J163" i="164"/>
  <c r="L163" i="164"/>
  <c r="N163" i="164"/>
  <c r="Q163" i="164"/>
  <c r="S163" i="164"/>
  <c r="U163" i="164"/>
  <c r="W163" i="164"/>
  <c r="Z163" i="164"/>
  <c r="AB163" i="164"/>
  <c r="AD163" i="164"/>
  <c r="AF163" i="164"/>
  <c r="AI163" i="164"/>
  <c r="AK163" i="164"/>
  <c r="AM163" i="164"/>
  <c r="AO163" i="164"/>
  <c r="AR163" i="164"/>
  <c r="AT163" i="164"/>
  <c r="AV163" i="164"/>
  <c r="AX163" i="164"/>
  <c r="BA163" i="164"/>
  <c r="BC163" i="164"/>
  <c r="BE163" i="164"/>
  <c r="BG163" i="164"/>
  <c r="BJ163" i="164"/>
  <c r="BL163" i="164"/>
  <c r="BN163" i="164"/>
  <c r="BP163" i="164"/>
  <c r="BQ163" i="164"/>
  <c r="BR163" i="164"/>
  <c r="BT163" i="164"/>
  <c r="BV163" i="164"/>
  <c r="BX163" i="164"/>
  <c r="H164" i="164"/>
  <c r="J164" i="164"/>
  <c r="L164" i="164"/>
  <c r="N164" i="164"/>
  <c r="Q164" i="164"/>
  <c r="S164" i="164"/>
  <c r="U164" i="164"/>
  <c r="W164" i="164"/>
  <c r="Z164" i="164"/>
  <c r="AB164" i="164"/>
  <c r="AD164" i="164"/>
  <c r="AF164" i="164"/>
  <c r="AI164" i="164"/>
  <c r="AK164" i="164"/>
  <c r="AM164" i="164"/>
  <c r="AO164" i="164"/>
  <c r="AR164" i="164"/>
  <c r="AT164" i="164"/>
  <c r="AV164" i="164"/>
  <c r="AX164" i="164"/>
  <c r="BA164" i="164"/>
  <c r="BC164" i="164"/>
  <c r="BE164" i="164"/>
  <c r="BG164" i="164"/>
  <c r="BJ164" i="164"/>
  <c r="BL164" i="164"/>
  <c r="BN164" i="164"/>
  <c r="BP164" i="164"/>
  <c r="BQ164" i="164"/>
  <c r="BR164" i="164"/>
  <c r="BT164" i="164"/>
  <c r="BV164" i="164"/>
  <c r="BX164" i="164"/>
  <c r="H165" i="164"/>
  <c r="J165" i="164"/>
  <c r="L165" i="164"/>
  <c r="N165" i="164"/>
  <c r="Q165" i="164"/>
  <c r="S165" i="164"/>
  <c r="U165" i="164"/>
  <c r="W165" i="164"/>
  <c r="Z165" i="164"/>
  <c r="AB165" i="164"/>
  <c r="AD165" i="164"/>
  <c r="AF165" i="164"/>
  <c r="AI165" i="164"/>
  <c r="AK165" i="164"/>
  <c r="AM165" i="164"/>
  <c r="AO165" i="164"/>
  <c r="AR165" i="164"/>
  <c r="AT165" i="164"/>
  <c r="AV165" i="164"/>
  <c r="AX165" i="164"/>
  <c r="BA165" i="164"/>
  <c r="BC165" i="164"/>
  <c r="BE165" i="164"/>
  <c r="BG165" i="164"/>
  <c r="BJ165" i="164"/>
  <c r="BL165" i="164"/>
  <c r="BN165" i="164"/>
  <c r="BP165" i="164"/>
  <c r="BQ165" i="164"/>
  <c r="BR165" i="164"/>
  <c r="BT165" i="164"/>
  <c r="BV165" i="164"/>
  <c r="BX165" i="164"/>
  <c r="H166" i="164"/>
  <c r="J166" i="164"/>
  <c r="L166" i="164"/>
  <c r="N166" i="164"/>
  <c r="Q166" i="164"/>
  <c r="S166" i="164"/>
  <c r="U166" i="164"/>
  <c r="W166" i="164"/>
  <c r="Z166" i="164"/>
  <c r="AB166" i="164"/>
  <c r="AD166" i="164"/>
  <c r="AF166" i="164"/>
  <c r="AI166" i="164"/>
  <c r="AK166" i="164"/>
  <c r="AM166" i="164"/>
  <c r="AO166" i="164"/>
  <c r="AR166" i="164"/>
  <c r="AT166" i="164"/>
  <c r="AV166" i="164"/>
  <c r="AX166" i="164"/>
  <c r="BA166" i="164"/>
  <c r="BC166" i="164"/>
  <c r="BE166" i="164"/>
  <c r="BG166" i="164"/>
  <c r="BJ166" i="164"/>
  <c r="BL166" i="164"/>
  <c r="BN166" i="164"/>
  <c r="BP166" i="164"/>
  <c r="BQ166" i="164"/>
  <c r="BR166" i="164"/>
  <c r="BT166" i="164"/>
  <c r="BV166" i="164"/>
  <c r="BX166" i="164"/>
  <c r="H168" i="164"/>
  <c r="J168" i="164"/>
  <c r="L168" i="164"/>
  <c r="N168" i="164"/>
  <c r="Q168" i="164"/>
  <c r="S168" i="164"/>
  <c r="U168" i="164"/>
  <c r="W168" i="164"/>
  <c r="Z168" i="164"/>
  <c r="AB168" i="164"/>
  <c r="AD168" i="164"/>
  <c r="AF168" i="164"/>
  <c r="AI168" i="164"/>
  <c r="AK168" i="164"/>
  <c r="AM168" i="164"/>
  <c r="AO168" i="164"/>
  <c r="AR168" i="164"/>
  <c r="AT168" i="164"/>
  <c r="AV168" i="164"/>
  <c r="AX168" i="164"/>
  <c r="BA168" i="164"/>
  <c r="BC168" i="164"/>
  <c r="BE168" i="164"/>
  <c r="BG168" i="164"/>
  <c r="BJ168" i="164"/>
  <c r="BL168" i="164"/>
  <c r="BN168" i="164"/>
  <c r="BP168" i="164"/>
  <c r="BQ168" i="164"/>
  <c r="BR168" i="164"/>
  <c r="BT168" i="164"/>
  <c r="BV168" i="164"/>
  <c r="BX168" i="164"/>
  <c r="H169" i="164"/>
  <c r="J169" i="164"/>
  <c r="L169" i="164"/>
  <c r="N169" i="164"/>
  <c r="Q169" i="164"/>
  <c r="S169" i="164"/>
  <c r="U169" i="164"/>
  <c r="W169" i="164"/>
  <c r="Z169" i="164"/>
  <c r="AB169" i="164"/>
  <c r="AD169" i="164"/>
  <c r="AF169" i="164"/>
  <c r="AI169" i="164"/>
  <c r="AK169" i="164"/>
  <c r="AM169" i="164"/>
  <c r="AO169" i="164"/>
  <c r="AR169" i="164"/>
  <c r="AT169" i="164"/>
  <c r="AV169" i="164"/>
  <c r="AX169" i="164"/>
  <c r="BA169" i="164"/>
  <c r="BC169" i="164"/>
  <c r="BE169" i="164"/>
  <c r="BG169" i="164"/>
  <c r="BJ169" i="164"/>
  <c r="BL169" i="164"/>
  <c r="BN169" i="164"/>
  <c r="BP169" i="164"/>
  <c r="BQ169" i="164"/>
  <c r="BR169" i="164"/>
  <c r="BT169" i="164"/>
  <c r="BV169" i="164"/>
  <c r="BX169" i="164"/>
  <c r="H170" i="164"/>
  <c r="J170" i="164"/>
  <c r="L170" i="164"/>
  <c r="N170" i="164"/>
  <c r="Q170" i="164"/>
  <c r="S170" i="164"/>
  <c r="U170" i="164"/>
  <c r="W170" i="164"/>
  <c r="Z170" i="164"/>
  <c r="AB170" i="164"/>
  <c r="AD170" i="164"/>
  <c r="AF170" i="164"/>
  <c r="AI170" i="164"/>
  <c r="AK170" i="164"/>
  <c r="AM170" i="164"/>
  <c r="AO170" i="164"/>
  <c r="AR170" i="164"/>
  <c r="AT170" i="164"/>
  <c r="AV170" i="164"/>
  <c r="AX170" i="164"/>
  <c r="BA170" i="164"/>
  <c r="BC170" i="164"/>
  <c r="BE170" i="164"/>
  <c r="BG170" i="164"/>
  <c r="BJ170" i="164"/>
  <c r="BL170" i="164"/>
  <c r="BN170" i="164"/>
  <c r="BP170" i="164"/>
  <c r="BQ170" i="164"/>
  <c r="BR170" i="164"/>
  <c r="BT170" i="164"/>
  <c r="BV170" i="164"/>
  <c r="BX170" i="164"/>
  <c r="H171" i="164"/>
  <c r="J171" i="164"/>
  <c r="L171" i="164"/>
  <c r="N171" i="164"/>
  <c r="Q171" i="164"/>
  <c r="S171" i="164"/>
  <c r="U171" i="164"/>
  <c r="W171" i="164"/>
  <c r="Z171" i="164"/>
  <c r="AB171" i="164"/>
  <c r="AD171" i="164"/>
  <c r="AF171" i="164"/>
  <c r="AI171" i="164"/>
  <c r="AK171" i="164"/>
  <c r="AM171" i="164"/>
  <c r="AO171" i="164"/>
  <c r="AR171" i="164"/>
  <c r="AT171" i="164"/>
  <c r="AV171" i="164"/>
  <c r="AX171" i="164"/>
  <c r="BA171" i="164"/>
  <c r="BC171" i="164"/>
  <c r="BE171" i="164"/>
  <c r="BG171" i="164"/>
  <c r="BJ171" i="164"/>
  <c r="BL171" i="164"/>
  <c r="BN171" i="164"/>
  <c r="BP171" i="164"/>
  <c r="BQ171" i="164"/>
  <c r="BR171" i="164"/>
  <c r="BT171" i="164"/>
  <c r="BV171" i="164"/>
  <c r="BX171" i="164"/>
  <c r="H172" i="164"/>
  <c r="J172" i="164"/>
  <c r="L172" i="164"/>
  <c r="N172" i="164"/>
  <c r="Q172" i="164"/>
  <c r="S172" i="164"/>
  <c r="U172" i="164"/>
  <c r="W172" i="164"/>
  <c r="Z172" i="164"/>
  <c r="AB172" i="164"/>
  <c r="AD172" i="164"/>
  <c r="AF172" i="164"/>
  <c r="AI172" i="164"/>
  <c r="AK172" i="164"/>
  <c r="AM172" i="164"/>
  <c r="AO172" i="164"/>
  <c r="AR172" i="164"/>
  <c r="AT172" i="164"/>
  <c r="AV172" i="164"/>
  <c r="AX172" i="164"/>
  <c r="BA172" i="164"/>
  <c r="BC172" i="164"/>
  <c r="BE172" i="164"/>
  <c r="BG172" i="164"/>
  <c r="BJ172" i="164"/>
  <c r="BL172" i="164"/>
  <c r="BN172" i="164"/>
  <c r="BP172" i="164"/>
  <c r="BQ172" i="164"/>
  <c r="BR172" i="164"/>
  <c r="BT172" i="164"/>
  <c r="BV172" i="164"/>
  <c r="BX172" i="164"/>
  <c r="H174" i="164"/>
  <c r="J174" i="164"/>
  <c r="L174" i="164"/>
  <c r="N174" i="164"/>
  <c r="Q174" i="164"/>
  <c r="S174" i="164"/>
  <c r="U174" i="164"/>
  <c r="W174" i="164"/>
  <c r="Z174" i="164"/>
  <c r="AB174" i="164"/>
  <c r="AD174" i="164"/>
  <c r="AF174" i="164"/>
  <c r="AI174" i="164"/>
  <c r="AK174" i="164"/>
  <c r="AM174" i="164"/>
  <c r="AO174" i="164"/>
  <c r="AR174" i="164"/>
  <c r="AT174" i="164"/>
  <c r="AV174" i="164"/>
  <c r="AX174" i="164"/>
  <c r="BA174" i="164"/>
  <c r="BC174" i="164"/>
  <c r="BE174" i="164"/>
  <c r="BG174" i="164"/>
  <c r="BJ174" i="164"/>
  <c r="BL174" i="164"/>
  <c r="BN174" i="164"/>
  <c r="BP174" i="164"/>
  <c r="BQ174" i="164"/>
  <c r="BR174" i="164"/>
  <c r="BT174" i="164"/>
  <c r="BV174" i="164"/>
  <c r="BX174" i="164"/>
  <c r="H175" i="164"/>
  <c r="J175" i="164"/>
  <c r="L175" i="164"/>
  <c r="N175" i="164"/>
  <c r="Q175" i="164"/>
  <c r="S175" i="164"/>
  <c r="U175" i="164"/>
  <c r="W175" i="164"/>
  <c r="Z175" i="164"/>
  <c r="AB175" i="164"/>
  <c r="AD175" i="164"/>
  <c r="AF175" i="164"/>
  <c r="AI175" i="164"/>
  <c r="AK175" i="164"/>
  <c r="AM175" i="164"/>
  <c r="AO175" i="164"/>
  <c r="AR175" i="164"/>
  <c r="AT175" i="164"/>
  <c r="AV175" i="164"/>
  <c r="AX175" i="164"/>
  <c r="BA175" i="164"/>
  <c r="BC175" i="164"/>
  <c r="BE175" i="164"/>
  <c r="BG175" i="164"/>
  <c r="BJ175" i="164"/>
  <c r="BL175" i="164"/>
  <c r="BN175" i="164"/>
  <c r="BP175" i="164"/>
  <c r="BQ175" i="164"/>
  <c r="BR175" i="164"/>
  <c r="BT175" i="164"/>
  <c r="BV175" i="164"/>
  <c r="BX175" i="164"/>
  <c r="H176" i="164"/>
  <c r="J176" i="164"/>
  <c r="L176" i="164"/>
  <c r="N176" i="164"/>
  <c r="Q176" i="164"/>
  <c r="S176" i="164"/>
  <c r="U176" i="164"/>
  <c r="W176" i="164"/>
  <c r="Z176" i="164"/>
  <c r="AB176" i="164"/>
  <c r="AD176" i="164"/>
  <c r="AF176" i="164"/>
  <c r="AI176" i="164"/>
  <c r="AK176" i="164"/>
  <c r="AM176" i="164"/>
  <c r="AO176" i="164"/>
  <c r="AR176" i="164"/>
  <c r="AT176" i="164"/>
  <c r="AV176" i="164"/>
  <c r="AX176" i="164"/>
  <c r="BA176" i="164"/>
  <c r="BC176" i="164"/>
  <c r="BE176" i="164"/>
  <c r="BG176" i="164"/>
  <c r="BJ176" i="164"/>
  <c r="BL176" i="164"/>
  <c r="BN176" i="164"/>
  <c r="BP176" i="164"/>
  <c r="BQ176" i="164"/>
  <c r="BR176" i="164"/>
  <c r="BT176" i="164"/>
  <c r="BV176" i="164"/>
  <c r="BX176" i="164"/>
  <c r="H177" i="164"/>
  <c r="J177" i="164"/>
  <c r="L177" i="164"/>
  <c r="N177" i="164"/>
  <c r="Q177" i="164"/>
  <c r="S177" i="164"/>
  <c r="U177" i="164"/>
  <c r="W177" i="164"/>
  <c r="Z177" i="164"/>
  <c r="AB177" i="164"/>
  <c r="AD177" i="164"/>
  <c r="AF177" i="164"/>
  <c r="AI177" i="164"/>
  <c r="AK177" i="164"/>
  <c r="AM177" i="164"/>
  <c r="AO177" i="164"/>
  <c r="AR177" i="164"/>
  <c r="AT177" i="164"/>
  <c r="AV177" i="164"/>
  <c r="AX177" i="164"/>
  <c r="BA177" i="164"/>
  <c r="BC177" i="164"/>
  <c r="BE177" i="164"/>
  <c r="BG177" i="164"/>
  <c r="BJ177" i="164"/>
  <c r="BL177" i="164"/>
  <c r="BN177" i="164"/>
  <c r="BP177" i="164"/>
  <c r="BQ177" i="164"/>
  <c r="BR177" i="164"/>
  <c r="BT177" i="164"/>
  <c r="BV177" i="164"/>
  <c r="BX177" i="164"/>
  <c r="H178" i="164"/>
  <c r="J178" i="164"/>
  <c r="L178" i="164"/>
  <c r="N178" i="164"/>
  <c r="Q178" i="164"/>
  <c r="S178" i="164"/>
  <c r="U178" i="164"/>
  <c r="W178" i="164"/>
  <c r="Z178" i="164"/>
  <c r="AB178" i="164"/>
  <c r="AD178" i="164"/>
  <c r="AF178" i="164"/>
  <c r="AI178" i="164"/>
  <c r="AK178" i="164"/>
  <c r="AM178" i="164"/>
  <c r="AO178" i="164"/>
  <c r="AR178" i="164"/>
  <c r="AT178" i="164"/>
  <c r="AV178" i="164"/>
  <c r="AX178" i="164"/>
  <c r="BA178" i="164"/>
  <c r="BC178" i="164"/>
  <c r="BE178" i="164"/>
  <c r="BG178" i="164"/>
  <c r="BJ178" i="164"/>
  <c r="BL178" i="164"/>
  <c r="BN178" i="164"/>
  <c r="BP178" i="164"/>
  <c r="BQ178" i="164"/>
  <c r="BR178" i="164"/>
  <c r="BT178" i="164"/>
  <c r="BV178" i="164"/>
  <c r="BX178" i="164"/>
  <c r="H180" i="164"/>
  <c r="J180" i="164"/>
  <c r="L180" i="164"/>
  <c r="N180" i="164"/>
  <c r="Q180" i="164"/>
  <c r="S180" i="164"/>
  <c r="U180" i="164"/>
  <c r="W180" i="164"/>
  <c r="Z180" i="164"/>
  <c r="AB180" i="164"/>
  <c r="AD180" i="164"/>
  <c r="AF180" i="164"/>
  <c r="AI180" i="164"/>
  <c r="AK180" i="164"/>
  <c r="AM180" i="164"/>
  <c r="AO180" i="164"/>
  <c r="AR180" i="164"/>
  <c r="AT180" i="164"/>
  <c r="AV180" i="164"/>
  <c r="AX180" i="164"/>
  <c r="BA180" i="164"/>
  <c r="BC180" i="164"/>
  <c r="BE180" i="164"/>
  <c r="BG180" i="164"/>
  <c r="BJ180" i="164"/>
  <c r="BL180" i="164"/>
  <c r="BN180" i="164"/>
  <c r="BP180" i="164"/>
  <c r="BQ180" i="164"/>
  <c r="BR180" i="164"/>
  <c r="BT180" i="164"/>
  <c r="BV180" i="164"/>
  <c r="BX180" i="164"/>
  <c r="H181" i="164"/>
  <c r="J181" i="164"/>
  <c r="L181" i="164"/>
  <c r="N181" i="164"/>
  <c r="Q181" i="164"/>
  <c r="S181" i="164"/>
  <c r="U181" i="164"/>
  <c r="W181" i="164"/>
  <c r="Z181" i="164"/>
  <c r="AB181" i="164"/>
  <c r="AD181" i="164"/>
  <c r="AF181" i="164"/>
  <c r="AI181" i="164"/>
  <c r="AK181" i="164"/>
  <c r="AM181" i="164"/>
  <c r="AO181" i="164"/>
  <c r="AR181" i="164"/>
  <c r="AT181" i="164"/>
  <c r="AV181" i="164"/>
  <c r="AX181" i="164"/>
  <c r="BA181" i="164"/>
  <c r="BC181" i="164"/>
  <c r="BE181" i="164"/>
  <c r="BG181" i="164"/>
  <c r="BJ181" i="164"/>
  <c r="BL181" i="164"/>
  <c r="BN181" i="164"/>
  <c r="BP181" i="164"/>
  <c r="BQ181" i="164"/>
  <c r="BR181" i="164"/>
  <c r="BT181" i="164"/>
  <c r="BV181" i="164"/>
  <c r="BX181" i="164"/>
  <c r="H182" i="164"/>
  <c r="J182" i="164"/>
  <c r="L182" i="164"/>
  <c r="N182" i="164"/>
  <c r="Q182" i="164"/>
  <c r="S182" i="164"/>
  <c r="U182" i="164"/>
  <c r="W182" i="164"/>
  <c r="Z182" i="164"/>
  <c r="AB182" i="164"/>
  <c r="AD182" i="164"/>
  <c r="AF182" i="164"/>
  <c r="AI182" i="164"/>
  <c r="AK182" i="164"/>
  <c r="AM182" i="164"/>
  <c r="AO182" i="164"/>
  <c r="AR182" i="164"/>
  <c r="AT182" i="164"/>
  <c r="AV182" i="164"/>
  <c r="AX182" i="164"/>
  <c r="BA182" i="164"/>
  <c r="BC182" i="164"/>
  <c r="BE182" i="164"/>
  <c r="BG182" i="164"/>
  <c r="BJ182" i="164"/>
  <c r="BL182" i="164"/>
  <c r="BN182" i="164"/>
  <c r="BP182" i="164"/>
  <c r="BQ182" i="164"/>
  <c r="BR182" i="164"/>
  <c r="BT182" i="164"/>
  <c r="BV182" i="164"/>
  <c r="BX182" i="164"/>
  <c r="H183" i="164"/>
  <c r="J183" i="164"/>
  <c r="L183" i="164"/>
  <c r="N183" i="164"/>
  <c r="Q183" i="164"/>
  <c r="S183" i="164"/>
  <c r="U183" i="164"/>
  <c r="W183" i="164"/>
  <c r="Z183" i="164"/>
  <c r="AB183" i="164"/>
  <c r="AD183" i="164"/>
  <c r="AF183" i="164"/>
  <c r="AI183" i="164"/>
  <c r="AK183" i="164"/>
  <c r="AM183" i="164"/>
  <c r="AO183" i="164"/>
  <c r="AR183" i="164"/>
  <c r="AT183" i="164"/>
  <c r="AV183" i="164"/>
  <c r="AX183" i="164"/>
  <c r="BA183" i="164"/>
  <c r="BC183" i="164"/>
  <c r="BE183" i="164"/>
  <c r="BG183" i="164"/>
  <c r="BJ183" i="164"/>
  <c r="BL183" i="164"/>
  <c r="BN183" i="164"/>
  <c r="BP183" i="164"/>
  <c r="BQ183" i="164"/>
  <c r="BR183" i="164"/>
  <c r="BT183" i="164"/>
  <c r="BV183" i="164"/>
  <c r="BX183" i="164"/>
  <c r="H184" i="164"/>
  <c r="J184" i="164"/>
  <c r="L184" i="164"/>
  <c r="N184" i="164"/>
  <c r="Q184" i="164"/>
  <c r="S184" i="164"/>
  <c r="U184" i="164"/>
  <c r="W184" i="164"/>
  <c r="Z184" i="164"/>
  <c r="AB184" i="164"/>
  <c r="AD184" i="164"/>
  <c r="AF184" i="164"/>
  <c r="AI184" i="164"/>
  <c r="AK184" i="164"/>
  <c r="AM184" i="164"/>
  <c r="AO184" i="164"/>
  <c r="AR184" i="164"/>
  <c r="AT184" i="164"/>
  <c r="AV184" i="164"/>
  <c r="AX184" i="164"/>
  <c r="BA184" i="164"/>
  <c r="BC184" i="164"/>
  <c r="BE184" i="164"/>
  <c r="BG184" i="164"/>
  <c r="BJ184" i="164"/>
  <c r="BL184" i="164"/>
  <c r="BN184" i="164"/>
  <c r="BP184" i="164"/>
  <c r="BQ184" i="164"/>
  <c r="BR184" i="164"/>
  <c r="BT184" i="164"/>
  <c r="BV184" i="164"/>
  <c r="BX184" i="164"/>
  <c r="H186" i="164"/>
  <c r="J186" i="164"/>
  <c r="L186" i="164"/>
  <c r="N186" i="164"/>
  <c r="Q186" i="164"/>
  <c r="S186" i="164"/>
  <c r="U186" i="164"/>
  <c r="W186" i="164"/>
  <c r="Z186" i="164"/>
  <c r="AB186" i="164"/>
  <c r="AD186" i="164"/>
  <c r="AF186" i="164"/>
  <c r="AI186" i="164"/>
  <c r="AK186" i="164"/>
  <c r="AM186" i="164"/>
  <c r="AO186" i="164"/>
  <c r="AR186" i="164"/>
  <c r="AT186" i="164"/>
  <c r="AV186" i="164"/>
  <c r="AX186" i="164"/>
  <c r="BA186" i="164"/>
  <c r="BC186" i="164"/>
  <c r="BE186" i="164"/>
  <c r="BG186" i="164"/>
  <c r="BJ186" i="164"/>
  <c r="BL186" i="164"/>
  <c r="BN186" i="164"/>
  <c r="BP186" i="164"/>
  <c r="BQ186" i="164"/>
  <c r="BR186" i="164"/>
  <c r="BT186" i="164"/>
  <c r="BV186" i="164"/>
  <c r="BX186" i="164"/>
  <c r="H187" i="164"/>
  <c r="J187" i="164"/>
  <c r="L187" i="164"/>
  <c r="N187" i="164"/>
  <c r="Q187" i="164"/>
  <c r="S187" i="164"/>
  <c r="U187" i="164"/>
  <c r="W187" i="164"/>
  <c r="Z187" i="164"/>
  <c r="AB187" i="164"/>
  <c r="AD187" i="164"/>
  <c r="AF187" i="164"/>
  <c r="AI187" i="164"/>
  <c r="AK187" i="164"/>
  <c r="AM187" i="164"/>
  <c r="AO187" i="164"/>
  <c r="AR187" i="164"/>
  <c r="AT187" i="164"/>
  <c r="AV187" i="164"/>
  <c r="AX187" i="164"/>
  <c r="BA187" i="164"/>
  <c r="BC187" i="164"/>
  <c r="BE187" i="164"/>
  <c r="BG187" i="164"/>
  <c r="BJ187" i="164"/>
  <c r="BL187" i="164"/>
  <c r="BN187" i="164"/>
  <c r="BP187" i="164"/>
  <c r="BQ187" i="164"/>
  <c r="BR187" i="164"/>
  <c r="BT187" i="164"/>
  <c r="BV187" i="164"/>
  <c r="BX187" i="164"/>
  <c r="H188" i="164"/>
  <c r="J188" i="164"/>
  <c r="L188" i="164"/>
  <c r="N188" i="164"/>
  <c r="Q188" i="164"/>
  <c r="S188" i="164"/>
  <c r="U188" i="164"/>
  <c r="W188" i="164"/>
  <c r="Z188" i="164"/>
  <c r="AB188" i="164"/>
  <c r="AD188" i="164"/>
  <c r="AF188" i="164"/>
  <c r="AI188" i="164"/>
  <c r="AK188" i="164"/>
  <c r="AM188" i="164"/>
  <c r="AO188" i="164"/>
  <c r="AR188" i="164"/>
  <c r="AT188" i="164"/>
  <c r="AV188" i="164"/>
  <c r="AX188" i="164"/>
  <c r="BA188" i="164"/>
  <c r="BC188" i="164"/>
  <c r="BE188" i="164"/>
  <c r="BG188" i="164"/>
  <c r="BJ188" i="164"/>
  <c r="BL188" i="164"/>
  <c r="BN188" i="164"/>
  <c r="BP188" i="164"/>
  <c r="BQ188" i="164"/>
  <c r="BR188" i="164"/>
  <c r="BT188" i="164"/>
  <c r="BV188" i="164"/>
  <c r="BX188" i="164"/>
  <c r="H189" i="164"/>
  <c r="J189" i="164"/>
  <c r="L189" i="164"/>
  <c r="N189" i="164"/>
  <c r="Q189" i="164"/>
  <c r="S189" i="164"/>
  <c r="U189" i="164"/>
  <c r="W189" i="164"/>
  <c r="Z189" i="164"/>
  <c r="AB189" i="164"/>
  <c r="AD189" i="164"/>
  <c r="AF189" i="164"/>
  <c r="AI189" i="164"/>
  <c r="AK189" i="164"/>
  <c r="AM189" i="164"/>
  <c r="AO189" i="164"/>
  <c r="AR189" i="164"/>
  <c r="AT189" i="164"/>
  <c r="AV189" i="164"/>
  <c r="AX189" i="164"/>
  <c r="BA189" i="164"/>
  <c r="BC189" i="164"/>
  <c r="BE189" i="164"/>
  <c r="BG189" i="164"/>
  <c r="BJ189" i="164"/>
  <c r="BL189" i="164"/>
  <c r="BN189" i="164"/>
  <c r="BP189" i="164"/>
  <c r="BQ189" i="164"/>
  <c r="BR189" i="164"/>
  <c r="BT189" i="164"/>
  <c r="BV189" i="164"/>
  <c r="BX189" i="164"/>
  <c r="H190" i="164"/>
  <c r="J190" i="164"/>
  <c r="L190" i="164"/>
  <c r="N190" i="164"/>
  <c r="Q190" i="164"/>
  <c r="S190" i="164"/>
  <c r="U190" i="164"/>
  <c r="W190" i="164"/>
  <c r="Z190" i="164"/>
  <c r="AB190" i="164"/>
  <c r="AD190" i="164"/>
  <c r="AF190" i="164"/>
  <c r="AI190" i="164"/>
  <c r="AK190" i="164"/>
  <c r="AM190" i="164"/>
  <c r="AO190" i="164"/>
  <c r="AR190" i="164"/>
  <c r="AT190" i="164"/>
  <c r="AV190" i="164"/>
  <c r="AX190" i="164"/>
  <c r="BA190" i="164"/>
  <c r="BC190" i="164"/>
  <c r="BE190" i="164"/>
  <c r="BG190" i="164"/>
  <c r="BJ190" i="164"/>
  <c r="BL190" i="164"/>
  <c r="BN190" i="164"/>
  <c r="BP190" i="164"/>
  <c r="BQ190" i="164"/>
  <c r="BR190" i="164"/>
  <c r="BT190" i="164"/>
  <c r="BV190" i="164"/>
  <c r="BX190" i="164"/>
  <c r="H192" i="164"/>
  <c r="J192" i="164"/>
  <c r="L192" i="164"/>
  <c r="N192" i="164"/>
  <c r="Q192" i="164"/>
  <c r="S192" i="164"/>
  <c r="U192" i="164"/>
  <c r="W192" i="164"/>
  <c r="Z192" i="164"/>
  <c r="AB192" i="164"/>
  <c r="AD192" i="164"/>
  <c r="AF192" i="164"/>
  <c r="AI192" i="164"/>
  <c r="AK192" i="164"/>
  <c r="AM192" i="164"/>
  <c r="AO192" i="164"/>
  <c r="AR192" i="164"/>
  <c r="AT192" i="164"/>
  <c r="AV192" i="164"/>
  <c r="AX192" i="164"/>
  <c r="BA192" i="164"/>
  <c r="BC192" i="164"/>
  <c r="BE192" i="164"/>
  <c r="BG192" i="164"/>
  <c r="BJ192" i="164"/>
  <c r="BL192" i="164"/>
  <c r="BN192" i="164"/>
  <c r="BP192" i="164"/>
  <c r="BQ192" i="164"/>
  <c r="BR192" i="164"/>
  <c r="BT192" i="164"/>
  <c r="BV192" i="164"/>
  <c r="BX192" i="164"/>
  <c r="H193" i="164"/>
  <c r="J193" i="164"/>
  <c r="L193" i="164"/>
  <c r="N193" i="164"/>
  <c r="Q193" i="164"/>
  <c r="S193" i="164"/>
  <c r="U193" i="164"/>
  <c r="W193" i="164"/>
  <c r="Z193" i="164"/>
  <c r="AB193" i="164"/>
  <c r="AD193" i="164"/>
  <c r="AF193" i="164"/>
  <c r="AI193" i="164"/>
  <c r="AK193" i="164"/>
  <c r="AM193" i="164"/>
  <c r="AO193" i="164"/>
  <c r="AR193" i="164"/>
  <c r="AT193" i="164"/>
  <c r="AV193" i="164"/>
  <c r="AX193" i="164"/>
  <c r="BA193" i="164"/>
  <c r="BC193" i="164"/>
  <c r="BE193" i="164"/>
  <c r="BG193" i="164"/>
  <c r="BJ193" i="164"/>
  <c r="BL193" i="164"/>
  <c r="BN193" i="164"/>
  <c r="BP193" i="164"/>
  <c r="BQ193" i="164"/>
  <c r="BR193" i="164"/>
  <c r="BT193" i="164"/>
  <c r="BV193" i="164"/>
  <c r="BX193" i="164"/>
  <c r="H194" i="164"/>
  <c r="J194" i="164"/>
  <c r="L194" i="164"/>
  <c r="N194" i="164"/>
  <c r="Q194" i="164"/>
  <c r="S194" i="164"/>
  <c r="U194" i="164"/>
  <c r="W194" i="164"/>
  <c r="Z194" i="164"/>
  <c r="AB194" i="164"/>
  <c r="AD194" i="164"/>
  <c r="AF194" i="164"/>
  <c r="AI194" i="164"/>
  <c r="AK194" i="164"/>
  <c r="AM194" i="164"/>
  <c r="AO194" i="164"/>
  <c r="AR194" i="164"/>
  <c r="AT194" i="164"/>
  <c r="AV194" i="164"/>
  <c r="AX194" i="164"/>
  <c r="BA194" i="164"/>
  <c r="BC194" i="164"/>
  <c r="BE194" i="164"/>
  <c r="BG194" i="164"/>
  <c r="BJ194" i="164"/>
  <c r="BL194" i="164"/>
  <c r="BN194" i="164"/>
  <c r="BP194" i="164"/>
  <c r="BQ194" i="164"/>
  <c r="BR194" i="164"/>
  <c r="BT194" i="164"/>
  <c r="BV194" i="164"/>
  <c r="BX194" i="164"/>
  <c r="H195" i="164"/>
  <c r="J195" i="164"/>
  <c r="L195" i="164"/>
  <c r="N195" i="164"/>
  <c r="Q195" i="164"/>
  <c r="S195" i="164"/>
  <c r="U195" i="164"/>
  <c r="W195" i="164"/>
  <c r="Z195" i="164"/>
  <c r="AB195" i="164"/>
  <c r="AD195" i="164"/>
  <c r="AF195" i="164"/>
  <c r="AI195" i="164"/>
  <c r="AK195" i="164"/>
  <c r="AM195" i="164"/>
  <c r="AO195" i="164"/>
  <c r="AR195" i="164"/>
  <c r="AT195" i="164"/>
  <c r="AV195" i="164"/>
  <c r="AX195" i="164"/>
  <c r="BA195" i="164"/>
  <c r="BC195" i="164"/>
  <c r="BE195" i="164"/>
  <c r="BG195" i="164"/>
  <c r="BJ195" i="164"/>
  <c r="BL195" i="164"/>
  <c r="BN195" i="164"/>
  <c r="BP195" i="164"/>
  <c r="BQ195" i="164"/>
  <c r="BR195" i="164"/>
  <c r="BT195" i="164"/>
  <c r="BV195" i="164"/>
  <c r="BX195" i="164"/>
  <c r="H196" i="164"/>
  <c r="J196" i="164"/>
  <c r="L196" i="164"/>
  <c r="N196" i="164"/>
  <c r="Q196" i="164"/>
  <c r="S196" i="164"/>
  <c r="U196" i="164"/>
  <c r="W196" i="164"/>
  <c r="Z196" i="164"/>
  <c r="AB196" i="164"/>
  <c r="AD196" i="164"/>
  <c r="AF196" i="164"/>
  <c r="AI196" i="164"/>
  <c r="AK196" i="164"/>
  <c r="AM196" i="164"/>
  <c r="AO196" i="164"/>
  <c r="AR196" i="164"/>
  <c r="AT196" i="164"/>
  <c r="AV196" i="164"/>
  <c r="AX196" i="164"/>
  <c r="BA196" i="164"/>
  <c r="BC196" i="164"/>
  <c r="BE196" i="164"/>
  <c r="BG196" i="164"/>
  <c r="BJ196" i="164"/>
  <c r="BL196" i="164"/>
  <c r="BN196" i="164"/>
  <c r="BP196" i="164"/>
  <c r="BQ196" i="164"/>
  <c r="BR196" i="164"/>
  <c r="BT196" i="164"/>
  <c r="BV196" i="164"/>
  <c r="BX196" i="164"/>
  <c r="H198" i="164"/>
  <c r="J198" i="164"/>
  <c r="L198" i="164"/>
  <c r="N198" i="164"/>
  <c r="Q198" i="164"/>
  <c r="S198" i="164"/>
  <c r="U198" i="164"/>
  <c r="W198" i="164"/>
  <c r="Z198" i="164"/>
  <c r="AB198" i="164"/>
  <c r="AD198" i="164"/>
  <c r="AF198" i="164"/>
  <c r="AI198" i="164"/>
  <c r="AK198" i="164"/>
  <c r="AM198" i="164"/>
  <c r="AO198" i="164"/>
  <c r="AR198" i="164"/>
  <c r="AT198" i="164"/>
  <c r="AV198" i="164"/>
  <c r="AX198" i="164"/>
  <c r="BA198" i="164"/>
  <c r="BC198" i="164"/>
  <c r="BE198" i="164"/>
  <c r="BG198" i="164"/>
  <c r="BJ198" i="164"/>
  <c r="BL198" i="164"/>
  <c r="BN198" i="164"/>
  <c r="BP198" i="164"/>
  <c r="BQ198" i="164"/>
  <c r="BR198" i="164"/>
  <c r="BT198" i="164"/>
  <c r="BV198" i="164"/>
  <c r="BX198" i="164"/>
  <c r="H199" i="164"/>
  <c r="J199" i="164"/>
  <c r="L199" i="164"/>
  <c r="N199" i="164"/>
  <c r="Q199" i="164"/>
  <c r="S199" i="164"/>
  <c r="U199" i="164"/>
  <c r="W199" i="164"/>
  <c r="Z199" i="164"/>
  <c r="AB199" i="164"/>
  <c r="AD199" i="164"/>
  <c r="AF199" i="164"/>
  <c r="AI199" i="164"/>
  <c r="AK199" i="164"/>
  <c r="AM199" i="164"/>
  <c r="AO199" i="164"/>
  <c r="AR199" i="164"/>
  <c r="AT199" i="164"/>
  <c r="AV199" i="164"/>
  <c r="AX199" i="164"/>
  <c r="BA199" i="164"/>
  <c r="BC199" i="164"/>
  <c r="BE199" i="164"/>
  <c r="BG199" i="164"/>
  <c r="BJ199" i="164"/>
  <c r="BL199" i="164"/>
  <c r="BN199" i="164"/>
  <c r="BP199" i="164"/>
  <c r="BQ199" i="164"/>
  <c r="BR199" i="164"/>
  <c r="BT199" i="164"/>
  <c r="BV199" i="164"/>
  <c r="BX199" i="164"/>
  <c r="H200" i="164"/>
  <c r="J200" i="164"/>
  <c r="L200" i="164"/>
  <c r="N200" i="164"/>
  <c r="Q200" i="164"/>
  <c r="S200" i="164"/>
  <c r="U200" i="164"/>
  <c r="W200" i="164"/>
  <c r="Z200" i="164"/>
  <c r="AB200" i="164"/>
  <c r="AD200" i="164"/>
  <c r="AF200" i="164"/>
  <c r="AI200" i="164"/>
  <c r="AK200" i="164"/>
  <c r="AM200" i="164"/>
  <c r="AO200" i="164"/>
  <c r="AR200" i="164"/>
  <c r="AT200" i="164"/>
  <c r="AV200" i="164"/>
  <c r="AX200" i="164"/>
  <c r="BA200" i="164"/>
  <c r="BC200" i="164"/>
  <c r="BE200" i="164"/>
  <c r="BG200" i="164"/>
  <c r="BJ200" i="164"/>
  <c r="BL200" i="164"/>
  <c r="BN200" i="164"/>
  <c r="BP200" i="164"/>
  <c r="BQ200" i="164"/>
  <c r="BR200" i="164"/>
  <c r="BT200" i="164"/>
  <c r="BV200" i="164"/>
  <c r="BX200" i="164"/>
  <c r="H201" i="164"/>
  <c r="J201" i="164"/>
  <c r="L201" i="164"/>
  <c r="N201" i="164"/>
  <c r="Q201" i="164"/>
  <c r="S201" i="164"/>
  <c r="U201" i="164"/>
  <c r="W201" i="164"/>
  <c r="Z201" i="164"/>
  <c r="AB201" i="164"/>
  <c r="AD201" i="164"/>
  <c r="AF201" i="164"/>
  <c r="AI201" i="164"/>
  <c r="AK201" i="164"/>
  <c r="AM201" i="164"/>
  <c r="AO201" i="164"/>
  <c r="AR201" i="164"/>
  <c r="AT201" i="164"/>
  <c r="AV201" i="164"/>
  <c r="AX201" i="164"/>
  <c r="BA201" i="164"/>
  <c r="BC201" i="164"/>
  <c r="BE201" i="164"/>
  <c r="BG201" i="164"/>
  <c r="BJ201" i="164"/>
  <c r="BL201" i="164"/>
  <c r="BN201" i="164"/>
  <c r="BP201" i="164"/>
  <c r="BQ201" i="164"/>
  <c r="BR201" i="164"/>
  <c r="BT201" i="164"/>
  <c r="BV201" i="164"/>
  <c r="BX201" i="164"/>
  <c r="H202" i="164"/>
  <c r="J202" i="164"/>
  <c r="L202" i="164"/>
  <c r="N202" i="164"/>
  <c r="Q202" i="164"/>
  <c r="S202" i="164"/>
  <c r="U202" i="164"/>
  <c r="W202" i="164"/>
  <c r="Z202" i="164"/>
  <c r="AB202" i="164"/>
  <c r="AD202" i="164"/>
  <c r="AF202" i="164"/>
  <c r="AI202" i="164"/>
  <c r="AK202" i="164"/>
  <c r="AM202" i="164"/>
  <c r="AO202" i="164"/>
  <c r="AR202" i="164"/>
  <c r="AT202" i="164"/>
  <c r="AV202" i="164"/>
  <c r="AX202" i="164"/>
  <c r="BA202" i="164"/>
  <c r="BC202" i="164"/>
  <c r="BE202" i="164"/>
  <c r="BG202" i="164"/>
  <c r="BJ202" i="164"/>
  <c r="BL202" i="164"/>
  <c r="BN202" i="164"/>
  <c r="BP202" i="164"/>
  <c r="BQ202" i="164"/>
  <c r="BR202" i="164"/>
  <c r="BT202" i="164"/>
  <c r="BV202" i="164"/>
  <c r="BX202" i="164"/>
  <c r="H204" i="164"/>
  <c r="J204" i="164"/>
  <c r="L204" i="164"/>
  <c r="N204" i="164"/>
  <c r="Q204" i="164"/>
  <c r="S204" i="164"/>
  <c r="U204" i="164"/>
  <c r="W204" i="164"/>
  <c r="Z204" i="164"/>
  <c r="AB204" i="164"/>
  <c r="AD204" i="164"/>
  <c r="AF204" i="164"/>
  <c r="AI204" i="164"/>
  <c r="AK204" i="164"/>
  <c r="AM204" i="164"/>
  <c r="AO204" i="164"/>
  <c r="AR204" i="164"/>
  <c r="AT204" i="164"/>
  <c r="AV204" i="164"/>
  <c r="AX204" i="164"/>
  <c r="BA204" i="164"/>
  <c r="BC204" i="164"/>
  <c r="BE204" i="164"/>
  <c r="BG204" i="164"/>
  <c r="BJ204" i="164"/>
  <c r="BL204" i="164"/>
  <c r="BN204" i="164"/>
  <c r="BP204" i="164"/>
  <c r="BQ204" i="164"/>
  <c r="BR204" i="164"/>
  <c r="BT204" i="164"/>
  <c r="BV204" i="164"/>
  <c r="BX204" i="164"/>
  <c r="H205" i="164"/>
  <c r="J205" i="164"/>
  <c r="L205" i="164"/>
  <c r="N205" i="164"/>
  <c r="Q205" i="164"/>
  <c r="S205" i="164"/>
  <c r="U205" i="164"/>
  <c r="W205" i="164"/>
  <c r="Z205" i="164"/>
  <c r="AB205" i="164"/>
  <c r="AD205" i="164"/>
  <c r="AF205" i="164"/>
  <c r="AI205" i="164"/>
  <c r="AK205" i="164"/>
  <c r="AM205" i="164"/>
  <c r="AO205" i="164"/>
  <c r="AR205" i="164"/>
  <c r="AT205" i="164"/>
  <c r="AV205" i="164"/>
  <c r="AX205" i="164"/>
  <c r="BA205" i="164"/>
  <c r="BC205" i="164"/>
  <c r="BE205" i="164"/>
  <c r="BG205" i="164"/>
  <c r="BJ205" i="164"/>
  <c r="BL205" i="164"/>
  <c r="BN205" i="164"/>
  <c r="BP205" i="164"/>
  <c r="BQ205" i="164"/>
  <c r="BR205" i="164"/>
  <c r="BT205" i="164"/>
  <c r="BV205" i="164"/>
  <c r="BX205" i="164"/>
  <c r="H206" i="164"/>
  <c r="J206" i="164"/>
  <c r="L206" i="164"/>
  <c r="N206" i="164"/>
  <c r="Q206" i="164"/>
  <c r="S206" i="164"/>
  <c r="U206" i="164"/>
  <c r="W206" i="164"/>
  <c r="Z206" i="164"/>
  <c r="AB206" i="164"/>
  <c r="AD206" i="164"/>
  <c r="AF206" i="164"/>
  <c r="AI206" i="164"/>
  <c r="AK206" i="164"/>
  <c r="AM206" i="164"/>
  <c r="AO206" i="164"/>
  <c r="AR206" i="164"/>
  <c r="AT206" i="164"/>
  <c r="AV206" i="164"/>
  <c r="AX206" i="164"/>
  <c r="BA206" i="164"/>
  <c r="BC206" i="164"/>
  <c r="BE206" i="164"/>
  <c r="BG206" i="164"/>
  <c r="BJ206" i="164"/>
  <c r="BL206" i="164"/>
  <c r="BN206" i="164"/>
  <c r="BP206" i="164"/>
  <c r="BQ206" i="164"/>
  <c r="BR206" i="164"/>
  <c r="BT206" i="164"/>
  <c r="BV206" i="164"/>
  <c r="BX206" i="164"/>
  <c r="H207" i="164"/>
  <c r="J207" i="164"/>
  <c r="L207" i="164"/>
  <c r="N207" i="164"/>
  <c r="Q207" i="164"/>
  <c r="S207" i="164"/>
  <c r="U207" i="164"/>
  <c r="W207" i="164"/>
  <c r="Z207" i="164"/>
  <c r="AB207" i="164"/>
  <c r="AD207" i="164"/>
  <c r="AF207" i="164"/>
  <c r="AI207" i="164"/>
  <c r="AK207" i="164"/>
  <c r="AM207" i="164"/>
  <c r="AO207" i="164"/>
  <c r="AR207" i="164"/>
  <c r="AT207" i="164"/>
  <c r="AV207" i="164"/>
  <c r="AX207" i="164"/>
  <c r="BA207" i="164"/>
  <c r="BC207" i="164"/>
  <c r="BE207" i="164"/>
  <c r="BG207" i="164"/>
  <c r="BJ207" i="164"/>
  <c r="BL207" i="164"/>
  <c r="BN207" i="164"/>
  <c r="BP207" i="164"/>
  <c r="BQ207" i="164"/>
  <c r="BR207" i="164"/>
  <c r="BT207" i="164"/>
  <c r="BV207" i="164"/>
  <c r="BX207" i="164"/>
  <c r="H208" i="164"/>
  <c r="J208" i="164"/>
  <c r="L208" i="164"/>
  <c r="N208" i="164"/>
  <c r="Q208" i="164"/>
  <c r="S208" i="164"/>
  <c r="U208" i="164"/>
  <c r="W208" i="164"/>
  <c r="Z208" i="164"/>
  <c r="AB208" i="164"/>
  <c r="AD208" i="164"/>
  <c r="AF208" i="164"/>
  <c r="AI208" i="164"/>
  <c r="AK208" i="164"/>
  <c r="AM208" i="164"/>
  <c r="AO208" i="164"/>
  <c r="AR208" i="164"/>
  <c r="AT208" i="164"/>
  <c r="AV208" i="164"/>
  <c r="AX208" i="164"/>
  <c r="BA208" i="164"/>
  <c r="BC208" i="164"/>
  <c r="BE208" i="164"/>
  <c r="BG208" i="164"/>
  <c r="BJ208" i="164"/>
  <c r="BL208" i="164"/>
  <c r="BN208" i="164"/>
  <c r="BP208" i="164"/>
  <c r="BQ208" i="164"/>
  <c r="BR208" i="164"/>
  <c r="BT208" i="164"/>
  <c r="BV208" i="164"/>
  <c r="BX208" i="164"/>
  <c r="H210" i="164"/>
  <c r="J210" i="164"/>
  <c r="L210" i="164"/>
  <c r="N210" i="164"/>
  <c r="Q210" i="164"/>
  <c r="S210" i="164"/>
  <c r="U210" i="164"/>
  <c r="W210" i="164"/>
  <c r="Z210" i="164"/>
  <c r="AB210" i="164"/>
  <c r="AD210" i="164"/>
  <c r="AF210" i="164"/>
  <c r="AI210" i="164"/>
  <c r="AK210" i="164"/>
  <c r="AM210" i="164"/>
  <c r="AO210" i="164"/>
  <c r="AR210" i="164"/>
  <c r="AT210" i="164"/>
  <c r="AV210" i="164"/>
  <c r="AX210" i="164"/>
  <c r="BA210" i="164"/>
  <c r="BC210" i="164"/>
  <c r="BE210" i="164"/>
  <c r="BG210" i="164"/>
  <c r="BJ210" i="164"/>
  <c r="BL210" i="164"/>
  <c r="BN210" i="164"/>
  <c r="BP210" i="164"/>
  <c r="BQ210" i="164"/>
  <c r="BR210" i="164"/>
  <c r="BT210" i="164"/>
  <c r="BV210" i="164"/>
  <c r="BX210" i="164"/>
  <c r="H211" i="164"/>
  <c r="J211" i="164"/>
  <c r="L211" i="164"/>
  <c r="N211" i="164"/>
  <c r="Q211" i="164"/>
  <c r="S211" i="164"/>
  <c r="U211" i="164"/>
  <c r="W211" i="164"/>
  <c r="Z211" i="164"/>
  <c r="AB211" i="164"/>
  <c r="AD211" i="164"/>
  <c r="AF211" i="164"/>
  <c r="AI211" i="164"/>
  <c r="AK211" i="164"/>
  <c r="AM211" i="164"/>
  <c r="AO211" i="164"/>
  <c r="AR211" i="164"/>
  <c r="AT211" i="164"/>
  <c r="AV211" i="164"/>
  <c r="AX211" i="164"/>
  <c r="BA211" i="164"/>
  <c r="BC211" i="164"/>
  <c r="BE211" i="164"/>
  <c r="BG211" i="164"/>
  <c r="BJ211" i="164"/>
  <c r="BL211" i="164"/>
  <c r="BN211" i="164"/>
  <c r="BP211" i="164"/>
  <c r="BQ211" i="164"/>
  <c r="BR211" i="164"/>
  <c r="BT211" i="164"/>
  <c r="BV211" i="164"/>
  <c r="BX211" i="164"/>
  <c r="H212" i="164"/>
  <c r="J212" i="164"/>
  <c r="L212" i="164"/>
  <c r="N212" i="164"/>
  <c r="Q212" i="164"/>
  <c r="S212" i="164"/>
  <c r="U212" i="164"/>
  <c r="W212" i="164"/>
  <c r="Z212" i="164"/>
  <c r="AB212" i="164"/>
  <c r="AD212" i="164"/>
  <c r="AF212" i="164"/>
  <c r="AI212" i="164"/>
  <c r="AK212" i="164"/>
  <c r="AM212" i="164"/>
  <c r="AO212" i="164"/>
  <c r="AR212" i="164"/>
  <c r="AT212" i="164"/>
  <c r="AV212" i="164"/>
  <c r="AX212" i="164"/>
  <c r="BA212" i="164"/>
  <c r="BC212" i="164"/>
  <c r="BE212" i="164"/>
  <c r="BG212" i="164"/>
  <c r="BJ212" i="164"/>
  <c r="BL212" i="164"/>
  <c r="BN212" i="164"/>
  <c r="BP212" i="164"/>
  <c r="BQ212" i="164"/>
  <c r="BR212" i="164"/>
  <c r="BT212" i="164"/>
  <c r="BV212" i="164"/>
  <c r="BX212" i="164"/>
  <c r="H213" i="164"/>
  <c r="J213" i="164"/>
  <c r="L213" i="164"/>
  <c r="N213" i="164"/>
  <c r="Q213" i="164"/>
  <c r="S213" i="164"/>
  <c r="U213" i="164"/>
  <c r="W213" i="164"/>
  <c r="Z213" i="164"/>
  <c r="AB213" i="164"/>
  <c r="AD213" i="164"/>
  <c r="AF213" i="164"/>
  <c r="AI213" i="164"/>
  <c r="AK213" i="164"/>
  <c r="AM213" i="164"/>
  <c r="AO213" i="164"/>
  <c r="AR213" i="164"/>
  <c r="AT213" i="164"/>
  <c r="AV213" i="164"/>
  <c r="AX213" i="164"/>
  <c r="BA213" i="164"/>
  <c r="BC213" i="164"/>
  <c r="BE213" i="164"/>
  <c r="BG213" i="164"/>
  <c r="BJ213" i="164"/>
  <c r="BL213" i="164"/>
  <c r="BN213" i="164"/>
  <c r="BP213" i="164"/>
  <c r="BQ213" i="164"/>
  <c r="BR213" i="164"/>
  <c r="BT213" i="164"/>
  <c r="BV213" i="164"/>
  <c r="BX213" i="164"/>
  <c r="H214" i="164"/>
  <c r="J214" i="164"/>
  <c r="L214" i="164"/>
  <c r="N214" i="164"/>
  <c r="Q214" i="164"/>
  <c r="S214" i="164"/>
  <c r="U214" i="164"/>
  <c r="W214" i="164"/>
  <c r="Z214" i="164"/>
  <c r="AB214" i="164"/>
  <c r="AD214" i="164"/>
  <c r="AF214" i="164"/>
  <c r="AI214" i="164"/>
  <c r="AK214" i="164"/>
  <c r="AM214" i="164"/>
  <c r="AO214" i="164"/>
  <c r="AR214" i="164"/>
  <c r="AT214" i="164"/>
  <c r="AV214" i="164"/>
  <c r="AX214" i="164"/>
  <c r="BA214" i="164"/>
  <c r="BC214" i="164"/>
  <c r="BE214" i="164"/>
  <c r="BG214" i="164"/>
  <c r="BJ214" i="164"/>
  <c r="BL214" i="164"/>
  <c r="BN214" i="164"/>
  <c r="BP214" i="164"/>
  <c r="BQ214" i="164"/>
  <c r="BR214" i="164"/>
  <c r="BT214" i="164"/>
  <c r="BV214" i="164"/>
  <c r="BX214" i="164"/>
  <c r="H216" i="164"/>
  <c r="J216" i="164"/>
  <c r="L216" i="164"/>
  <c r="N216" i="164"/>
  <c r="Q216" i="164"/>
  <c r="S216" i="164"/>
  <c r="U216" i="164"/>
  <c r="W216" i="164"/>
  <c r="Z216" i="164"/>
  <c r="AB216" i="164"/>
  <c r="AD216" i="164"/>
  <c r="AF216" i="164"/>
  <c r="AI216" i="164"/>
  <c r="AK216" i="164"/>
  <c r="AM216" i="164"/>
  <c r="AO216" i="164"/>
  <c r="AR216" i="164"/>
  <c r="AT216" i="164"/>
  <c r="AV216" i="164"/>
  <c r="AX216" i="164"/>
  <c r="BA216" i="164"/>
  <c r="BC216" i="164"/>
  <c r="BE216" i="164"/>
  <c r="BG216" i="164"/>
  <c r="BJ216" i="164"/>
  <c r="BL216" i="164"/>
  <c r="BN216" i="164"/>
  <c r="BP216" i="164"/>
  <c r="BQ216" i="164"/>
  <c r="BR216" i="164"/>
  <c r="BT216" i="164"/>
  <c r="BV216" i="164"/>
  <c r="BX216" i="164"/>
  <c r="H217" i="164"/>
  <c r="J217" i="164"/>
  <c r="L217" i="164"/>
  <c r="N217" i="164"/>
  <c r="Q217" i="164"/>
  <c r="S217" i="164"/>
  <c r="U217" i="164"/>
  <c r="W217" i="164"/>
  <c r="Z217" i="164"/>
  <c r="AB217" i="164"/>
  <c r="AD217" i="164"/>
  <c r="AF217" i="164"/>
  <c r="AI217" i="164"/>
  <c r="AK217" i="164"/>
  <c r="AM217" i="164"/>
  <c r="AO217" i="164"/>
  <c r="AR217" i="164"/>
  <c r="AT217" i="164"/>
  <c r="AV217" i="164"/>
  <c r="AX217" i="164"/>
  <c r="BA217" i="164"/>
  <c r="BC217" i="164"/>
  <c r="BE217" i="164"/>
  <c r="BG217" i="164"/>
  <c r="BJ217" i="164"/>
  <c r="BL217" i="164"/>
  <c r="BN217" i="164"/>
  <c r="BP217" i="164"/>
  <c r="BQ217" i="164"/>
  <c r="BR217" i="164"/>
  <c r="BT217" i="164"/>
  <c r="BV217" i="164"/>
  <c r="BX217" i="164"/>
  <c r="H218" i="164"/>
  <c r="J218" i="164"/>
  <c r="L218" i="164"/>
  <c r="N218" i="164"/>
  <c r="Q218" i="164"/>
  <c r="S218" i="164"/>
  <c r="U218" i="164"/>
  <c r="W218" i="164"/>
  <c r="Z218" i="164"/>
  <c r="AB218" i="164"/>
  <c r="AD218" i="164"/>
  <c r="AF218" i="164"/>
  <c r="AI218" i="164"/>
  <c r="AK218" i="164"/>
  <c r="AM218" i="164"/>
  <c r="AO218" i="164"/>
  <c r="AR218" i="164"/>
  <c r="AT218" i="164"/>
  <c r="AV218" i="164"/>
  <c r="AX218" i="164"/>
  <c r="BA218" i="164"/>
  <c r="BC218" i="164"/>
  <c r="BE218" i="164"/>
  <c r="BG218" i="164"/>
  <c r="BJ218" i="164"/>
  <c r="BL218" i="164"/>
  <c r="BN218" i="164"/>
  <c r="BP218" i="164"/>
  <c r="BQ218" i="164"/>
  <c r="BR218" i="164"/>
  <c r="BT218" i="164"/>
  <c r="BV218" i="164"/>
  <c r="BX218" i="164"/>
  <c r="H219" i="164"/>
  <c r="J219" i="164"/>
  <c r="L219" i="164"/>
  <c r="N219" i="164"/>
  <c r="Q219" i="164"/>
  <c r="S219" i="164"/>
  <c r="U219" i="164"/>
  <c r="W219" i="164"/>
  <c r="Z219" i="164"/>
  <c r="AB219" i="164"/>
  <c r="AD219" i="164"/>
  <c r="AF219" i="164"/>
  <c r="AI219" i="164"/>
  <c r="AK219" i="164"/>
  <c r="AM219" i="164"/>
  <c r="AO219" i="164"/>
  <c r="AR219" i="164"/>
  <c r="AT219" i="164"/>
  <c r="AV219" i="164"/>
  <c r="AX219" i="164"/>
  <c r="BA219" i="164"/>
  <c r="BC219" i="164"/>
  <c r="BE219" i="164"/>
  <c r="BG219" i="164"/>
  <c r="BJ219" i="164"/>
  <c r="BL219" i="164"/>
  <c r="BN219" i="164"/>
  <c r="BP219" i="164"/>
  <c r="BQ219" i="164"/>
  <c r="BR219" i="164"/>
  <c r="BT219" i="164"/>
  <c r="BV219" i="164"/>
  <c r="BX219" i="164"/>
  <c r="H220" i="164"/>
  <c r="J220" i="164"/>
  <c r="L220" i="164"/>
  <c r="N220" i="164"/>
  <c r="Q220" i="164"/>
  <c r="S220" i="164"/>
  <c r="U220" i="164"/>
  <c r="W220" i="164"/>
  <c r="Z220" i="164"/>
  <c r="AB220" i="164"/>
  <c r="AD220" i="164"/>
  <c r="AF220" i="164"/>
  <c r="AI220" i="164"/>
  <c r="AK220" i="164"/>
  <c r="AM220" i="164"/>
  <c r="AO220" i="164"/>
  <c r="AR220" i="164"/>
  <c r="AT220" i="164"/>
  <c r="AV220" i="164"/>
  <c r="AX220" i="164"/>
  <c r="BA220" i="164"/>
  <c r="BC220" i="164"/>
  <c r="BE220" i="164"/>
  <c r="BG220" i="164"/>
  <c r="BJ220" i="164"/>
  <c r="BL220" i="164"/>
  <c r="BN220" i="164"/>
  <c r="BP220" i="164"/>
  <c r="BQ220" i="164"/>
  <c r="BR220" i="164"/>
  <c r="BT220" i="164"/>
  <c r="BV220" i="164"/>
  <c r="BX220" i="164"/>
  <c r="H222" i="164"/>
  <c r="J222" i="164"/>
  <c r="L222" i="164"/>
  <c r="N222" i="164"/>
  <c r="Q222" i="164"/>
  <c r="S222" i="164"/>
  <c r="U222" i="164"/>
  <c r="W222" i="164"/>
  <c r="Z222" i="164"/>
  <c r="AB222" i="164"/>
  <c r="AD222" i="164"/>
  <c r="AF222" i="164"/>
  <c r="AI222" i="164"/>
  <c r="AK222" i="164"/>
  <c r="AM222" i="164"/>
  <c r="AO222" i="164"/>
  <c r="AR222" i="164"/>
  <c r="AT222" i="164"/>
  <c r="AV222" i="164"/>
  <c r="AX222" i="164"/>
  <c r="BA222" i="164"/>
  <c r="BC222" i="164"/>
  <c r="BE222" i="164"/>
  <c r="BG222" i="164"/>
  <c r="BJ222" i="164"/>
  <c r="BL222" i="164"/>
  <c r="BN222" i="164"/>
  <c r="BP222" i="164"/>
  <c r="BQ222" i="164"/>
  <c r="BR222" i="164"/>
  <c r="BT222" i="164"/>
  <c r="BV222" i="164"/>
  <c r="BX222" i="164"/>
  <c r="H223" i="164"/>
  <c r="J223" i="164"/>
  <c r="L223" i="164"/>
  <c r="N223" i="164"/>
  <c r="Q223" i="164"/>
  <c r="S223" i="164"/>
  <c r="U223" i="164"/>
  <c r="W223" i="164"/>
  <c r="Z223" i="164"/>
  <c r="AB223" i="164"/>
  <c r="AD223" i="164"/>
  <c r="AF223" i="164"/>
  <c r="AI223" i="164"/>
  <c r="AK223" i="164"/>
  <c r="AM223" i="164"/>
  <c r="AO223" i="164"/>
  <c r="AR223" i="164"/>
  <c r="AT223" i="164"/>
  <c r="AV223" i="164"/>
  <c r="AX223" i="164"/>
  <c r="BA223" i="164"/>
  <c r="BC223" i="164"/>
  <c r="BE223" i="164"/>
  <c r="BG223" i="164"/>
  <c r="BJ223" i="164"/>
  <c r="BL223" i="164"/>
  <c r="BN223" i="164"/>
  <c r="BP223" i="164"/>
  <c r="BQ223" i="164"/>
  <c r="BR223" i="164"/>
  <c r="BT223" i="164"/>
  <c r="BV223" i="164"/>
  <c r="BX223" i="164"/>
  <c r="H224" i="164"/>
  <c r="J224" i="164"/>
  <c r="L224" i="164"/>
  <c r="N224" i="164"/>
  <c r="Q224" i="164"/>
  <c r="S224" i="164"/>
  <c r="U224" i="164"/>
  <c r="W224" i="164"/>
  <c r="Z224" i="164"/>
  <c r="AB224" i="164"/>
  <c r="AD224" i="164"/>
  <c r="AF224" i="164"/>
  <c r="AI224" i="164"/>
  <c r="AK224" i="164"/>
  <c r="AM224" i="164"/>
  <c r="AO224" i="164"/>
  <c r="AR224" i="164"/>
  <c r="AT224" i="164"/>
  <c r="AV224" i="164"/>
  <c r="AX224" i="164"/>
  <c r="BA224" i="164"/>
  <c r="BC224" i="164"/>
  <c r="BE224" i="164"/>
  <c r="BG224" i="164"/>
  <c r="BJ224" i="164"/>
  <c r="BL224" i="164"/>
  <c r="BN224" i="164"/>
  <c r="BP224" i="164"/>
  <c r="BQ224" i="164"/>
  <c r="BR224" i="164"/>
  <c r="BT224" i="164"/>
  <c r="BV224" i="164"/>
  <c r="BX224" i="164"/>
  <c r="H225" i="164"/>
  <c r="J225" i="164"/>
  <c r="L225" i="164"/>
  <c r="N225" i="164"/>
  <c r="Q225" i="164"/>
  <c r="S225" i="164"/>
  <c r="U225" i="164"/>
  <c r="W225" i="164"/>
  <c r="Z225" i="164"/>
  <c r="AB225" i="164"/>
  <c r="AD225" i="164"/>
  <c r="AF225" i="164"/>
  <c r="AI225" i="164"/>
  <c r="AK225" i="164"/>
  <c r="AM225" i="164"/>
  <c r="AO225" i="164"/>
  <c r="AR225" i="164"/>
  <c r="AT225" i="164"/>
  <c r="AV225" i="164"/>
  <c r="AX225" i="164"/>
  <c r="BA225" i="164"/>
  <c r="BC225" i="164"/>
  <c r="BE225" i="164"/>
  <c r="BG225" i="164"/>
  <c r="BJ225" i="164"/>
  <c r="BL225" i="164"/>
  <c r="BN225" i="164"/>
  <c r="BP225" i="164"/>
  <c r="BQ225" i="164"/>
  <c r="BR225" i="164"/>
  <c r="BT225" i="164"/>
  <c r="BV225" i="164"/>
  <c r="BX225" i="164"/>
  <c r="H226" i="164"/>
  <c r="J226" i="164"/>
  <c r="L226" i="164"/>
  <c r="N226" i="164"/>
  <c r="Q226" i="164"/>
  <c r="S226" i="164"/>
  <c r="U226" i="164"/>
  <c r="W226" i="164"/>
  <c r="Z226" i="164"/>
  <c r="AB226" i="164"/>
  <c r="AD226" i="164"/>
  <c r="AF226" i="164"/>
  <c r="AI226" i="164"/>
  <c r="AK226" i="164"/>
  <c r="AM226" i="164"/>
  <c r="AO226" i="164"/>
  <c r="AR226" i="164"/>
  <c r="AT226" i="164"/>
  <c r="AV226" i="164"/>
  <c r="AX226" i="164"/>
  <c r="BA226" i="164"/>
  <c r="BC226" i="164"/>
  <c r="BE226" i="164"/>
  <c r="BG226" i="164"/>
  <c r="BJ226" i="164"/>
  <c r="BL226" i="164"/>
  <c r="BN226" i="164"/>
  <c r="BP226" i="164"/>
  <c r="BQ226" i="164"/>
  <c r="BR226" i="164"/>
  <c r="BT226" i="164"/>
  <c r="BV226" i="164"/>
  <c r="BX226" i="164"/>
  <c r="H228" i="164"/>
  <c r="J228" i="164"/>
  <c r="L228" i="164"/>
  <c r="N228" i="164"/>
  <c r="Q228" i="164"/>
  <c r="S228" i="164"/>
  <c r="U228" i="164"/>
  <c r="W228" i="164"/>
  <c r="Z228" i="164"/>
  <c r="AB228" i="164"/>
  <c r="AD228" i="164"/>
  <c r="AF228" i="164"/>
  <c r="AI228" i="164"/>
  <c r="AK228" i="164"/>
  <c r="AM228" i="164"/>
  <c r="AO228" i="164"/>
  <c r="AR228" i="164"/>
  <c r="AT228" i="164"/>
  <c r="AV228" i="164"/>
  <c r="AX228" i="164"/>
  <c r="BA228" i="164"/>
  <c r="BC228" i="164"/>
  <c r="BE228" i="164"/>
  <c r="BG228" i="164"/>
  <c r="BJ228" i="164"/>
  <c r="BL228" i="164"/>
  <c r="BN228" i="164"/>
  <c r="BP228" i="164"/>
  <c r="BQ228" i="164"/>
  <c r="BR228" i="164"/>
  <c r="BT228" i="164"/>
  <c r="BV228" i="164"/>
  <c r="BX228" i="164"/>
  <c r="H229" i="164"/>
  <c r="J229" i="164"/>
  <c r="L229" i="164"/>
  <c r="N229" i="164"/>
  <c r="Q229" i="164"/>
  <c r="S229" i="164"/>
  <c r="U229" i="164"/>
  <c r="W229" i="164"/>
  <c r="Z229" i="164"/>
  <c r="AB229" i="164"/>
  <c r="AD229" i="164"/>
  <c r="AF229" i="164"/>
  <c r="AI229" i="164"/>
  <c r="AK229" i="164"/>
  <c r="AM229" i="164"/>
  <c r="AO229" i="164"/>
  <c r="AR229" i="164"/>
  <c r="AT229" i="164"/>
  <c r="AV229" i="164"/>
  <c r="AX229" i="164"/>
  <c r="BA229" i="164"/>
  <c r="BC229" i="164"/>
  <c r="BE229" i="164"/>
  <c r="BG229" i="164"/>
  <c r="BJ229" i="164"/>
  <c r="BL229" i="164"/>
  <c r="BN229" i="164"/>
  <c r="BP229" i="164"/>
  <c r="BQ229" i="164"/>
  <c r="BR229" i="164"/>
  <c r="BT229" i="164"/>
  <c r="BV229" i="164"/>
  <c r="BX229" i="164"/>
  <c r="H230" i="164"/>
  <c r="J230" i="164"/>
  <c r="L230" i="164"/>
  <c r="N230" i="164"/>
  <c r="Q230" i="164"/>
  <c r="S230" i="164"/>
  <c r="U230" i="164"/>
  <c r="W230" i="164"/>
  <c r="Z230" i="164"/>
  <c r="AB230" i="164"/>
  <c r="AD230" i="164"/>
  <c r="AF230" i="164"/>
  <c r="AI230" i="164"/>
  <c r="AK230" i="164"/>
  <c r="AM230" i="164"/>
  <c r="AO230" i="164"/>
  <c r="AR230" i="164"/>
  <c r="AT230" i="164"/>
  <c r="AV230" i="164"/>
  <c r="AX230" i="164"/>
  <c r="BA230" i="164"/>
  <c r="BC230" i="164"/>
  <c r="BE230" i="164"/>
  <c r="BG230" i="164"/>
  <c r="BJ230" i="164"/>
  <c r="BL230" i="164"/>
  <c r="BN230" i="164"/>
  <c r="BP230" i="164"/>
  <c r="BQ230" i="164"/>
  <c r="BR230" i="164"/>
  <c r="BT230" i="164"/>
  <c r="BV230" i="164"/>
  <c r="BX230" i="164"/>
  <c r="H231" i="164"/>
  <c r="J231" i="164"/>
  <c r="L231" i="164"/>
  <c r="N231" i="164"/>
  <c r="Q231" i="164"/>
  <c r="S231" i="164"/>
  <c r="U231" i="164"/>
  <c r="W231" i="164"/>
  <c r="Z231" i="164"/>
  <c r="AB231" i="164"/>
  <c r="AD231" i="164"/>
  <c r="AF231" i="164"/>
  <c r="AI231" i="164"/>
  <c r="AK231" i="164"/>
  <c r="AM231" i="164"/>
  <c r="AO231" i="164"/>
  <c r="AR231" i="164"/>
  <c r="AT231" i="164"/>
  <c r="AV231" i="164"/>
  <c r="AX231" i="164"/>
  <c r="BA231" i="164"/>
  <c r="BC231" i="164"/>
  <c r="BE231" i="164"/>
  <c r="BG231" i="164"/>
  <c r="BJ231" i="164"/>
  <c r="BL231" i="164"/>
  <c r="BN231" i="164"/>
  <c r="BP231" i="164"/>
  <c r="BQ231" i="164"/>
  <c r="BR231" i="164"/>
  <c r="BT231" i="164"/>
  <c r="BV231" i="164"/>
  <c r="BX231" i="164"/>
  <c r="H232" i="164"/>
  <c r="J232" i="164"/>
  <c r="L232" i="164"/>
  <c r="N232" i="164"/>
  <c r="Q232" i="164"/>
  <c r="S232" i="164"/>
  <c r="U232" i="164"/>
  <c r="W232" i="164"/>
  <c r="Z232" i="164"/>
  <c r="AB232" i="164"/>
  <c r="AD232" i="164"/>
  <c r="AF232" i="164"/>
  <c r="AI232" i="164"/>
  <c r="AK232" i="164"/>
  <c r="AM232" i="164"/>
  <c r="AO232" i="164"/>
  <c r="AR232" i="164"/>
  <c r="AT232" i="164"/>
  <c r="AV232" i="164"/>
  <c r="AX232" i="164"/>
  <c r="BA232" i="164"/>
  <c r="BC232" i="164"/>
  <c r="BE232" i="164"/>
  <c r="BG232" i="164"/>
  <c r="BJ232" i="164"/>
  <c r="BL232" i="164"/>
  <c r="BN232" i="164"/>
  <c r="BP232" i="164"/>
  <c r="BQ232" i="164"/>
  <c r="BR232" i="164"/>
  <c r="BT232" i="164"/>
  <c r="BV232" i="164"/>
  <c r="BX232" i="164"/>
  <c r="H234" i="164"/>
  <c r="J234" i="164"/>
  <c r="L234" i="164"/>
  <c r="N234" i="164"/>
  <c r="Q234" i="164"/>
  <c r="S234" i="164"/>
  <c r="U234" i="164"/>
  <c r="W234" i="164"/>
  <c r="Z234" i="164"/>
  <c r="AB234" i="164"/>
  <c r="AD234" i="164"/>
  <c r="AF234" i="164"/>
  <c r="AI234" i="164"/>
  <c r="AK234" i="164"/>
  <c r="AM234" i="164"/>
  <c r="AO234" i="164"/>
  <c r="AR234" i="164"/>
  <c r="AT234" i="164"/>
  <c r="AV234" i="164"/>
  <c r="AX234" i="164"/>
  <c r="BA234" i="164"/>
  <c r="BC234" i="164"/>
  <c r="BE234" i="164"/>
  <c r="BG234" i="164"/>
  <c r="BJ234" i="164"/>
  <c r="BL234" i="164"/>
  <c r="BN234" i="164"/>
  <c r="BP234" i="164"/>
  <c r="BQ234" i="164"/>
  <c r="BR234" i="164"/>
  <c r="BT234" i="164"/>
  <c r="BV234" i="164"/>
  <c r="BX234" i="164"/>
  <c r="H235" i="164"/>
  <c r="J235" i="164"/>
  <c r="L235" i="164"/>
  <c r="N235" i="164"/>
  <c r="Q235" i="164"/>
  <c r="S235" i="164"/>
  <c r="U235" i="164"/>
  <c r="W235" i="164"/>
  <c r="Z235" i="164"/>
  <c r="AB235" i="164"/>
  <c r="AD235" i="164"/>
  <c r="AF235" i="164"/>
  <c r="AI235" i="164"/>
  <c r="AK235" i="164"/>
  <c r="AM235" i="164"/>
  <c r="AO235" i="164"/>
  <c r="AR235" i="164"/>
  <c r="AT235" i="164"/>
  <c r="AV235" i="164"/>
  <c r="AX235" i="164"/>
  <c r="BA235" i="164"/>
  <c r="BC235" i="164"/>
  <c r="BE235" i="164"/>
  <c r="BG235" i="164"/>
  <c r="BJ235" i="164"/>
  <c r="BL235" i="164"/>
  <c r="BN235" i="164"/>
  <c r="BP235" i="164"/>
  <c r="BQ235" i="164"/>
  <c r="BR235" i="164"/>
  <c r="BT235" i="164"/>
  <c r="BV235" i="164"/>
  <c r="BX235" i="164"/>
  <c r="H236" i="164"/>
  <c r="J236" i="164"/>
  <c r="L236" i="164"/>
  <c r="N236" i="164"/>
  <c r="Q236" i="164"/>
  <c r="S236" i="164"/>
  <c r="U236" i="164"/>
  <c r="W236" i="164"/>
  <c r="Z236" i="164"/>
  <c r="AB236" i="164"/>
  <c r="AD236" i="164"/>
  <c r="AF236" i="164"/>
  <c r="AI236" i="164"/>
  <c r="AK236" i="164"/>
  <c r="AM236" i="164"/>
  <c r="AO236" i="164"/>
  <c r="AR236" i="164"/>
  <c r="AT236" i="164"/>
  <c r="AV236" i="164"/>
  <c r="AX236" i="164"/>
  <c r="BA236" i="164"/>
  <c r="BC236" i="164"/>
  <c r="BE236" i="164"/>
  <c r="BG236" i="164"/>
  <c r="BJ236" i="164"/>
  <c r="BL236" i="164"/>
  <c r="BN236" i="164"/>
  <c r="BP236" i="164"/>
  <c r="BQ236" i="164"/>
  <c r="BR236" i="164"/>
  <c r="BT236" i="164"/>
  <c r="BV236" i="164"/>
  <c r="BX236" i="164"/>
  <c r="H237" i="164"/>
  <c r="J237" i="164"/>
  <c r="L237" i="164"/>
  <c r="N237" i="164"/>
  <c r="Q237" i="164"/>
  <c r="S237" i="164"/>
  <c r="U237" i="164"/>
  <c r="W237" i="164"/>
  <c r="Z237" i="164"/>
  <c r="AB237" i="164"/>
  <c r="AD237" i="164"/>
  <c r="AF237" i="164"/>
  <c r="AI237" i="164"/>
  <c r="AK237" i="164"/>
  <c r="AM237" i="164"/>
  <c r="AO237" i="164"/>
  <c r="AR237" i="164"/>
  <c r="AT237" i="164"/>
  <c r="AV237" i="164"/>
  <c r="AX237" i="164"/>
  <c r="BA237" i="164"/>
  <c r="BC237" i="164"/>
  <c r="BE237" i="164"/>
  <c r="BG237" i="164"/>
  <c r="BJ237" i="164"/>
  <c r="BL237" i="164"/>
  <c r="BN237" i="164"/>
  <c r="BP237" i="164"/>
  <c r="BQ237" i="164"/>
  <c r="BR237" i="164"/>
  <c r="BT237" i="164"/>
  <c r="BV237" i="164"/>
  <c r="BX237" i="164"/>
  <c r="H238" i="164"/>
  <c r="J238" i="164"/>
  <c r="L238" i="164"/>
  <c r="N238" i="164"/>
  <c r="Q238" i="164"/>
  <c r="S238" i="164"/>
  <c r="U238" i="164"/>
  <c r="W238" i="164"/>
  <c r="Z238" i="164"/>
  <c r="AB238" i="164"/>
  <c r="AD238" i="164"/>
  <c r="AF238" i="164"/>
  <c r="AI238" i="164"/>
  <c r="AK238" i="164"/>
  <c r="AM238" i="164"/>
  <c r="AO238" i="164"/>
  <c r="AR238" i="164"/>
  <c r="AT238" i="164"/>
  <c r="AV238" i="164"/>
  <c r="AX238" i="164"/>
  <c r="BA238" i="164"/>
  <c r="BC238" i="164"/>
  <c r="BE238" i="164"/>
  <c r="BG238" i="164"/>
  <c r="BJ238" i="164"/>
  <c r="BL238" i="164"/>
  <c r="BN238" i="164"/>
  <c r="BP238" i="164"/>
  <c r="BQ238" i="164"/>
  <c r="BR238" i="164"/>
  <c r="BT238" i="164"/>
  <c r="BV238" i="164"/>
  <c r="BX238" i="164"/>
  <c r="H240" i="164"/>
  <c r="J240" i="164"/>
  <c r="L240" i="164"/>
  <c r="N240" i="164"/>
  <c r="Q240" i="164"/>
  <c r="S240" i="164"/>
  <c r="U240" i="164"/>
  <c r="W240" i="164"/>
  <c r="Z240" i="164"/>
  <c r="AB240" i="164"/>
  <c r="AD240" i="164"/>
  <c r="AF240" i="164"/>
  <c r="AI240" i="164"/>
  <c r="AK240" i="164"/>
  <c r="AM240" i="164"/>
  <c r="AO240" i="164"/>
  <c r="AR240" i="164"/>
  <c r="AT240" i="164"/>
  <c r="AV240" i="164"/>
  <c r="AX240" i="164"/>
  <c r="BA240" i="164"/>
  <c r="BC240" i="164"/>
  <c r="BE240" i="164"/>
  <c r="BG240" i="164"/>
  <c r="BJ240" i="164"/>
  <c r="BL240" i="164"/>
  <c r="BN240" i="164"/>
  <c r="BP240" i="164"/>
  <c r="BQ240" i="164"/>
  <c r="BR240" i="164"/>
  <c r="BT240" i="164"/>
  <c r="BV240" i="164"/>
  <c r="BX240" i="164"/>
  <c r="H241" i="164"/>
  <c r="J241" i="164"/>
  <c r="L241" i="164"/>
  <c r="N241" i="164"/>
  <c r="Q241" i="164"/>
  <c r="S241" i="164"/>
  <c r="U241" i="164"/>
  <c r="W241" i="164"/>
  <c r="Z241" i="164"/>
  <c r="AB241" i="164"/>
  <c r="AD241" i="164"/>
  <c r="AF241" i="164"/>
  <c r="AI241" i="164"/>
  <c r="AK241" i="164"/>
  <c r="AM241" i="164"/>
  <c r="AO241" i="164"/>
  <c r="AR241" i="164"/>
  <c r="AT241" i="164"/>
  <c r="AV241" i="164"/>
  <c r="AX241" i="164"/>
  <c r="BA241" i="164"/>
  <c r="BC241" i="164"/>
  <c r="BE241" i="164"/>
  <c r="BG241" i="164"/>
  <c r="BJ241" i="164"/>
  <c r="BL241" i="164"/>
  <c r="BN241" i="164"/>
  <c r="BP241" i="164"/>
  <c r="BQ241" i="164"/>
  <c r="BR241" i="164"/>
  <c r="BT241" i="164"/>
  <c r="BV241" i="164"/>
  <c r="BX241" i="164"/>
  <c r="H242" i="164"/>
  <c r="J242" i="164"/>
  <c r="L242" i="164"/>
  <c r="N242" i="164"/>
  <c r="Q242" i="164"/>
  <c r="S242" i="164"/>
  <c r="U242" i="164"/>
  <c r="W242" i="164"/>
  <c r="Z242" i="164"/>
  <c r="AB242" i="164"/>
  <c r="AD242" i="164"/>
  <c r="AF242" i="164"/>
  <c r="AI242" i="164"/>
  <c r="AK242" i="164"/>
  <c r="AM242" i="164"/>
  <c r="AO242" i="164"/>
  <c r="AR242" i="164"/>
  <c r="AT242" i="164"/>
  <c r="AV242" i="164"/>
  <c r="AX242" i="164"/>
  <c r="BA242" i="164"/>
  <c r="BC242" i="164"/>
  <c r="BE242" i="164"/>
  <c r="BG242" i="164"/>
  <c r="BJ242" i="164"/>
  <c r="BL242" i="164"/>
  <c r="BN242" i="164"/>
  <c r="BP242" i="164"/>
  <c r="BQ242" i="164"/>
  <c r="BR242" i="164"/>
  <c r="BT242" i="164"/>
  <c r="BV242" i="164"/>
  <c r="BX242" i="164"/>
  <c r="H243" i="164"/>
  <c r="J243" i="164"/>
  <c r="L243" i="164"/>
  <c r="N243" i="164"/>
  <c r="Q243" i="164"/>
  <c r="S243" i="164"/>
  <c r="U243" i="164"/>
  <c r="W243" i="164"/>
  <c r="Z243" i="164"/>
  <c r="AB243" i="164"/>
  <c r="AD243" i="164"/>
  <c r="AF243" i="164"/>
  <c r="AI243" i="164"/>
  <c r="AK243" i="164"/>
  <c r="AM243" i="164"/>
  <c r="AO243" i="164"/>
  <c r="AR243" i="164"/>
  <c r="AT243" i="164"/>
  <c r="AV243" i="164"/>
  <c r="AX243" i="164"/>
  <c r="BA243" i="164"/>
  <c r="BC243" i="164"/>
  <c r="BE243" i="164"/>
  <c r="BG243" i="164"/>
  <c r="BJ243" i="164"/>
  <c r="BL243" i="164"/>
  <c r="BN243" i="164"/>
  <c r="BP243" i="164"/>
  <c r="BQ243" i="164"/>
  <c r="BR243" i="164"/>
  <c r="BT243" i="164"/>
  <c r="BV243" i="164"/>
  <c r="BX243" i="164"/>
  <c r="H244" i="164"/>
  <c r="J244" i="164"/>
  <c r="L244" i="164"/>
  <c r="N244" i="164"/>
  <c r="Q244" i="164"/>
  <c r="S244" i="164"/>
  <c r="U244" i="164"/>
  <c r="W244" i="164"/>
  <c r="Z244" i="164"/>
  <c r="AB244" i="164"/>
  <c r="AD244" i="164"/>
  <c r="AF244" i="164"/>
  <c r="AI244" i="164"/>
  <c r="AK244" i="164"/>
  <c r="AM244" i="164"/>
  <c r="AO244" i="164"/>
  <c r="AR244" i="164"/>
  <c r="AT244" i="164"/>
  <c r="AV244" i="164"/>
  <c r="AX244" i="164"/>
  <c r="BA244" i="164"/>
  <c r="BC244" i="164"/>
  <c r="BE244" i="164"/>
  <c r="BG244" i="164"/>
  <c r="BJ244" i="164"/>
  <c r="BL244" i="164"/>
  <c r="BN244" i="164"/>
  <c r="BP244" i="164"/>
  <c r="BQ244" i="164"/>
  <c r="BR244" i="164"/>
  <c r="BT244" i="164"/>
  <c r="BV244" i="164"/>
  <c r="BX244" i="164"/>
  <c r="H246" i="164"/>
  <c r="J246" i="164"/>
  <c r="L246" i="164"/>
  <c r="N246" i="164"/>
  <c r="Q246" i="164"/>
  <c r="S246" i="164"/>
  <c r="U246" i="164"/>
  <c r="W246" i="164"/>
  <c r="Z246" i="164"/>
  <c r="AB246" i="164"/>
  <c r="AD246" i="164"/>
  <c r="AF246" i="164"/>
  <c r="AI246" i="164"/>
  <c r="AK246" i="164"/>
  <c r="AM246" i="164"/>
  <c r="AO246" i="164"/>
  <c r="AR246" i="164"/>
  <c r="AT246" i="164"/>
  <c r="AV246" i="164"/>
  <c r="AX246" i="164"/>
  <c r="BA246" i="164"/>
  <c r="BC246" i="164"/>
  <c r="BE246" i="164"/>
  <c r="BG246" i="164"/>
  <c r="BJ246" i="164"/>
  <c r="BL246" i="164"/>
  <c r="BN246" i="164"/>
  <c r="BP246" i="164"/>
  <c r="BQ246" i="164"/>
  <c r="BR246" i="164"/>
  <c r="BT246" i="164"/>
  <c r="BV246" i="164"/>
  <c r="BX246" i="164"/>
  <c r="H247" i="164"/>
  <c r="J247" i="164"/>
  <c r="L247" i="164"/>
  <c r="N247" i="164"/>
  <c r="Q247" i="164"/>
  <c r="S247" i="164"/>
  <c r="U247" i="164"/>
  <c r="W247" i="164"/>
  <c r="Z247" i="164"/>
  <c r="AB247" i="164"/>
  <c r="AD247" i="164"/>
  <c r="AF247" i="164"/>
  <c r="AI247" i="164"/>
  <c r="AK247" i="164"/>
  <c r="AM247" i="164"/>
  <c r="AO247" i="164"/>
  <c r="AR247" i="164"/>
  <c r="AT247" i="164"/>
  <c r="AV247" i="164"/>
  <c r="AX247" i="164"/>
  <c r="BA247" i="164"/>
  <c r="BC247" i="164"/>
  <c r="BE247" i="164"/>
  <c r="BG247" i="164"/>
  <c r="BJ247" i="164"/>
  <c r="BL247" i="164"/>
  <c r="BN247" i="164"/>
  <c r="BP247" i="164"/>
  <c r="BQ247" i="164"/>
  <c r="BR247" i="164"/>
  <c r="BT247" i="164"/>
  <c r="BV247" i="164"/>
  <c r="BX247" i="164"/>
  <c r="H248" i="164"/>
  <c r="J248" i="164"/>
  <c r="L248" i="164"/>
  <c r="N248" i="164"/>
  <c r="Q248" i="164"/>
  <c r="S248" i="164"/>
  <c r="U248" i="164"/>
  <c r="W248" i="164"/>
  <c r="Z248" i="164"/>
  <c r="AB248" i="164"/>
  <c r="AD248" i="164"/>
  <c r="AF248" i="164"/>
  <c r="AI248" i="164"/>
  <c r="AK248" i="164"/>
  <c r="AM248" i="164"/>
  <c r="AO248" i="164"/>
  <c r="AR248" i="164"/>
  <c r="AT248" i="164"/>
  <c r="AV248" i="164"/>
  <c r="AX248" i="164"/>
  <c r="BA248" i="164"/>
  <c r="BC248" i="164"/>
  <c r="BE248" i="164"/>
  <c r="BG248" i="164"/>
  <c r="BJ248" i="164"/>
  <c r="BL248" i="164"/>
  <c r="BN248" i="164"/>
  <c r="BP248" i="164"/>
  <c r="BQ248" i="164"/>
  <c r="BR248" i="164"/>
  <c r="BT248" i="164"/>
  <c r="BV248" i="164"/>
  <c r="BX248" i="164"/>
  <c r="H249" i="164"/>
  <c r="J249" i="164"/>
  <c r="L249" i="164"/>
  <c r="N249" i="164"/>
  <c r="Q249" i="164"/>
  <c r="S249" i="164"/>
  <c r="U249" i="164"/>
  <c r="W249" i="164"/>
  <c r="Z249" i="164"/>
  <c r="AB249" i="164"/>
  <c r="AD249" i="164"/>
  <c r="AF249" i="164"/>
  <c r="AI249" i="164"/>
  <c r="AK249" i="164"/>
  <c r="AM249" i="164"/>
  <c r="AO249" i="164"/>
  <c r="AR249" i="164"/>
  <c r="AT249" i="164"/>
  <c r="AV249" i="164"/>
  <c r="AX249" i="164"/>
  <c r="BA249" i="164"/>
  <c r="BC249" i="164"/>
  <c r="BE249" i="164"/>
  <c r="BG249" i="164"/>
  <c r="BJ249" i="164"/>
  <c r="BL249" i="164"/>
  <c r="BN249" i="164"/>
  <c r="BP249" i="164"/>
  <c r="BQ249" i="164"/>
  <c r="BR249" i="164"/>
  <c r="BT249" i="164"/>
  <c r="BV249" i="164"/>
  <c r="BX249" i="164"/>
  <c r="H250" i="164"/>
  <c r="J250" i="164"/>
  <c r="L250" i="164"/>
  <c r="N250" i="164"/>
  <c r="Q250" i="164"/>
  <c r="S250" i="164"/>
  <c r="U250" i="164"/>
  <c r="W250" i="164"/>
  <c r="Z250" i="164"/>
  <c r="AB250" i="164"/>
  <c r="AD250" i="164"/>
  <c r="AF250" i="164"/>
  <c r="AI250" i="164"/>
  <c r="AK250" i="164"/>
  <c r="AM250" i="164"/>
  <c r="AO250" i="164"/>
  <c r="AR250" i="164"/>
  <c r="AT250" i="164"/>
  <c r="AV250" i="164"/>
  <c r="AX250" i="164"/>
  <c r="BA250" i="164"/>
  <c r="BC250" i="164"/>
  <c r="BE250" i="164"/>
  <c r="BG250" i="164"/>
  <c r="BJ250" i="164"/>
  <c r="BL250" i="164"/>
  <c r="BN250" i="164"/>
  <c r="BP250" i="164"/>
  <c r="BQ250" i="164"/>
  <c r="BR250" i="164"/>
  <c r="BT250" i="164"/>
  <c r="BV250" i="164"/>
  <c r="BX250" i="164"/>
  <c r="H252" i="164"/>
  <c r="J252" i="164"/>
  <c r="L252" i="164"/>
  <c r="N252" i="164"/>
  <c r="Q252" i="164"/>
  <c r="S252" i="164"/>
  <c r="U252" i="164"/>
  <c r="W252" i="164"/>
  <c r="Z252" i="164"/>
  <c r="AB252" i="164"/>
  <c r="AD252" i="164"/>
  <c r="AF252" i="164"/>
  <c r="AI252" i="164"/>
  <c r="AK252" i="164"/>
  <c r="AM252" i="164"/>
  <c r="AO252" i="164"/>
  <c r="AR252" i="164"/>
  <c r="AT252" i="164"/>
  <c r="AV252" i="164"/>
  <c r="AX252" i="164"/>
  <c r="BA252" i="164"/>
  <c r="BC252" i="164"/>
  <c r="BE252" i="164"/>
  <c r="BG252" i="164"/>
  <c r="BJ252" i="164"/>
  <c r="BL252" i="164"/>
  <c r="BN252" i="164"/>
  <c r="BP252" i="164"/>
  <c r="BQ252" i="164"/>
  <c r="BR252" i="164"/>
  <c r="BT252" i="164"/>
  <c r="BV252" i="164"/>
  <c r="BX252" i="164"/>
  <c r="H253" i="164"/>
  <c r="J253" i="164"/>
  <c r="L253" i="164"/>
  <c r="N253" i="164"/>
  <c r="Q253" i="164"/>
  <c r="S253" i="164"/>
  <c r="U253" i="164"/>
  <c r="W253" i="164"/>
  <c r="Z253" i="164"/>
  <c r="AB253" i="164"/>
  <c r="AD253" i="164"/>
  <c r="AF253" i="164"/>
  <c r="AI253" i="164"/>
  <c r="AK253" i="164"/>
  <c r="AM253" i="164"/>
  <c r="AO253" i="164"/>
  <c r="AR253" i="164"/>
  <c r="AT253" i="164"/>
  <c r="AV253" i="164"/>
  <c r="AX253" i="164"/>
  <c r="BA253" i="164"/>
  <c r="BC253" i="164"/>
  <c r="BE253" i="164"/>
  <c r="BG253" i="164"/>
  <c r="BJ253" i="164"/>
  <c r="BL253" i="164"/>
  <c r="BN253" i="164"/>
  <c r="BP253" i="164"/>
  <c r="BQ253" i="164"/>
  <c r="BR253" i="164"/>
  <c r="BT253" i="164"/>
  <c r="BV253" i="164"/>
  <c r="BX253" i="164"/>
  <c r="H254" i="164"/>
  <c r="J254" i="164"/>
  <c r="L254" i="164"/>
  <c r="N254" i="164"/>
  <c r="Q254" i="164"/>
  <c r="S254" i="164"/>
  <c r="U254" i="164"/>
  <c r="W254" i="164"/>
  <c r="Z254" i="164"/>
  <c r="AB254" i="164"/>
  <c r="AD254" i="164"/>
  <c r="AF254" i="164"/>
  <c r="AI254" i="164"/>
  <c r="AK254" i="164"/>
  <c r="AM254" i="164"/>
  <c r="AO254" i="164"/>
  <c r="AR254" i="164"/>
  <c r="AT254" i="164"/>
  <c r="AV254" i="164"/>
  <c r="AX254" i="164"/>
  <c r="BA254" i="164"/>
  <c r="BC254" i="164"/>
  <c r="BE254" i="164"/>
  <c r="BG254" i="164"/>
  <c r="BJ254" i="164"/>
  <c r="BL254" i="164"/>
  <c r="BN254" i="164"/>
  <c r="BP254" i="164"/>
  <c r="BQ254" i="164"/>
  <c r="BR254" i="164"/>
  <c r="BT254" i="164"/>
  <c r="BV254" i="164"/>
  <c r="BX254" i="164"/>
  <c r="H255" i="164"/>
  <c r="J255" i="164"/>
  <c r="L255" i="164"/>
  <c r="N255" i="164"/>
  <c r="Q255" i="164"/>
  <c r="S255" i="164"/>
  <c r="U255" i="164"/>
  <c r="W255" i="164"/>
  <c r="Z255" i="164"/>
  <c r="AB255" i="164"/>
  <c r="AD255" i="164"/>
  <c r="AF255" i="164"/>
  <c r="AI255" i="164"/>
  <c r="AK255" i="164"/>
  <c r="AM255" i="164"/>
  <c r="AO255" i="164"/>
  <c r="AR255" i="164"/>
  <c r="AT255" i="164"/>
  <c r="AV255" i="164"/>
  <c r="AX255" i="164"/>
  <c r="BA255" i="164"/>
  <c r="BC255" i="164"/>
  <c r="BE255" i="164"/>
  <c r="BG255" i="164"/>
  <c r="BJ255" i="164"/>
  <c r="BL255" i="164"/>
  <c r="BN255" i="164"/>
  <c r="BP255" i="164"/>
  <c r="BQ255" i="164"/>
  <c r="BR255" i="164"/>
  <c r="BT255" i="164"/>
  <c r="BV255" i="164"/>
  <c r="BX255" i="164"/>
  <c r="H256" i="164"/>
  <c r="J256" i="164"/>
  <c r="L256" i="164"/>
  <c r="N256" i="164"/>
  <c r="Q256" i="164"/>
  <c r="S256" i="164"/>
  <c r="U256" i="164"/>
  <c r="W256" i="164"/>
  <c r="Z256" i="164"/>
  <c r="AB256" i="164"/>
  <c r="AD256" i="164"/>
  <c r="AF256" i="164"/>
  <c r="AI256" i="164"/>
  <c r="AK256" i="164"/>
  <c r="AM256" i="164"/>
  <c r="AO256" i="164"/>
  <c r="AR256" i="164"/>
  <c r="AT256" i="164"/>
  <c r="AV256" i="164"/>
  <c r="AX256" i="164"/>
  <c r="BA256" i="164"/>
  <c r="BC256" i="164"/>
  <c r="BE256" i="164"/>
  <c r="BG256" i="164"/>
  <c r="BJ256" i="164"/>
  <c r="BL256" i="164"/>
  <c r="BN256" i="164"/>
  <c r="BP256" i="164"/>
  <c r="BQ256" i="164"/>
  <c r="BR256" i="164"/>
  <c r="BT256" i="164"/>
  <c r="BV256" i="164"/>
  <c r="BX256" i="164"/>
  <c r="H258" i="164"/>
  <c r="J258" i="164"/>
  <c r="L258" i="164"/>
  <c r="N258" i="164"/>
  <c r="Q258" i="164"/>
  <c r="S258" i="164"/>
  <c r="U258" i="164"/>
  <c r="W258" i="164"/>
  <c r="Z258" i="164"/>
  <c r="AB258" i="164"/>
  <c r="AD258" i="164"/>
  <c r="AF258" i="164"/>
  <c r="AI258" i="164"/>
  <c r="AK258" i="164"/>
  <c r="AM258" i="164"/>
  <c r="AO258" i="164"/>
  <c r="AR258" i="164"/>
  <c r="AT258" i="164"/>
  <c r="AV258" i="164"/>
  <c r="AX258" i="164"/>
  <c r="BA258" i="164"/>
  <c r="BC258" i="164"/>
  <c r="BE258" i="164"/>
  <c r="BG258" i="164"/>
  <c r="BJ258" i="164"/>
  <c r="BL258" i="164"/>
  <c r="BN258" i="164"/>
  <c r="BP258" i="164"/>
  <c r="BQ258" i="164"/>
  <c r="BR258" i="164"/>
  <c r="BT258" i="164"/>
  <c r="BV258" i="164"/>
  <c r="BX258" i="164"/>
  <c r="H259" i="164"/>
  <c r="J259" i="164"/>
  <c r="L259" i="164"/>
  <c r="N259" i="164"/>
  <c r="Q259" i="164"/>
  <c r="S259" i="164"/>
  <c r="U259" i="164"/>
  <c r="W259" i="164"/>
  <c r="Z259" i="164"/>
  <c r="AB259" i="164"/>
  <c r="AD259" i="164"/>
  <c r="AF259" i="164"/>
  <c r="AI259" i="164"/>
  <c r="AK259" i="164"/>
  <c r="AM259" i="164"/>
  <c r="AO259" i="164"/>
  <c r="AR259" i="164"/>
  <c r="AT259" i="164"/>
  <c r="AV259" i="164"/>
  <c r="AX259" i="164"/>
  <c r="BA259" i="164"/>
  <c r="BC259" i="164"/>
  <c r="BE259" i="164"/>
  <c r="BG259" i="164"/>
  <c r="BJ259" i="164"/>
  <c r="BL259" i="164"/>
  <c r="BN259" i="164"/>
  <c r="BP259" i="164"/>
  <c r="BQ259" i="164"/>
  <c r="BR259" i="164"/>
  <c r="BT259" i="164"/>
  <c r="BV259" i="164"/>
  <c r="BX259" i="164"/>
  <c r="H260" i="164"/>
  <c r="J260" i="164"/>
  <c r="L260" i="164"/>
  <c r="N260" i="164"/>
  <c r="Q260" i="164"/>
  <c r="S260" i="164"/>
  <c r="U260" i="164"/>
  <c r="W260" i="164"/>
  <c r="Z260" i="164"/>
  <c r="AB260" i="164"/>
  <c r="AD260" i="164"/>
  <c r="AF260" i="164"/>
  <c r="AI260" i="164"/>
  <c r="AK260" i="164"/>
  <c r="AM260" i="164"/>
  <c r="AO260" i="164"/>
  <c r="AR260" i="164"/>
  <c r="AT260" i="164"/>
  <c r="AV260" i="164"/>
  <c r="AX260" i="164"/>
  <c r="BA260" i="164"/>
  <c r="BC260" i="164"/>
  <c r="BE260" i="164"/>
  <c r="BG260" i="164"/>
  <c r="BJ260" i="164"/>
  <c r="BL260" i="164"/>
  <c r="BN260" i="164"/>
  <c r="BP260" i="164"/>
  <c r="BQ260" i="164"/>
  <c r="BR260" i="164"/>
  <c r="BT260" i="164"/>
  <c r="BV260" i="164"/>
  <c r="BX260" i="164"/>
  <c r="H261" i="164"/>
  <c r="J261" i="164"/>
  <c r="L261" i="164"/>
  <c r="N261" i="164"/>
  <c r="Q261" i="164"/>
  <c r="S261" i="164"/>
  <c r="U261" i="164"/>
  <c r="W261" i="164"/>
  <c r="Z261" i="164"/>
  <c r="AB261" i="164"/>
  <c r="AD261" i="164"/>
  <c r="AF261" i="164"/>
  <c r="AI261" i="164"/>
  <c r="AK261" i="164"/>
  <c r="AM261" i="164"/>
  <c r="AO261" i="164"/>
  <c r="AR261" i="164"/>
  <c r="AT261" i="164"/>
  <c r="AV261" i="164"/>
  <c r="AX261" i="164"/>
  <c r="BA261" i="164"/>
  <c r="BC261" i="164"/>
  <c r="BE261" i="164"/>
  <c r="BG261" i="164"/>
  <c r="BJ261" i="164"/>
  <c r="BL261" i="164"/>
  <c r="BN261" i="164"/>
  <c r="BP261" i="164"/>
  <c r="BQ261" i="164"/>
  <c r="BR261" i="164"/>
  <c r="BT261" i="164"/>
  <c r="BV261" i="164"/>
  <c r="BX261" i="164"/>
  <c r="H262" i="164"/>
  <c r="J262" i="164"/>
  <c r="L262" i="164"/>
  <c r="N262" i="164"/>
  <c r="Q262" i="164"/>
  <c r="S262" i="164"/>
  <c r="U262" i="164"/>
  <c r="W262" i="164"/>
  <c r="Z262" i="164"/>
  <c r="AB262" i="164"/>
  <c r="AD262" i="164"/>
  <c r="AF262" i="164"/>
  <c r="AI262" i="164"/>
  <c r="AK262" i="164"/>
  <c r="AM262" i="164"/>
  <c r="AO262" i="164"/>
  <c r="AR262" i="164"/>
  <c r="AT262" i="164"/>
  <c r="AV262" i="164"/>
  <c r="AX262" i="164"/>
  <c r="BA262" i="164"/>
  <c r="BC262" i="164"/>
  <c r="BE262" i="164"/>
  <c r="BG262" i="164"/>
  <c r="BJ262" i="164"/>
  <c r="BL262" i="164"/>
  <c r="BN262" i="164"/>
  <c r="BP262" i="164"/>
  <c r="BQ262" i="164"/>
  <c r="BR262" i="164"/>
  <c r="BT262" i="164"/>
  <c r="BV262" i="164"/>
  <c r="BX262" i="164"/>
  <c r="H264" i="164"/>
  <c r="J264" i="164"/>
  <c r="L264" i="164"/>
  <c r="N264" i="164"/>
  <c r="Q264" i="164"/>
  <c r="S264" i="164"/>
  <c r="U264" i="164"/>
  <c r="W264" i="164"/>
  <c r="Z264" i="164"/>
  <c r="AB264" i="164"/>
  <c r="AD264" i="164"/>
  <c r="AF264" i="164"/>
  <c r="AI264" i="164"/>
  <c r="AK264" i="164"/>
  <c r="AM264" i="164"/>
  <c r="AO264" i="164"/>
  <c r="AR264" i="164"/>
  <c r="AT264" i="164"/>
  <c r="AV264" i="164"/>
  <c r="AX264" i="164"/>
  <c r="BA264" i="164"/>
  <c r="BC264" i="164"/>
  <c r="BE264" i="164"/>
  <c r="BG264" i="164"/>
  <c r="BJ264" i="164"/>
  <c r="BL264" i="164"/>
  <c r="BN264" i="164"/>
  <c r="BP264" i="164"/>
  <c r="BQ264" i="164"/>
  <c r="BR264" i="164"/>
  <c r="BT264" i="164"/>
  <c r="BV264" i="164"/>
  <c r="BX264" i="164"/>
  <c r="H265" i="164"/>
  <c r="J265" i="164"/>
  <c r="L265" i="164"/>
  <c r="N265" i="164"/>
  <c r="Q265" i="164"/>
  <c r="S265" i="164"/>
  <c r="U265" i="164"/>
  <c r="W265" i="164"/>
  <c r="Z265" i="164"/>
  <c r="AB265" i="164"/>
  <c r="AD265" i="164"/>
  <c r="AF265" i="164"/>
  <c r="AI265" i="164"/>
  <c r="AK265" i="164"/>
  <c r="AM265" i="164"/>
  <c r="AO265" i="164"/>
  <c r="AR265" i="164"/>
  <c r="AT265" i="164"/>
  <c r="AV265" i="164"/>
  <c r="AX265" i="164"/>
  <c r="BA265" i="164"/>
  <c r="BC265" i="164"/>
  <c r="BE265" i="164"/>
  <c r="BG265" i="164"/>
  <c r="BJ265" i="164"/>
  <c r="BL265" i="164"/>
  <c r="BN265" i="164"/>
  <c r="BP265" i="164"/>
  <c r="BQ265" i="164"/>
  <c r="BR265" i="164"/>
  <c r="BT265" i="164"/>
  <c r="BV265" i="164"/>
  <c r="BX265" i="164"/>
  <c r="H266" i="164"/>
  <c r="J266" i="164"/>
  <c r="L266" i="164"/>
  <c r="N266" i="164"/>
  <c r="Q266" i="164"/>
  <c r="S266" i="164"/>
  <c r="U266" i="164"/>
  <c r="W266" i="164"/>
  <c r="Z266" i="164"/>
  <c r="AB266" i="164"/>
  <c r="AD266" i="164"/>
  <c r="AF266" i="164"/>
  <c r="AI266" i="164"/>
  <c r="AK266" i="164"/>
  <c r="AM266" i="164"/>
  <c r="AO266" i="164"/>
  <c r="AR266" i="164"/>
  <c r="AT266" i="164"/>
  <c r="AV266" i="164"/>
  <c r="AX266" i="164"/>
  <c r="BA266" i="164"/>
  <c r="BC266" i="164"/>
  <c r="BE266" i="164"/>
  <c r="BG266" i="164"/>
  <c r="BJ266" i="164"/>
  <c r="BL266" i="164"/>
  <c r="BN266" i="164"/>
  <c r="BP266" i="164"/>
  <c r="BQ266" i="164"/>
  <c r="BR266" i="164"/>
  <c r="BT266" i="164"/>
  <c r="BV266" i="164"/>
  <c r="BX266" i="164"/>
  <c r="H267" i="164"/>
  <c r="J267" i="164"/>
  <c r="L267" i="164"/>
  <c r="N267" i="164"/>
  <c r="Q267" i="164"/>
  <c r="S267" i="164"/>
  <c r="U267" i="164"/>
  <c r="W267" i="164"/>
  <c r="Z267" i="164"/>
  <c r="AB267" i="164"/>
  <c r="AD267" i="164"/>
  <c r="AF267" i="164"/>
  <c r="AI267" i="164"/>
  <c r="AK267" i="164"/>
  <c r="AM267" i="164"/>
  <c r="AO267" i="164"/>
  <c r="AR267" i="164"/>
  <c r="AT267" i="164"/>
  <c r="AV267" i="164"/>
  <c r="AX267" i="164"/>
  <c r="BA267" i="164"/>
  <c r="BC267" i="164"/>
  <c r="BE267" i="164"/>
  <c r="BG267" i="164"/>
  <c r="BJ267" i="164"/>
  <c r="BL267" i="164"/>
  <c r="BN267" i="164"/>
  <c r="BP267" i="164"/>
  <c r="BQ267" i="164"/>
  <c r="BR267" i="164"/>
  <c r="BT267" i="164"/>
  <c r="BV267" i="164"/>
  <c r="BX267" i="164"/>
  <c r="H268" i="164"/>
  <c r="J268" i="164"/>
  <c r="L268" i="164"/>
  <c r="N268" i="164"/>
  <c r="Q268" i="164"/>
  <c r="S268" i="164"/>
  <c r="U268" i="164"/>
  <c r="W268" i="164"/>
  <c r="Z268" i="164"/>
  <c r="AB268" i="164"/>
  <c r="AD268" i="164"/>
  <c r="AF268" i="164"/>
  <c r="AI268" i="164"/>
  <c r="AK268" i="164"/>
  <c r="AM268" i="164"/>
  <c r="AO268" i="164"/>
  <c r="AR268" i="164"/>
  <c r="AT268" i="164"/>
  <c r="AV268" i="164"/>
  <c r="AX268" i="164"/>
  <c r="BA268" i="164"/>
  <c r="BC268" i="164"/>
  <c r="BE268" i="164"/>
  <c r="BG268" i="164"/>
  <c r="BJ268" i="164"/>
  <c r="BL268" i="164"/>
  <c r="BN268" i="164"/>
  <c r="BP268" i="164"/>
  <c r="BQ268" i="164"/>
  <c r="BR268" i="164"/>
  <c r="BT268" i="164"/>
  <c r="BV268" i="164"/>
  <c r="BX268" i="164"/>
  <c r="H270" i="164"/>
  <c r="J270" i="164"/>
  <c r="L270" i="164"/>
  <c r="N270" i="164"/>
  <c r="Q270" i="164"/>
  <c r="S270" i="164"/>
  <c r="U270" i="164"/>
  <c r="W270" i="164"/>
  <c r="Z270" i="164"/>
  <c r="AB270" i="164"/>
  <c r="AD270" i="164"/>
  <c r="AF270" i="164"/>
  <c r="AI270" i="164"/>
  <c r="AK270" i="164"/>
  <c r="AM270" i="164"/>
  <c r="AO270" i="164"/>
  <c r="AR270" i="164"/>
  <c r="AT270" i="164"/>
  <c r="AV270" i="164"/>
  <c r="AX270" i="164"/>
  <c r="BA270" i="164"/>
  <c r="BC270" i="164"/>
  <c r="BE270" i="164"/>
  <c r="BG270" i="164"/>
  <c r="BJ270" i="164"/>
  <c r="BL270" i="164"/>
  <c r="BN270" i="164"/>
  <c r="BP270" i="164"/>
  <c r="BQ270" i="164"/>
  <c r="BR270" i="164"/>
  <c r="BT270" i="164"/>
  <c r="BV270" i="164"/>
  <c r="BX270" i="164"/>
  <c r="H271" i="164"/>
  <c r="J271" i="164"/>
  <c r="L271" i="164"/>
  <c r="N271" i="164"/>
  <c r="Q271" i="164"/>
  <c r="S271" i="164"/>
  <c r="U271" i="164"/>
  <c r="W271" i="164"/>
  <c r="Z271" i="164"/>
  <c r="AB271" i="164"/>
  <c r="AD271" i="164"/>
  <c r="AF271" i="164"/>
  <c r="AI271" i="164"/>
  <c r="AK271" i="164"/>
  <c r="AM271" i="164"/>
  <c r="AO271" i="164"/>
  <c r="AR271" i="164"/>
  <c r="AT271" i="164"/>
  <c r="AV271" i="164"/>
  <c r="AX271" i="164"/>
  <c r="BA271" i="164"/>
  <c r="BC271" i="164"/>
  <c r="BE271" i="164"/>
  <c r="BG271" i="164"/>
  <c r="BJ271" i="164"/>
  <c r="BL271" i="164"/>
  <c r="BN271" i="164"/>
  <c r="BP271" i="164"/>
  <c r="BQ271" i="164"/>
  <c r="BR271" i="164"/>
  <c r="BT271" i="164"/>
  <c r="BV271" i="164"/>
  <c r="BX271" i="164"/>
  <c r="H272" i="164"/>
  <c r="J272" i="164"/>
  <c r="L272" i="164"/>
  <c r="N272" i="164"/>
  <c r="Q272" i="164"/>
  <c r="S272" i="164"/>
  <c r="U272" i="164"/>
  <c r="W272" i="164"/>
  <c r="Z272" i="164"/>
  <c r="AB272" i="164"/>
  <c r="AD272" i="164"/>
  <c r="AF272" i="164"/>
  <c r="AI272" i="164"/>
  <c r="AK272" i="164"/>
  <c r="AM272" i="164"/>
  <c r="AO272" i="164"/>
  <c r="AR272" i="164"/>
  <c r="AT272" i="164"/>
  <c r="AV272" i="164"/>
  <c r="AX272" i="164"/>
  <c r="BA272" i="164"/>
  <c r="BC272" i="164"/>
  <c r="BE272" i="164"/>
  <c r="BG272" i="164"/>
  <c r="BJ272" i="164"/>
  <c r="BL272" i="164"/>
  <c r="BN272" i="164"/>
  <c r="BP272" i="164"/>
  <c r="BQ272" i="164"/>
  <c r="BR272" i="164"/>
  <c r="BT272" i="164"/>
  <c r="BV272" i="164"/>
  <c r="BX272" i="164"/>
  <c r="H273" i="164"/>
  <c r="J273" i="164"/>
  <c r="L273" i="164"/>
  <c r="N273" i="164"/>
  <c r="Q273" i="164"/>
  <c r="S273" i="164"/>
  <c r="U273" i="164"/>
  <c r="W273" i="164"/>
  <c r="Z273" i="164"/>
  <c r="AB273" i="164"/>
  <c r="AD273" i="164"/>
  <c r="AF273" i="164"/>
  <c r="AI273" i="164"/>
  <c r="AK273" i="164"/>
  <c r="AM273" i="164"/>
  <c r="AO273" i="164"/>
  <c r="AR273" i="164"/>
  <c r="AT273" i="164"/>
  <c r="AV273" i="164"/>
  <c r="AX273" i="164"/>
  <c r="BA273" i="164"/>
  <c r="BC273" i="164"/>
  <c r="BE273" i="164"/>
  <c r="BG273" i="164"/>
  <c r="BJ273" i="164"/>
  <c r="BL273" i="164"/>
  <c r="BN273" i="164"/>
  <c r="BP273" i="164"/>
  <c r="BQ273" i="164"/>
  <c r="BR273" i="164"/>
  <c r="BT273" i="164"/>
  <c r="BV273" i="164"/>
  <c r="BX273" i="164"/>
  <c r="H274" i="164"/>
  <c r="J274" i="164"/>
  <c r="L274" i="164"/>
  <c r="N274" i="164"/>
  <c r="Q274" i="164"/>
  <c r="S274" i="164"/>
  <c r="U274" i="164"/>
  <c r="W274" i="164"/>
  <c r="Z274" i="164"/>
  <c r="AB274" i="164"/>
  <c r="AD274" i="164"/>
  <c r="AF274" i="164"/>
  <c r="AI274" i="164"/>
  <c r="AK274" i="164"/>
  <c r="AM274" i="164"/>
  <c r="AO274" i="164"/>
  <c r="AR274" i="164"/>
  <c r="AT274" i="164"/>
  <c r="AV274" i="164"/>
  <c r="AX274" i="164"/>
  <c r="BA274" i="164"/>
  <c r="BC274" i="164"/>
  <c r="BE274" i="164"/>
  <c r="BG274" i="164"/>
  <c r="BJ274" i="164"/>
  <c r="BL274" i="164"/>
  <c r="BN274" i="164"/>
  <c r="BP274" i="164"/>
  <c r="BQ274" i="164"/>
  <c r="BR274" i="164"/>
  <c r="BT274" i="164"/>
  <c r="BV274" i="164"/>
  <c r="BX274" i="164"/>
  <c r="H276" i="164"/>
  <c r="J276" i="164"/>
  <c r="L276" i="164"/>
  <c r="N276" i="164"/>
  <c r="Q276" i="164"/>
  <c r="S276" i="164"/>
  <c r="U276" i="164"/>
  <c r="W276" i="164"/>
  <c r="Z276" i="164"/>
  <c r="AB276" i="164"/>
  <c r="AD276" i="164"/>
  <c r="AF276" i="164"/>
  <c r="AI276" i="164"/>
  <c r="AK276" i="164"/>
  <c r="AM276" i="164"/>
  <c r="AO276" i="164"/>
  <c r="AR276" i="164"/>
  <c r="AT276" i="164"/>
  <c r="AV276" i="164"/>
  <c r="AX276" i="164"/>
  <c r="BA276" i="164"/>
  <c r="BC276" i="164"/>
  <c r="BE276" i="164"/>
  <c r="BG276" i="164"/>
  <c r="BJ276" i="164"/>
  <c r="BL276" i="164"/>
  <c r="BN276" i="164"/>
  <c r="BP276" i="164"/>
  <c r="BQ276" i="164"/>
  <c r="BR276" i="164"/>
  <c r="BT276" i="164"/>
  <c r="BV276" i="164"/>
  <c r="BX276" i="164"/>
  <c r="H277" i="164"/>
  <c r="J277" i="164"/>
  <c r="L277" i="164"/>
  <c r="N277" i="164"/>
  <c r="Q277" i="164"/>
  <c r="S277" i="164"/>
  <c r="U277" i="164"/>
  <c r="W277" i="164"/>
  <c r="Z277" i="164"/>
  <c r="AB277" i="164"/>
  <c r="AD277" i="164"/>
  <c r="AF277" i="164"/>
  <c r="AI277" i="164"/>
  <c r="AK277" i="164"/>
  <c r="AM277" i="164"/>
  <c r="AO277" i="164"/>
  <c r="AR277" i="164"/>
  <c r="AT277" i="164"/>
  <c r="AV277" i="164"/>
  <c r="AX277" i="164"/>
  <c r="BA277" i="164"/>
  <c r="BC277" i="164"/>
  <c r="BE277" i="164"/>
  <c r="BG277" i="164"/>
  <c r="BJ277" i="164"/>
  <c r="BL277" i="164"/>
  <c r="BN277" i="164"/>
  <c r="BP277" i="164"/>
  <c r="BQ277" i="164"/>
  <c r="BR277" i="164"/>
  <c r="BT277" i="164"/>
  <c r="BV277" i="164"/>
  <c r="BX277" i="164"/>
  <c r="H278" i="164"/>
  <c r="J278" i="164"/>
  <c r="L278" i="164"/>
  <c r="N278" i="164"/>
  <c r="Q278" i="164"/>
  <c r="S278" i="164"/>
  <c r="U278" i="164"/>
  <c r="W278" i="164"/>
  <c r="Z278" i="164"/>
  <c r="AB278" i="164"/>
  <c r="AD278" i="164"/>
  <c r="AF278" i="164"/>
  <c r="AI278" i="164"/>
  <c r="AK278" i="164"/>
  <c r="AM278" i="164"/>
  <c r="AO278" i="164"/>
  <c r="AR278" i="164"/>
  <c r="AT278" i="164"/>
  <c r="AV278" i="164"/>
  <c r="AX278" i="164"/>
  <c r="BA278" i="164"/>
  <c r="BC278" i="164"/>
  <c r="BE278" i="164"/>
  <c r="BG278" i="164"/>
  <c r="BJ278" i="164"/>
  <c r="BL278" i="164"/>
  <c r="BN278" i="164"/>
  <c r="BP278" i="164"/>
  <c r="BQ278" i="164"/>
  <c r="BR278" i="164"/>
  <c r="BT278" i="164"/>
  <c r="BV278" i="164"/>
  <c r="BX278" i="164"/>
  <c r="H279" i="164"/>
  <c r="J279" i="164"/>
  <c r="L279" i="164"/>
  <c r="N279" i="164"/>
  <c r="Q279" i="164"/>
  <c r="S279" i="164"/>
  <c r="U279" i="164"/>
  <c r="W279" i="164"/>
  <c r="Z279" i="164"/>
  <c r="AB279" i="164"/>
  <c r="AD279" i="164"/>
  <c r="AF279" i="164"/>
  <c r="AI279" i="164"/>
  <c r="AK279" i="164"/>
  <c r="AM279" i="164"/>
  <c r="AO279" i="164"/>
  <c r="AR279" i="164"/>
  <c r="AT279" i="164"/>
  <c r="AV279" i="164"/>
  <c r="AX279" i="164"/>
  <c r="BA279" i="164"/>
  <c r="BC279" i="164"/>
  <c r="BE279" i="164"/>
  <c r="BG279" i="164"/>
  <c r="BJ279" i="164"/>
  <c r="BL279" i="164"/>
  <c r="BN279" i="164"/>
  <c r="BP279" i="164"/>
  <c r="BQ279" i="164"/>
  <c r="BR279" i="164"/>
  <c r="BT279" i="164"/>
  <c r="BV279" i="164"/>
  <c r="BX279" i="164"/>
  <c r="H280" i="164"/>
  <c r="J280" i="164"/>
  <c r="L280" i="164"/>
  <c r="N280" i="164"/>
  <c r="Q280" i="164"/>
  <c r="S280" i="164"/>
  <c r="U280" i="164"/>
  <c r="W280" i="164"/>
  <c r="Z280" i="164"/>
  <c r="AB280" i="164"/>
  <c r="AD280" i="164"/>
  <c r="AF280" i="164"/>
  <c r="AI280" i="164"/>
  <c r="AK280" i="164"/>
  <c r="AM280" i="164"/>
  <c r="AO280" i="164"/>
  <c r="AR280" i="164"/>
  <c r="AT280" i="164"/>
  <c r="AV280" i="164"/>
  <c r="AX280" i="164"/>
  <c r="BA280" i="164"/>
  <c r="BC280" i="164"/>
  <c r="BE280" i="164"/>
  <c r="BG280" i="164"/>
  <c r="BJ280" i="164"/>
  <c r="BL280" i="164"/>
  <c r="BN280" i="164"/>
  <c r="BP280" i="164"/>
  <c r="BQ280" i="164"/>
  <c r="BR280" i="164"/>
  <c r="BT280" i="164"/>
  <c r="BV280" i="164"/>
  <c r="BX280" i="164"/>
  <c r="H282" i="164"/>
  <c r="J282" i="164"/>
  <c r="L282" i="164"/>
  <c r="N282" i="164"/>
  <c r="Q282" i="164"/>
  <c r="S282" i="164"/>
  <c r="U282" i="164"/>
  <c r="W282" i="164"/>
  <c r="Z282" i="164"/>
  <c r="AB282" i="164"/>
  <c r="AD282" i="164"/>
  <c r="AF282" i="164"/>
  <c r="AI282" i="164"/>
  <c r="AK282" i="164"/>
  <c r="AM282" i="164"/>
  <c r="AO282" i="164"/>
  <c r="AR282" i="164"/>
  <c r="AT282" i="164"/>
  <c r="AV282" i="164"/>
  <c r="AX282" i="164"/>
  <c r="BA282" i="164"/>
  <c r="BC282" i="164"/>
  <c r="BE282" i="164"/>
  <c r="BG282" i="164"/>
  <c r="BJ282" i="164"/>
  <c r="BL282" i="164"/>
  <c r="BN282" i="164"/>
  <c r="BP282" i="164"/>
  <c r="BQ282" i="164"/>
  <c r="BR282" i="164"/>
  <c r="BT282" i="164"/>
  <c r="BV282" i="164"/>
  <c r="BX282" i="164"/>
  <c r="H283" i="164"/>
  <c r="J283" i="164"/>
  <c r="L283" i="164"/>
  <c r="N283" i="164"/>
  <c r="Q283" i="164"/>
  <c r="S283" i="164"/>
  <c r="U283" i="164"/>
  <c r="W283" i="164"/>
  <c r="Z283" i="164"/>
  <c r="AB283" i="164"/>
  <c r="AD283" i="164"/>
  <c r="AF283" i="164"/>
  <c r="AI283" i="164"/>
  <c r="AK283" i="164"/>
  <c r="AM283" i="164"/>
  <c r="AO283" i="164"/>
  <c r="AR283" i="164"/>
  <c r="AT283" i="164"/>
  <c r="AV283" i="164"/>
  <c r="AX283" i="164"/>
  <c r="BA283" i="164"/>
  <c r="BC283" i="164"/>
  <c r="BE283" i="164"/>
  <c r="BG283" i="164"/>
  <c r="BJ283" i="164"/>
  <c r="BL283" i="164"/>
  <c r="BN283" i="164"/>
  <c r="BP283" i="164"/>
  <c r="BQ283" i="164"/>
  <c r="BR283" i="164"/>
  <c r="BT283" i="164"/>
  <c r="BV283" i="164"/>
  <c r="BX283" i="164"/>
  <c r="H284" i="164"/>
  <c r="J284" i="164"/>
  <c r="L284" i="164"/>
  <c r="N284" i="164"/>
  <c r="Q284" i="164"/>
  <c r="S284" i="164"/>
  <c r="U284" i="164"/>
  <c r="W284" i="164"/>
  <c r="Z284" i="164"/>
  <c r="AB284" i="164"/>
  <c r="AD284" i="164"/>
  <c r="AF284" i="164"/>
  <c r="AI284" i="164"/>
  <c r="AK284" i="164"/>
  <c r="AM284" i="164"/>
  <c r="AO284" i="164"/>
  <c r="AR284" i="164"/>
  <c r="AT284" i="164"/>
  <c r="AV284" i="164"/>
  <c r="AX284" i="164"/>
  <c r="BA284" i="164"/>
  <c r="BC284" i="164"/>
  <c r="BE284" i="164"/>
  <c r="BG284" i="164"/>
  <c r="BJ284" i="164"/>
  <c r="BL284" i="164"/>
  <c r="BN284" i="164"/>
  <c r="BP284" i="164"/>
  <c r="BQ284" i="164"/>
  <c r="BR284" i="164"/>
  <c r="BT284" i="164"/>
  <c r="BV284" i="164"/>
  <c r="BX284" i="164"/>
  <c r="H285" i="164"/>
  <c r="J285" i="164"/>
  <c r="L285" i="164"/>
  <c r="N285" i="164"/>
  <c r="Q285" i="164"/>
  <c r="S285" i="164"/>
  <c r="U285" i="164"/>
  <c r="W285" i="164"/>
  <c r="Z285" i="164"/>
  <c r="AB285" i="164"/>
  <c r="AD285" i="164"/>
  <c r="AF285" i="164"/>
  <c r="AI285" i="164"/>
  <c r="AK285" i="164"/>
  <c r="AM285" i="164"/>
  <c r="AO285" i="164"/>
  <c r="AR285" i="164"/>
  <c r="AT285" i="164"/>
  <c r="AV285" i="164"/>
  <c r="AX285" i="164"/>
  <c r="BA285" i="164"/>
  <c r="BC285" i="164"/>
  <c r="BE285" i="164"/>
  <c r="BG285" i="164"/>
  <c r="BJ285" i="164"/>
  <c r="BL285" i="164"/>
  <c r="BN285" i="164"/>
  <c r="BP285" i="164"/>
  <c r="BQ285" i="164"/>
  <c r="BR285" i="164"/>
  <c r="BT285" i="164"/>
  <c r="BV285" i="164"/>
  <c r="BX285" i="164"/>
  <c r="H286" i="164"/>
  <c r="J286" i="164"/>
  <c r="L286" i="164"/>
  <c r="N286" i="164"/>
  <c r="Q286" i="164"/>
  <c r="S286" i="164"/>
  <c r="U286" i="164"/>
  <c r="W286" i="164"/>
  <c r="Z286" i="164"/>
  <c r="AB286" i="164"/>
  <c r="AD286" i="164"/>
  <c r="AF286" i="164"/>
  <c r="AI286" i="164"/>
  <c r="AK286" i="164"/>
  <c r="AM286" i="164"/>
  <c r="AO286" i="164"/>
  <c r="AR286" i="164"/>
  <c r="AT286" i="164"/>
  <c r="AV286" i="164"/>
  <c r="AX286" i="164"/>
  <c r="BA286" i="164"/>
  <c r="BC286" i="164"/>
  <c r="BE286" i="164"/>
  <c r="BG286" i="164"/>
  <c r="BJ286" i="164"/>
  <c r="BL286" i="164"/>
  <c r="BN286" i="164"/>
  <c r="BP286" i="164"/>
  <c r="BQ286" i="164"/>
  <c r="BR286" i="164"/>
  <c r="BT286" i="164"/>
  <c r="BV286" i="164"/>
  <c r="BX286" i="164"/>
  <c r="H288" i="164"/>
  <c r="J288" i="164"/>
  <c r="L288" i="164"/>
  <c r="N288" i="164"/>
  <c r="Q288" i="164"/>
  <c r="S288" i="164"/>
  <c r="U288" i="164"/>
  <c r="W288" i="164"/>
  <c r="Z288" i="164"/>
  <c r="AB288" i="164"/>
  <c r="AD288" i="164"/>
  <c r="AF288" i="164"/>
  <c r="AI288" i="164"/>
  <c r="AK288" i="164"/>
  <c r="AM288" i="164"/>
  <c r="AO288" i="164"/>
  <c r="AR288" i="164"/>
  <c r="AT288" i="164"/>
  <c r="AV288" i="164"/>
  <c r="AX288" i="164"/>
  <c r="BA288" i="164"/>
  <c r="BC288" i="164"/>
  <c r="BE288" i="164"/>
  <c r="BG288" i="164"/>
  <c r="BJ288" i="164"/>
  <c r="BL288" i="164"/>
  <c r="BN288" i="164"/>
  <c r="BP288" i="164"/>
  <c r="BQ288" i="164"/>
  <c r="BR288" i="164"/>
  <c r="BT288" i="164"/>
  <c r="BV288" i="164"/>
  <c r="BX288" i="164"/>
  <c r="H289" i="164"/>
  <c r="J289" i="164"/>
  <c r="L289" i="164"/>
  <c r="N289" i="164"/>
  <c r="Q289" i="164"/>
  <c r="S289" i="164"/>
  <c r="U289" i="164"/>
  <c r="W289" i="164"/>
  <c r="Z289" i="164"/>
  <c r="AB289" i="164"/>
  <c r="AD289" i="164"/>
  <c r="AF289" i="164"/>
  <c r="AI289" i="164"/>
  <c r="AK289" i="164"/>
  <c r="AM289" i="164"/>
  <c r="AO289" i="164"/>
  <c r="AR289" i="164"/>
  <c r="AT289" i="164"/>
  <c r="AV289" i="164"/>
  <c r="AX289" i="164"/>
  <c r="BA289" i="164"/>
  <c r="BC289" i="164"/>
  <c r="BE289" i="164"/>
  <c r="BG289" i="164"/>
  <c r="BJ289" i="164"/>
  <c r="BL289" i="164"/>
  <c r="BN289" i="164"/>
  <c r="BP289" i="164"/>
  <c r="BQ289" i="164"/>
  <c r="BR289" i="164"/>
  <c r="BT289" i="164"/>
  <c r="BV289" i="164"/>
  <c r="BX289" i="164"/>
  <c r="H290" i="164"/>
  <c r="J290" i="164"/>
  <c r="L290" i="164"/>
  <c r="N290" i="164"/>
  <c r="Q290" i="164"/>
  <c r="S290" i="164"/>
  <c r="U290" i="164"/>
  <c r="W290" i="164"/>
  <c r="Z290" i="164"/>
  <c r="AB290" i="164"/>
  <c r="AD290" i="164"/>
  <c r="AF290" i="164"/>
  <c r="AI290" i="164"/>
  <c r="AK290" i="164"/>
  <c r="AM290" i="164"/>
  <c r="AO290" i="164"/>
  <c r="AR290" i="164"/>
  <c r="AT290" i="164"/>
  <c r="AV290" i="164"/>
  <c r="AX290" i="164"/>
  <c r="BA290" i="164"/>
  <c r="BC290" i="164"/>
  <c r="BE290" i="164"/>
  <c r="BG290" i="164"/>
  <c r="BJ290" i="164"/>
  <c r="BL290" i="164"/>
  <c r="BN290" i="164"/>
  <c r="BP290" i="164"/>
  <c r="BQ290" i="164"/>
  <c r="BR290" i="164"/>
  <c r="BT290" i="164"/>
  <c r="BV290" i="164"/>
  <c r="BX290" i="164"/>
  <c r="H291" i="164"/>
  <c r="J291" i="164"/>
  <c r="L291" i="164"/>
  <c r="N291" i="164"/>
  <c r="Q291" i="164"/>
  <c r="S291" i="164"/>
  <c r="U291" i="164"/>
  <c r="W291" i="164"/>
  <c r="Z291" i="164"/>
  <c r="AB291" i="164"/>
  <c r="AD291" i="164"/>
  <c r="AF291" i="164"/>
  <c r="AI291" i="164"/>
  <c r="AK291" i="164"/>
  <c r="AM291" i="164"/>
  <c r="AO291" i="164"/>
  <c r="AR291" i="164"/>
  <c r="AT291" i="164"/>
  <c r="AV291" i="164"/>
  <c r="AX291" i="164"/>
  <c r="BA291" i="164"/>
  <c r="BC291" i="164"/>
  <c r="BE291" i="164"/>
  <c r="BG291" i="164"/>
  <c r="BJ291" i="164"/>
  <c r="BL291" i="164"/>
  <c r="BN291" i="164"/>
  <c r="BP291" i="164"/>
  <c r="BQ291" i="164"/>
  <c r="BR291" i="164"/>
  <c r="BT291" i="164"/>
  <c r="BV291" i="164"/>
  <c r="BX291" i="164"/>
  <c r="H292" i="164"/>
  <c r="J292" i="164"/>
  <c r="L292" i="164"/>
  <c r="N292" i="164"/>
  <c r="Q292" i="164"/>
  <c r="S292" i="164"/>
  <c r="U292" i="164"/>
  <c r="W292" i="164"/>
  <c r="Z292" i="164"/>
  <c r="AB292" i="164"/>
  <c r="AD292" i="164"/>
  <c r="AF292" i="164"/>
  <c r="AI292" i="164"/>
  <c r="AK292" i="164"/>
  <c r="AM292" i="164"/>
  <c r="AO292" i="164"/>
  <c r="AR292" i="164"/>
  <c r="AT292" i="164"/>
  <c r="AV292" i="164"/>
  <c r="AX292" i="164"/>
  <c r="BA292" i="164"/>
  <c r="BC292" i="164"/>
  <c r="BE292" i="164"/>
  <c r="BG292" i="164"/>
  <c r="BJ292" i="164"/>
  <c r="BL292" i="164"/>
  <c r="BN292" i="164"/>
  <c r="BP292" i="164"/>
  <c r="BQ292" i="164"/>
  <c r="BR292" i="164"/>
  <c r="BT292" i="164"/>
  <c r="BV292" i="164"/>
  <c r="BX292" i="164"/>
  <c r="H294" i="164"/>
  <c r="J294" i="164"/>
  <c r="L294" i="164"/>
  <c r="N294" i="164"/>
  <c r="Q294" i="164"/>
  <c r="S294" i="164"/>
  <c r="U294" i="164"/>
  <c r="W294" i="164"/>
  <c r="Z294" i="164"/>
  <c r="AB294" i="164"/>
  <c r="AD294" i="164"/>
  <c r="AF294" i="164"/>
  <c r="AI294" i="164"/>
  <c r="AK294" i="164"/>
  <c r="AM294" i="164"/>
  <c r="AO294" i="164"/>
  <c r="AR294" i="164"/>
  <c r="AT294" i="164"/>
  <c r="AV294" i="164"/>
  <c r="AX294" i="164"/>
  <c r="BA294" i="164"/>
  <c r="BC294" i="164"/>
  <c r="BE294" i="164"/>
  <c r="BG294" i="164"/>
  <c r="BJ294" i="164"/>
  <c r="BL294" i="164"/>
  <c r="BN294" i="164"/>
  <c r="BP294" i="164"/>
  <c r="BQ294" i="164"/>
  <c r="BR294" i="164"/>
  <c r="BT294" i="164"/>
  <c r="BV294" i="164"/>
  <c r="BX294" i="164"/>
  <c r="H295" i="164"/>
  <c r="J295" i="164"/>
  <c r="L295" i="164"/>
  <c r="N295" i="164"/>
  <c r="Q295" i="164"/>
  <c r="S295" i="164"/>
  <c r="U295" i="164"/>
  <c r="W295" i="164"/>
  <c r="Z295" i="164"/>
  <c r="AB295" i="164"/>
  <c r="AD295" i="164"/>
  <c r="AF295" i="164"/>
  <c r="AI295" i="164"/>
  <c r="AK295" i="164"/>
  <c r="AM295" i="164"/>
  <c r="AO295" i="164"/>
  <c r="AR295" i="164"/>
  <c r="AT295" i="164"/>
  <c r="AV295" i="164"/>
  <c r="AX295" i="164"/>
  <c r="BA295" i="164"/>
  <c r="BC295" i="164"/>
  <c r="BE295" i="164"/>
  <c r="BG295" i="164"/>
  <c r="BJ295" i="164"/>
  <c r="BL295" i="164"/>
  <c r="BN295" i="164"/>
  <c r="BP295" i="164"/>
  <c r="BQ295" i="164"/>
  <c r="BR295" i="164"/>
  <c r="BT295" i="164"/>
  <c r="BV295" i="164"/>
  <c r="BX295" i="164"/>
  <c r="H296" i="164"/>
  <c r="J296" i="164"/>
  <c r="L296" i="164"/>
  <c r="N296" i="164"/>
  <c r="Q296" i="164"/>
  <c r="S296" i="164"/>
  <c r="U296" i="164"/>
  <c r="W296" i="164"/>
  <c r="Z296" i="164"/>
  <c r="AB296" i="164"/>
  <c r="AD296" i="164"/>
  <c r="AF296" i="164"/>
  <c r="AI296" i="164"/>
  <c r="AK296" i="164"/>
  <c r="AM296" i="164"/>
  <c r="AO296" i="164"/>
  <c r="AR296" i="164"/>
  <c r="AT296" i="164"/>
  <c r="AV296" i="164"/>
  <c r="AX296" i="164"/>
  <c r="BA296" i="164"/>
  <c r="BC296" i="164"/>
  <c r="BE296" i="164"/>
  <c r="BG296" i="164"/>
  <c r="BJ296" i="164"/>
  <c r="BL296" i="164"/>
  <c r="BN296" i="164"/>
  <c r="BP296" i="164"/>
  <c r="BQ296" i="164"/>
  <c r="BR296" i="164"/>
  <c r="BT296" i="164"/>
  <c r="BV296" i="164"/>
  <c r="BX296" i="164"/>
  <c r="H297" i="164"/>
  <c r="J297" i="164"/>
  <c r="L297" i="164"/>
  <c r="N297" i="164"/>
  <c r="Q297" i="164"/>
  <c r="S297" i="164"/>
  <c r="U297" i="164"/>
  <c r="W297" i="164"/>
  <c r="Z297" i="164"/>
  <c r="AB297" i="164"/>
  <c r="AD297" i="164"/>
  <c r="AF297" i="164"/>
  <c r="AI297" i="164"/>
  <c r="AK297" i="164"/>
  <c r="AM297" i="164"/>
  <c r="AO297" i="164"/>
  <c r="AR297" i="164"/>
  <c r="AT297" i="164"/>
  <c r="AV297" i="164"/>
  <c r="AX297" i="164"/>
  <c r="BA297" i="164"/>
  <c r="BC297" i="164"/>
  <c r="BE297" i="164"/>
  <c r="BG297" i="164"/>
  <c r="BJ297" i="164"/>
  <c r="BL297" i="164"/>
  <c r="BN297" i="164"/>
  <c r="BP297" i="164"/>
  <c r="BQ297" i="164"/>
  <c r="BR297" i="164"/>
  <c r="BT297" i="164"/>
  <c r="BV297" i="164"/>
  <c r="BX297" i="164"/>
  <c r="H298" i="164"/>
  <c r="J298" i="164"/>
  <c r="L298" i="164"/>
  <c r="N298" i="164"/>
  <c r="Q298" i="164"/>
  <c r="S298" i="164"/>
  <c r="U298" i="164"/>
  <c r="W298" i="164"/>
  <c r="Z298" i="164"/>
  <c r="AB298" i="164"/>
  <c r="AD298" i="164"/>
  <c r="AF298" i="164"/>
  <c r="AI298" i="164"/>
  <c r="AK298" i="164"/>
  <c r="AM298" i="164"/>
  <c r="AO298" i="164"/>
  <c r="AR298" i="164"/>
  <c r="AT298" i="164"/>
  <c r="AV298" i="164"/>
  <c r="AX298" i="164"/>
  <c r="BA298" i="164"/>
  <c r="BC298" i="164"/>
  <c r="BE298" i="164"/>
  <c r="BG298" i="164"/>
  <c r="BJ298" i="164"/>
  <c r="BL298" i="164"/>
  <c r="BN298" i="164"/>
  <c r="BP298" i="164"/>
  <c r="BQ298" i="164"/>
  <c r="BR298" i="164"/>
  <c r="BT298" i="164"/>
  <c r="BV298" i="164"/>
  <c r="BX298" i="164"/>
  <c r="H300" i="164"/>
  <c r="J300" i="164"/>
  <c r="L300" i="164"/>
  <c r="N300" i="164"/>
  <c r="Q300" i="164"/>
  <c r="S300" i="164"/>
  <c r="U300" i="164"/>
  <c r="W300" i="164"/>
  <c r="Z300" i="164"/>
  <c r="AB300" i="164"/>
  <c r="AD300" i="164"/>
  <c r="AF300" i="164"/>
  <c r="AI300" i="164"/>
  <c r="AK300" i="164"/>
  <c r="AM300" i="164"/>
  <c r="AO300" i="164"/>
  <c r="AR300" i="164"/>
  <c r="AT300" i="164"/>
  <c r="AV300" i="164"/>
  <c r="AX300" i="164"/>
  <c r="BA300" i="164"/>
  <c r="BC300" i="164"/>
  <c r="BE300" i="164"/>
  <c r="BG300" i="164"/>
  <c r="BJ300" i="164"/>
  <c r="BL300" i="164"/>
  <c r="BN300" i="164"/>
  <c r="BP300" i="164"/>
  <c r="BQ300" i="164"/>
  <c r="BR300" i="164"/>
  <c r="BT300" i="164"/>
  <c r="BV300" i="164"/>
  <c r="BX300" i="164"/>
  <c r="H301" i="164"/>
  <c r="J301" i="164"/>
  <c r="L301" i="164"/>
  <c r="N301" i="164"/>
  <c r="Q301" i="164"/>
  <c r="S301" i="164"/>
  <c r="U301" i="164"/>
  <c r="W301" i="164"/>
  <c r="Z301" i="164"/>
  <c r="AB301" i="164"/>
  <c r="AD301" i="164"/>
  <c r="AF301" i="164"/>
  <c r="AI301" i="164"/>
  <c r="AK301" i="164"/>
  <c r="AM301" i="164"/>
  <c r="AO301" i="164"/>
  <c r="AR301" i="164"/>
  <c r="AT301" i="164"/>
  <c r="AV301" i="164"/>
  <c r="AX301" i="164"/>
  <c r="BA301" i="164"/>
  <c r="BC301" i="164"/>
  <c r="BE301" i="164"/>
  <c r="BG301" i="164"/>
  <c r="BJ301" i="164"/>
  <c r="BL301" i="164"/>
  <c r="BN301" i="164"/>
  <c r="BP301" i="164"/>
  <c r="BQ301" i="164"/>
  <c r="BR301" i="164"/>
  <c r="BT301" i="164"/>
  <c r="BV301" i="164"/>
  <c r="BX301" i="164"/>
  <c r="H302" i="164"/>
  <c r="J302" i="164"/>
  <c r="L302" i="164"/>
  <c r="N302" i="164"/>
  <c r="Q302" i="164"/>
  <c r="S302" i="164"/>
  <c r="U302" i="164"/>
  <c r="W302" i="164"/>
  <c r="Z302" i="164"/>
  <c r="AB302" i="164"/>
  <c r="AD302" i="164"/>
  <c r="AF302" i="164"/>
  <c r="AI302" i="164"/>
  <c r="AK302" i="164"/>
  <c r="AM302" i="164"/>
  <c r="AO302" i="164"/>
  <c r="AR302" i="164"/>
  <c r="AT302" i="164"/>
  <c r="AV302" i="164"/>
  <c r="AX302" i="164"/>
  <c r="BA302" i="164"/>
  <c r="BC302" i="164"/>
  <c r="BE302" i="164"/>
  <c r="BG302" i="164"/>
  <c r="BJ302" i="164"/>
  <c r="BL302" i="164"/>
  <c r="BN302" i="164"/>
  <c r="BP302" i="164"/>
  <c r="BQ302" i="164"/>
  <c r="BR302" i="164"/>
  <c r="BT302" i="164"/>
  <c r="BV302" i="164"/>
  <c r="BX302" i="164"/>
  <c r="H303" i="164"/>
  <c r="J303" i="164"/>
  <c r="L303" i="164"/>
  <c r="N303" i="164"/>
  <c r="Q303" i="164"/>
  <c r="S303" i="164"/>
  <c r="U303" i="164"/>
  <c r="W303" i="164"/>
  <c r="Z303" i="164"/>
  <c r="AB303" i="164"/>
  <c r="AD303" i="164"/>
  <c r="AF303" i="164"/>
  <c r="AI303" i="164"/>
  <c r="AK303" i="164"/>
  <c r="AM303" i="164"/>
  <c r="AO303" i="164"/>
  <c r="AR303" i="164"/>
  <c r="AT303" i="164"/>
  <c r="AV303" i="164"/>
  <c r="AX303" i="164"/>
  <c r="BA303" i="164"/>
  <c r="BC303" i="164"/>
  <c r="BE303" i="164"/>
  <c r="BG303" i="164"/>
  <c r="BJ303" i="164"/>
  <c r="BL303" i="164"/>
  <c r="BN303" i="164"/>
  <c r="BP303" i="164"/>
  <c r="BQ303" i="164"/>
  <c r="BR303" i="164"/>
  <c r="BT303" i="164"/>
  <c r="BV303" i="164"/>
  <c r="BX303" i="164"/>
  <c r="H304" i="164"/>
  <c r="J304" i="164"/>
  <c r="L304" i="164"/>
  <c r="N304" i="164"/>
  <c r="Q304" i="164"/>
  <c r="S304" i="164"/>
  <c r="U304" i="164"/>
  <c r="W304" i="164"/>
  <c r="Z304" i="164"/>
  <c r="AB304" i="164"/>
  <c r="AD304" i="164"/>
  <c r="AF304" i="164"/>
  <c r="AI304" i="164"/>
  <c r="AK304" i="164"/>
  <c r="AM304" i="164"/>
  <c r="AO304" i="164"/>
  <c r="AR304" i="164"/>
  <c r="AT304" i="164"/>
  <c r="AV304" i="164"/>
  <c r="AX304" i="164"/>
  <c r="BA304" i="164"/>
  <c r="BC304" i="164"/>
  <c r="BE304" i="164"/>
  <c r="BG304" i="164"/>
  <c r="BJ304" i="164"/>
  <c r="BL304" i="164"/>
  <c r="BN304" i="164"/>
  <c r="BP304" i="164"/>
  <c r="BQ304" i="164"/>
  <c r="BR304" i="164"/>
  <c r="BT304" i="164"/>
  <c r="BV304" i="164"/>
  <c r="BX304" i="164"/>
  <c r="H306" i="164"/>
  <c r="J306" i="164"/>
  <c r="L306" i="164"/>
  <c r="N306" i="164"/>
  <c r="Q306" i="164"/>
  <c r="S306" i="164"/>
  <c r="U306" i="164"/>
  <c r="W306" i="164"/>
  <c r="Z306" i="164"/>
  <c r="AB306" i="164"/>
  <c r="AD306" i="164"/>
  <c r="AF306" i="164"/>
  <c r="AI306" i="164"/>
  <c r="AK306" i="164"/>
  <c r="AM306" i="164"/>
  <c r="AO306" i="164"/>
  <c r="AR306" i="164"/>
  <c r="AT306" i="164"/>
  <c r="AV306" i="164"/>
  <c r="AX306" i="164"/>
  <c r="BA306" i="164"/>
  <c r="BC306" i="164"/>
  <c r="BE306" i="164"/>
  <c r="BG306" i="164"/>
  <c r="BJ306" i="164"/>
  <c r="BL306" i="164"/>
  <c r="BN306" i="164"/>
  <c r="BP306" i="164"/>
  <c r="BQ306" i="164"/>
  <c r="BR306" i="164"/>
  <c r="BT306" i="164"/>
  <c r="BV306" i="164"/>
  <c r="BX306" i="164"/>
  <c r="H307" i="164"/>
  <c r="J307" i="164"/>
  <c r="L307" i="164"/>
  <c r="N307" i="164"/>
  <c r="Q307" i="164"/>
  <c r="S307" i="164"/>
  <c r="U307" i="164"/>
  <c r="W307" i="164"/>
  <c r="Z307" i="164"/>
  <c r="AB307" i="164"/>
  <c r="AD307" i="164"/>
  <c r="AF307" i="164"/>
  <c r="AI307" i="164"/>
  <c r="AK307" i="164"/>
  <c r="AM307" i="164"/>
  <c r="AO307" i="164"/>
  <c r="AR307" i="164"/>
  <c r="AT307" i="164"/>
  <c r="AV307" i="164"/>
  <c r="AX307" i="164"/>
  <c r="BA307" i="164"/>
  <c r="BC307" i="164"/>
  <c r="BE307" i="164"/>
  <c r="BG307" i="164"/>
  <c r="BJ307" i="164"/>
  <c r="BL307" i="164"/>
  <c r="BN307" i="164"/>
  <c r="BP307" i="164"/>
  <c r="BQ307" i="164"/>
  <c r="BR307" i="164"/>
  <c r="BT307" i="164"/>
  <c r="BV307" i="164"/>
  <c r="BX307" i="164"/>
  <c r="H308" i="164"/>
  <c r="J308" i="164"/>
  <c r="L308" i="164"/>
  <c r="N308" i="164"/>
  <c r="Q308" i="164"/>
  <c r="S308" i="164"/>
  <c r="U308" i="164"/>
  <c r="W308" i="164"/>
  <c r="Z308" i="164"/>
  <c r="AB308" i="164"/>
  <c r="AD308" i="164"/>
  <c r="AF308" i="164"/>
  <c r="AI308" i="164"/>
  <c r="AK308" i="164"/>
  <c r="AM308" i="164"/>
  <c r="AO308" i="164"/>
  <c r="AR308" i="164"/>
  <c r="AT308" i="164"/>
  <c r="AV308" i="164"/>
  <c r="AX308" i="164"/>
  <c r="BA308" i="164"/>
  <c r="BC308" i="164"/>
  <c r="BE308" i="164"/>
  <c r="BG308" i="164"/>
  <c r="BJ308" i="164"/>
  <c r="BL308" i="164"/>
  <c r="BN308" i="164"/>
  <c r="BP308" i="164"/>
  <c r="BQ308" i="164"/>
  <c r="BR308" i="164"/>
  <c r="BT308" i="164"/>
  <c r="BV308" i="164"/>
  <c r="BX308" i="164"/>
  <c r="H309" i="164"/>
  <c r="J309" i="164"/>
  <c r="L309" i="164"/>
  <c r="N309" i="164"/>
  <c r="Q309" i="164"/>
  <c r="S309" i="164"/>
  <c r="U309" i="164"/>
  <c r="W309" i="164"/>
  <c r="Z309" i="164"/>
  <c r="AB309" i="164"/>
  <c r="AD309" i="164"/>
  <c r="AF309" i="164"/>
  <c r="AI309" i="164"/>
  <c r="AK309" i="164"/>
  <c r="AM309" i="164"/>
  <c r="AO309" i="164"/>
  <c r="AR309" i="164"/>
  <c r="AT309" i="164"/>
  <c r="AV309" i="164"/>
  <c r="AX309" i="164"/>
  <c r="BA309" i="164"/>
  <c r="BC309" i="164"/>
  <c r="BE309" i="164"/>
  <c r="BG309" i="164"/>
  <c r="BJ309" i="164"/>
  <c r="BL309" i="164"/>
  <c r="BN309" i="164"/>
  <c r="BP309" i="164"/>
  <c r="BQ309" i="164"/>
  <c r="BR309" i="164"/>
  <c r="BT309" i="164"/>
  <c r="BV309" i="164"/>
  <c r="BX309" i="164"/>
  <c r="H310" i="164"/>
  <c r="J310" i="164"/>
  <c r="L310" i="164"/>
  <c r="N310" i="164"/>
  <c r="Q310" i="164"/>
  <c r="S310" i="164"/>
  <c r="U310" i="164"/>
  <c r="W310" i="164"/>
  <c r="Z310" i="164"/>
  <c r="AB310" i="164"/>
  <c r="AD310" i="164"/>
  <c r="AF310" i="164"/>
  <c r="AI310" i="164"/>
  <c r="AK310" i="164"/>
  <c r="AM310" i="164"/>
  <c r="AO310" i="164"/>
  <c r="AR310" i="164"/>
  <c r="AT310" i="164"/>
  <c r="AV310" i="164"/>
  <c r="AX310" i="164"/>
  <c r="BA310" i="164"/>
  <c r="BC310" i="164"/>
  <c r="BE310" i="164"/>
  <c r="BG310" i="164"/>
  <c r="BJ310" i="164"/>
  <c r="BL310" i="164"/>
  <c r="BN310" i="164"/>
  <c r="BP310" i="164"/>
  <c r="BQ310" i="164"/>
  <c r="BR310" i="164"/>
  <c r="BT310" i="164"/>
  <c r="BV310" i="164"/>
  <c r="BX310" i="164"/>
  <c r="H312" i="164"/>
  <c r="J312" i="164"/>
  <c r="L312" i="164"/>
  <c r="N312" i="164"/>
  <c r="Q312" i="164"/>
  <c r="S312" i="164"/>
  <c r="U312" i="164"/>
  <c r="W312" i="164"/>
  <c r="Z312" i="164"/>
  <c r="AB312" i="164"/>
  <c r="AD312" i="164"/>
  <c r="AF312" i="164"/>
  <c r="AI312" i="164"/>
  <c r="AK312" i="164"/>
  <c r="AM312" i="164"/>
  <c r="AO312" i="164"/>
  <c r="AR312" i="164"/>
  <c r="AT312" i="164"/>
  <c r="AV312" i="164"/>
  <c r="AX312" i="164"/>
  <c r="BA312" i="164"/>
  <c r="BC312" i="164"/>
  <c r="BE312" i="164"/>
  <c r="BG312" i="164"/>
  <c r="BJ312" i="164"/>
  <c r="BL312" i="164"/>
  <c r="BN312" i="164"/>
  <c r="BP312" i="164"/>
  <c r="BQ312" i="164"/>
  <c r="BR312" i="164"/>
  <c r="BT312" i="164"/>
  <c r="BV312" i="164"/>
  <c r="BX312" i="164"/>
  <c r="H313" i="164"/>
  <c r="J313" i="164"/>
  <c r="L313" i="164"/>
  <c r="N313" i="164"/>
  <c r="Q313" i="164"/>
  <c r="S313" i="164"/>
  <c r="U313" i="164"/>
  <c r="W313" i="164"/>
  <c r="Z313" i="164"/>
  <c r="AB313" i="164"/>
  <c r="AD313" i="164"/>
  <c r="AF313" i="164"/>
  <c r="AI313" i="164"/>
  <c r="AK313" i="164"/>
  <c r="AM313" i="164"/>
  <c r="AO313" i="164"/>
  <c r="AR313" i="164"/>
  <c r="AT313" i="164"/>
  <c r="AV313" i="164"/>
  <c r="AX313" i="164"/>
  <c r="BA313" i="164"/>
  <c r="BC313" i="164"/>
  <c r="BE313" i="164"/>
  <c r="BG313" i="164"/>
  <c r="BJ313" i="164"/>
  <c r="BL313" i="164"/>
  <c r="BN313" i="164"/>
  <c r="BP313" i="164"/>
  <c r="BQ313" i="164"/>
  <c r="BR313" i="164"/>
  <c r="BT313" i="164"/>
  <c r="BV313" i="164"/>
  <c r="BX313" i="164"/>
  <c r="H314" i="164"/>
  <c r="J314" i="164"/>
  <c r="L314" i="164"/>
  <c r="N314" i="164"/>
  <c r="Q314" i="164"/>
  <c r="S314" i="164"/>
  <c r="U314" i="164"/>
  <c r="W314" i="164"/>
  <c r="Z314" i="164"/>
  <c r="AB314" i="164"/>
  <c r="AD314" i="164"/>
  <c r="AF314" i="164"/>
  <c r="AI314" i="164"/>
  <c r="AK314" i="164"/>
  <c r="AM314" i="164"/>
  <c r="AO314" i="164"/>
  <c r="AR314" i="164"/>
  <c r="AT314" i="164"/>
  <c r="AV314" i="164"/>
  <c r="AX314" i="164"/>
  <c r="BA314" i="164"/>
  <c r="BC314" i="164"/>
  <c r="BE314" i="164"/>
  <c r="BG314" i="164"/>
  <c r="BJ314" i="164"/>
  <c r="BL314" i="164"/>
  <c r="BN314" i="164"/>
  <c r="BP314" i="164"/>
  <c r="BQ314" i="164"/>
  <c r="BR314" i="164"/>
  <c r="BT314" i="164"/>
  <c r="BV314" i="164"/>
  <c r="BX314" i="164"/>
  <c r="H315" i="164"/>
  <c r="J315" i="164"/>
  <c r="L315" i="164"/>
  <c r="N315" i="164"/>
  <c r="Q315" i="164"/>
  <c r="S315" i="164"/>
  <c r="U315" i="164"/>
  <c r="W315" i="164"/>
  <c r="Z315" i="164"/>
  <c r="AB315" i="164"/>
  <c r="AD315" i="164"/>
  <c r="AF315" i="164"/>
  <c r="AI315" i="164"/>
  <c r="AK315" i="164"/>
  <c r="AM315" i="164"/>
  <c r="AO315" i="164"/>
  <c r="AR315" i="164"/>
  <c r="AT315" i="164"/>
  <c r="AV315" i="164"/>
  <c r="AX315" i="164"/>
  <c r="BA315" i="164"/>
  <c r="BC315" i="164"/>
  <c r="BE315" i="164"/>
  <c r="BG315" i="164"/>
  <c r="BJ315" i="164"/>
  <c r="BL315" i="164"/>
  <c r="BN315" i="164"/>
  <c r="BP315" i="164"/>
  <c r="BQ315" i="164"/>
  <c r="BR315" i="164"/>
  <c r="BT315" i="164"/>
  <c r="BV315" i="164"/>
  <c r="BX315" i="164"/>
  <c r="H316" i="164"/>
  <c r="J316" i="164"/>
  <c r="L316" i="164"/>
  <c r="N316" i="164"/>
  <c r="Q316" i="164"/>
  <c r="S316" i="164"/>
  <c r="U316" i="164"/>
  <c r="W316" i="164"/>
  <c r="Z316" i="164"/>
  <c r="AB316" i="164"/>
  <c r="AD316" i="164"/>
  <c r="AF316" i="164"/>
  <c r="AI316" i="164"/>
  <c r="AK316" i="164"/>
  <c r="AM316" i="164"/>
  <c r="AO316" i="164"/>
  <c r="AR316" i="164"/>
  <c r="AT316" i="164"/>
  <c r="AV316" i="164"/>
  <c r="AX316" i="164"/>
  <c r="BA316" i="164"/>
  <c r="BC316" i="164"/>
  <c r="BE316" i="164"/>
  <c r="BG316" i="164"/>
  <c r="BJ316" i="164"/>
  <c r="BL316" i="164"/>
  <c r="BN316" i="164"/>
  <c r="BP316" i="164"/>
  <c r="BQ316" i="164"/>
  <c r="BR316" i="164"/>
  <c r="BT316" i="164"/>
  <c r="BV316" i="164"/>
  <c r="BX316" i="164"/>
  <c r="H319" i="164"/>
  <c r="J319" i="164"/>
  <c r="L319" i="164"/>
  <c r="N319" i="164"/>
  <c r="Q319" i="164"/>
  <c r="S319" i="164"/>
  <c r="U319" i="164"/>
  <c r="W319" i="164"/>
  <c r="Z319" i="164"/>
  <c r="AB319" i="164"/>
  <c r="AD319" i="164"/>
  <c r="AF319" i="164"/>
  <c r="AI319" i="164"/>
  <c r="AK319" i="164"/>
  <c r="AM319" i="164"/>
  <c r="AO319" i="164"/>
  <c r="AR319" i="164"/>
  <c r="AT319" i="164"/>
  <c r="AV319" i="164"/>
  <c r="AX319" i="164"/>
  <c r="BA319" i="164"/>
  <c r="BC319" i="164"/>
  <c r="BE319" i="164"/>
  <c r="BG319" i="164"/>
  <c r="BJ319" i="164"/>
  <c r="BL319" i="164"/>
  <c r="BN319" i="164"/>
  <c r="BP319" i="164"/>
  <c r="BQ319" i="164"/>
  <c r="BR319" i="164"/>
  <c r="BT319" i="164"/>
  <c r="BV319" i="164"/>
  <c r="BX319" i="164"/>
  <c r="H320" i="164"/>
  <c r="J320" i="164"/>
  <c r="L320" i="164"/>
  <c r="N320" i="164"/>
  <c r="Q320" i="164"/>
  <c r="S320" i="164"/>
  <c r="U320" i="164"/>
  <c r="W320" i="164"/>
  <c r="Z320" i="164"/>
  <c r="AB320" i="164"/>
  <c r="AD320" i="164"/>
  <c r="AF320" i="164"/>
  <c r="AI320" i="164"/>
  <c r="AK320" i="164"/>
  <c r="AM320" i="164"/>
  <c r="AO320" i="164"/>
  <c r="AR320" i="164"/>
  <c r="AT320" i="164"/>
  <c r="AV320" i="164"/>
  <c r="AX320" i="164"/>
  <c r="BA320" i="164"/>
  <c r="BC320" i="164"/>
  <c r="BE320" i="164"/>
  <c r="BG320" i="164"/>
  <c r="BJ320" i="164"/>
  <c r="BL320" i="164"/>
  <c r="BN320" i="164"/>
  <c r="BP320" i="164"/>
  <c r="BQ320" i="164"/>
  <c r="BR320" i="164"/>
  <c r="BT320" i="164"/>
  <c r="BV320" i="164"/>
  <c r="BX320" i="164"/>
  <c r="H321" i="164"/>
  <c r="J321" i="164"/>
  <c r="L321" i="164"/>
  <c r="N321" i="164"/>
  <c r="Q321" i="164"/>
  <c r="S321" i="164"/>
  <c r="U321" i="164"/>
  <c r="W321" i="164"/>
  <c r="Z321" i="164"/>
  <c r="AB321" i="164"/>
  <c r="AD321" i="164"/>
  <c r="AF321" i="164"/>
  <c r="AI321" i="164"/>
  <c r="AK321" i="164"/>
  <c r="AM321" i="164"/>
  <c r="AO321" i="164"/>
  <c r="AR321" i="164"/>
  <c r="AT321" i="164"/>
  <c r="AV321" i="164"/>
  <c r="AX321" i="164"/>
  <c r="BA321" i="164"/>
  <c r="BC321" i="164"/>
  <c r="BE321" i="164"/>
  <c r="BG321" i="164"/>
  <c r="BJ321" i="164"/>
  <c r="BL321" i="164"/>
  <c r="BN321" i="164"/>
  <c r="BP321" i="164"/>
  <c r="BQ321" i="164"/>
  <c r="BR321" i="164"/>
  <c r="BT321" i="164"/>
  <c r="BV321" i="164"/>
  <c r="BX321" i="164"/>
  <c r="H322" i="164"/>
  <c r="J322" i="164"/>
  <c r="L322" i="164"/>
  <c r="N322" i="164"/>
  <c r="Q322" i="164"/>
  <c r="S322" i="164"/>
  <c r="U322" i="164"/>
  <c r="W322" i="164"/>
  <c r="Z322" i="164"/>
  <c r="AB322" i="164"/>
  <c r="AD322" i="164"/>
  <c r="AF322" i="164"/>
  <c r="AI322" i="164"/>
  <c r="AK322" i="164"/>
  <c r="AM322" i="164"/>
  <c r="AO322" i="164"/>
  <c r="AR322" i="164"/>
  <c r="AT322" i="164"/>
  <c r="AV322" i="164"/>
  <c r="AX322" i="164"/>
  <c r="BA322" i="164"/>
  <c r="BC322" i="164"/>
  <c r="BE322" i="164"/>
  <c r="BG322" i="164"/>
  <c r="BJ322" i="164"/>
  <c r="BL322" i="164"/>
  <c r="BN322" i="164"/>
  <c r="BP322" i="164"/>
  <c r="BQ322" i="164"/>
  <c r="BR322" i="164"/>
  <c r="BT322" i="164"/>
  <c r="BV322" i="164"/>
  <c r="BX322" i="164"/>
  <c r="H324" i="164"/>
  <c r="J324" i="164"/>
  <c r="L324" i="164"/>
  <c r="N324" i="164"/>
  <c r="Q324" i="164"/>
  <c r="S324" i="164"/>
  <c r="U324" i="164"/>
  <c r="W324" i="164"/>
  <c r="Z324" i="164"/>
  <c r="AB324" i="164"/>
  <c r="AD324" i="164"/>
  <c r="AF324" i="164"/>
  <c r="AI324" i="164"/>
  <c r="AK324" i="164"/>
  <c r="AM324" i="164"/>
  <c r="AO324" i="164"/>
  <c r="AR324" i="164"/>
  <c r="AT324" i="164"/>
  <c r="AV324" i="164"/>
  <c r="AX324" i="164"/>
  <c r="BA324" i="164"/>
  <c r="BC324" i="164"/>
  <c r="BE324" i="164"/>
  <c r="BG324" i="164"/>
  <c r="BJ324" i="164"/>
  <c r="BL324" i="164"/>
  <c r="BN324" i="164"/>
  <c r="BP324" i="164"/>
  <c r="BQ324" i="164"/>
  <c r="BR324" i="164"/>
  <c r="BT324" i="164"/>
  <c r="BV324" i="164"/>
  <c r="BX324" i="164"/>
  <c r="H325" i="164"/>
  <c r="J325" i="164"/>
  <c r="L325" i="164"/>
  <c r="N325" i="164"/>
  <c r="Q325" i="164"/>
  <c r="S325" i="164"/>
  <c r="U325" i="164"/>
  <c r="W325" i="164"/>
  <c r="Z325" i="164"/>
  <c r="AB325" i="164"/>
  <c r="AD325" i="164"/>
  <c r="AF325" i="164"/>
  <c r="AI325" i="164"/>
  <c r="AK325" i="164"/>
  <c r="AM325" i="164"/>
  <c r="AO325" i="164"/>
  <c r="AR325" i="164"/>
  <c r="AT325" i="164"/>
  <c r="AV325" i="164"/>
  <c r="AX325" i="164"/>
  <c r="BA325" i="164"/>
  <c r="BC325" i="164"/>
  <c r="BE325" i="164"/>
  <c r="BG325" i="164"/>
  <c r="BJ325" i="164"/>
  <c r="BL325" i="164"/>
  <c r="BN325" i="164"/>
  <c r="BP325" i="164"/>
  <c r="BQ325" i="164"/>
  <c r="BR325" i="164"/>
  <c r="BT325" i="164"/>
  <c r="BV325" i="164"/>
  <c r="BX325" i="164"/>
  <c r="H326" i="164"/>
  <c r="J326" i="164"/>
  <c r="L326" i="164"/>
  <c r="N326" i="164"/>
  <c r="Q326" i="164"/>
  <c r="S326" i="164"/>
  <c r="U326" i="164"/>
  <c r="W326" i="164"/>
  <c r="Z326" i="164"/>
  <c r="AB326" i="164"/>
  <c r="AD326" i="164"/>
  <c r="AF326" i="164"/>
  <c r="AI326" i="164"/>
  <c r="AK326" i="164"/>
  <c r="AM326" i="164"/>
  <c r="AO326" i="164"/>
  <c r="AR326" i="164"/>
  <c r="AT326" i="164"/>
  <c r="AV326" i="164"/>
  <c r="AX326" i="164"/>
  <c r="BA326" i="164"/>
  <c r="BC326" i="164"/>
  <c r="BE326" i="164"/>
  <c r="BG326" i="164"/>
  <c r="BJ326" i="164"/>
  <c r="BL326" i="164"/>
  <c r="BN326" i="164"/>
  <c r="BP326" i="164"/>
  <c r="BQ326" i="164"/>
  <c r="BR326" i="164"/>
  <c r="BT326" i="164"/>
  <c r="BV326" i="164"/>
  <c r="BX326" i="164"/>
  <c r="H327" i="164"/>
  <c r="J327" i="164"/>
  <c r="L327" i="164"/>
  <c r="N327" i="164"/>
  <c r="Q327" i="164"/>
  <c r="S327" i="164"/>
  <c r="U327" i="164"/>
  <c r="W327" i="164"/>
  <c r="Z327" i="164"/>
  <c r="AB327" i="164"/>
  <c r="AD327" i="164"/>
  <c r="AF327" i="164"/>
  <c r="AI327" i="164"/>
  <c r="AK327" i="164"/>
  <c r="AM327" i="164"/>
  <c r="AO327" i="164"/>
  <c r="AR327" i="164"/>
  <c r="AT327" i="164"/>
  <c r="AV327" i="164"/>
  <c r="AX327" i="164"/>
  <c r="BA327" i="164"/>
  <c r="BC327" i="164"/>
  <c r="BE327" i="164"/>
  <c r="BG327" i="164"/>
  <c r="BJ327" i="164"/>
  <c r="BL327" i="164"/>
  <c r="BN327" i="164"/>
  <c r="BP327" i="164"/>
  <c r="BQ327" i="164"/>
  <c r="BR327" i="164"/>
  <c r="BT327" i="164"/>
  <c r="BV327" i="164"/>
  <c r="BX327" i="164"/>
  <c r="H328" i="164"/>
  <c r="J328" i="164"/>
  <c r="L328" i="164"/>
  <c r="N328" i="164"/>
  <c r="Q328" i="164"/>
  <c r="S328" i="164"/>
  <c r="U328" i="164"/>
  <c r="W328" i="164"/>
  <c r="Z328" i="164"/>
  <c r="AB328" i="164"/>
  <c r="AD328" i="164"/>
  <c r="AF328" i="164"/>
  <c r="AI328" i="164"/>
  <c r="AK328" i="164"/>
  <c r="AM328" i="164"/>
  <c r="AO328" i="164"/>
  <c r="AR328" i="164"/>
  <c r="AT328" i="164"/>
  <c r="AV328" i="164"/>
  <c r="AX328" i="164"/>
  <c r="BA328" i="164"/>
  <c r="BC328" i="164"/>
  <c r="BE328" i="164"/>
  <c r="BG328" i="164"/>
  <c r="BJ328" i="164"/>
  <c r="BL328" i="164"/>
  <c r="BN328" i="164"/>
  <c r="BP328" i="164"/>
  <c r="BQ328" i="164"/>
  <c r="BR328" i="164"/>
  <c r="BT328" i="164"/>
  <c r="BV328" i="164"/>
  <c r="BX328" i="164"/>
  <c r="H330" i="164"/>
  <c r="J330" i="164"/>
  <c r="L330" i="164"/>
  <c r="N330" i="164"/>
  <c r="Q330" i="164"/>
  <c r="S330" i="164"/>
  <c r="U330" i="164"/>
  <c r="W330" i="164"/>
  <c r="Z330" i="164"/>
  <c r="AB330" i="164"/>
  <c r="AD330" i="164"/>
  <c r="AF330" i="164"/>
  <c r="AI330" i="164"/>
  <c r="AK330" i="164"/>
  <c r="AM330" i="164"/>
  <c r="AO330" i="164"/>
  <c r="AR330" i="164"/>
  <c r="AT330" i="164"/>
  <c r="AV330" i="164"/>
  <c r="AX330" i="164"/>
  <c r="BA330" i="164"/>
  <c r="BC330" i="164"/>
  <c r="BE330" i="164"/>
  <c r="BG330" i="164"/>
  <c r="BJ330" i="164"/>
  <c r="BL330" i="164"/>
  <c r="BN330" i="164"/>
  <c r="BP330" i="164"/>
  <c r="BQ330" i="164"/>
  <c r="BR330" i="164"/>
  <c r="BT330" i="164"/>
  <c r="BV330" i="164"/>
  <c r="BX330" i="164"/>
  <c r="H331" i="164"/>
  <c r="J331" i="164"/>
  <c r="L331" i="164"/>
  <c r="N331" i="164"/>
  <c r="Q331" i="164"/>
  <c r="S331" i="164"/>
  <c r="U331" i="164"/>
  <c r="W331" i="164"/>
  <c r="Z331" i="164"/>
  <c r="AB331" i="164"/>
  <c r="AD331" i="164"/>
  <c r="AF331" i="164"/>
  <c r="AI331" i="164"/>
  <c r="AK331" i="164"/>
  <c r="AM331" i="164"/>
  <c r="AO331" i="164"/>
  <c r="AR331" i="164"/>
  <c r="AT331" i="164"/>
  <c r="AV331" i="164"/>
  <c r="AX331" i="164"/>
  <c r="BA331" i="164"/>
  <c r="BC331" i="164"/>
  <c r="BE331" i="164"/>
  <c r="BG331" i="164"/>
  <c r="BJ331" i="164"/>
  <c r="BL331" i="164"/>
  <c r="BN331" i="164"/>
  <c r="BP331" i="164"/>
  <c r="BQ331" i="164"/>
  <c r="BR331" i="164"/>
  <c r="BT331" i="164"/>
  <c r="BV331" i="164"/>
  <c r="BX331" i="164"/>
  <c r="H332" i="164"/>
  <c r="J332" i="164"/>
  <c r="L332" i="164"/>
  <c r="N332" i="164"/>
  <c r="Q332" i="164"/>
  <c r="S332" i="164"/>
  <c r="U332" i="164"/>
  <c r="W332" i="164"/>
  <c r="Z332" i="164"/>
  <c r="AB332" i="164"/>
  <c r="AD332" i="164"/>
  <c r="AF332" i="164"/>
  <c r="AI332" i="164"/>
  <c r="AK332" i="164"/>
  <c r="AM332" i="164"/>
  <c r="AO332" i="164"/>
  <c r="AR332" i="164"/>
  <c r="AT332" i="164"/>
  <c r="AV332" i="164"/>
  <c r="AX332" i="164"/>
  <c r="BA332" i="164"/>
  <c r="BC332" i="164"/>
  <c r="BE332" i="164"/>
  <c r="BG332" i="164"/>
  <c r="BJ332" i="164"/>
  <c r="BL332" i="164"/>
  <c r="BN332" i="164"/>
  <c r="BP332" i="164"/>
  <c r="BQ332" i="164"/>
  <c r="BR332" i="164"/>
  <c r="BT332" i="164"/>
  <c r="BV332" i="164"/>
  <c r="BX332" i="164"/>
  <c r="H333" i="164"/>
  <c r="J333" i="164"/>
  <c r="L333" i="164"/>
  <c r="N333" i="164"/>
  <c r="Q333" i="164"/>
  <c r="S333" i="164"/>
  <c r="U333" i="164"/>
  <c r="W333" i="164"/>
  <c r="Z333" i="164"/>
  <c r="AB333" i="164"/>
  <c r="AD333" i="164"/>
  <c r="AF333" i="164"/>
  <c r="AI333" i="164"/>
  <c r="AK333" i="164"/>
  <c r="AM333" i="164"/>
  <c r="AO333" i="164"/>
  <c r="AR333" i="164"/>
  <c r="AT333" i="164"/>
  <c r="AV333" i="164"/>
  <c r="AX333" i="164"/>
  <c r="BA333" i="164"/>
  <c r="BC333" i="164"/>
  <c r="BE333" i="164"/>
  <c r="BG333" i="164"/>
  <c r="BJ333" i="164"/>
  <c r="BL333" i="164"/>
  <c r="BN333" i="164"/>
  <c r="BP333" i="164"/>
  <c r="BQ333" i="164"/>
  <c r="BR333" i="164"/>
  <c r="BT333" i="164"/>
  <c r="BV333" i="164"/>
  <c r="BX333" i="164"/>
  <c r="H334" i="164"/>
  <c r="J334" i="164"/>
  <c r="L334" i="164"/>
  <c r="N334" i="164"/>
  <c r="Q334" i="164"/>
  <c r="S334" i="164"/>
  <c r="U334" i="164"/>
  <c r="W334" i="164"/>
  <c r="Z334" i="164"/>
  <c r="AB334" i="164"/>
  <c r="AD334" i="164"/>
  <c r="AF334" i="164"/>
  <c r="AI334" i="164"/>
  <c r="AK334" i="164"/>
  <c r="AM334" i="164"/>
  <c r="AO334" i="164"/>
  <c r="AR334" i="164"/>
  <c r="AT334" i="164"/>
  <c r="AV334" i="164"/>
  <c r="AX334" i="164"/>
  <c r="BA334" i="164"/>
  <c r="BC334" i="164"/>
  <c r="BE334" i="164"/>
  <c r="BG334" i="164"/>
  <c r="BJ334" i="164"/>
  <c r="BL334" i="164"/>
  <c r="BN334" i="164"/>
  <c r="BP334" i="164"/>
  <c r="BQ334" i="164"/>
  <c r="BR334" i="164"/>
  <c r="BT334" i="164"/>
  <c r="BV334" i="164"/>
  <c r="BX334" i="164"/>
  <c r="H336" i="164"/>
  <c r="J336" i="164"/>
  <c r="L336" i="164"/>
  <c r="N336" i="164"/>
  <c r="Q336" i="164"/>
  <c r="S336" i="164"/>
  <c r="U336" i="164"/>
  <c r="W336" i="164"/>
  <c r="Z336" i="164"/>
  <c r="AB336" i="164"/>
  <c r="AD336" i="164"/>
  <c r="AF336" i="164"/>
  <c r="AI336" i="164"/>
  <c r="AK336" i="164"/>
  <c r="AM336" i="164"/>
  <c r="AO336" i="164"/>
  <c r="AR336" i="164"/>
  <c r="AT336" i="164"/>
  <c r="AV336" i="164"/>
  <c r="AX336" i="164"/>
  <c r="BA336" i="164"/>
  <c r="BC336" i="164"/>
  <c r="BE336" i="164"/>
  <c r="BG336" i="164"/>
  <c r="BJ336" i="164"/>
  <c r="BL336" i="164"/>
  <c r="BN336" i="164"/>
  <c r="BP336" i="164"/>
  <c r="BQ336" i="164"/>
  <c r="BR336" i="164"/>
  <c r="BT336" i="164"/>
  <c r="BV336" i="164"/>
  <c r="BX336" i="164"/>
  <c r="H337" i="164"/>
  <c r="J337" i="164"/>
  <c r="L337" i="164"/>
  <c r="N337" i="164"/>
  <c r="Q337" i="164"/>
  <c r="S337" i="164"/>
  <c r="U337" i="164"/>
  <c r="W337" i="164"/>
  <c r="Z337" i="164"/>
  <c r="AB337" i="164"/>
  <c r="AD337" i="164"/>
  <c r="AF337" i="164"/>
  <c r="AI337" i="164"/>
  <c r="AK337" i="164"/>
  <c r="AM337" i="164"/>
  <c r="AO337" i="164"/>
  <c r="AR337" i="164"/>
  <c r="AT337" i="164"/>
  <c r="AV337" i="164"/>
  <c r="AX337" i="164"/>
  <c r="BA337" i="164"/>
  <c r="BC337" i="164"/>
  <c r="BE337" i="164"/>
  <c r="BG337" i="164"/>
  <c r="BJ337" i="164"/>
  <c r="BL337" i="164"/>
  <c r="BN337" i="164"/>
  <c r="BP337" i="164"/>
  <c r="BQ337" i="164"/>
  <c r="BR337" i="164"/>
  <c r="BT337" i="164"/>
  <c r="BV337" i="164"/>
  <c r="BX337" i="164"/>
  <c r="H338" i="164"/>
  <c r="J338" i="164"/>
  <c r="L338" i="164"/>
  <c r="N338" i="164"/>
  <c r="Q338" i="164"/>
  <c r="S338" i="164"/>
  <c r="U338" i="164"/>
  <c r="W338" i="164"/>
  <c r="Z338" i="164"/>
  <c r="AB338" i="164"/>
  <c r="AD338" i="164"/>
  <c r="AF338" i="164"/>
  <c r="AI338" i="164"/>
  <c r="AK338" i="164"/>
  <c r="AM338" i="164"/>
  <c r="AO338" i="164"/>
  <c r="AR338" i="164"/>
  <c r="AT338" i="164"/>
  <c r="AV338" i="164"/>
  <c r="AX338" i="164"/>
  <c r="BA338" i="164"/>
  <c r="BC338" i="164"/>
  <c r="BE338" i="164"/>
  <c r="BG338" i="164"/>
  <c r="BJ338" i="164"/>
  <c r="BL338" i="164"/>
  <c r="BN338" i="164"/>
  <c r="BP338" i="164"/>
  <c r="BQ338" i="164"/>
  <c r="BR338" i="164"/>
  <c r="BT338" i="164"/>
  <c r="BV338" i="164"/>
  <c r="BX338" i="164"/>
  <c r="H339" i="164"/>
  <c r="J339" i="164"/>
  <c r="L339" i="164"/>
  <c r="N339" i="164"/>
  <c r="Q339" i="164"/>
  <c r="S339" i="164"/>
  <c r="U339" i="164"/>
  <c r="W339" i="164"/>
  <c r="Z339" i="164"/>
  <c r="AB339" i="164"/>
  <c r="AD339" i="164"/>
  <c r="AF339" i="164"/>
  <c r="AI339" i="164"/>
  <c r="AK339" i="164"/>
  <c r="AM339" i="164"/>
  <c r="AO339" i="164"/>
  <c r="AR339" i="164"/>
  <c r="AT339" i="164"/>
  <c r="AV339" i="164"/>
  <c r="AX339" i="164"/>
  <c r="BA339" i="164"/>
  <c r="BC339" i="164"/>
  <c r="BE339" i="164"/>
  <c r="BG339" i="164"/>
  <c r="BJ339" i="164"/>
  <c r="BL339" i="164"/>
  <c r="BN339" i="164"/>
  <c r="BP339" i="164"/>
  <c r="BQ339" i="164"/>
  <c r="BR339" i="164"/>
  <c r="BT339" i="164"/>
  <c r="BV339" i="164"/>
  <c r="BX339" i="164"/>
  <c r="H340" i="164"/>
  <c r="J340" i="164"/>
  <c r="L340" i="164"/>
  <c r="N340" i="164"/>
  <c r="Q340" i="164"/>
  <c r="S340" i="164"/>
  <c r="U340" i="164"/>
  <c r="W340" i="164"/>
  <c r="Z340" i="164"/>
  <c r="AB340" i="164"/>
  <c r="AD340" i="164"/>
  <c r="AF340" i="164"/>
  <c r="AI340" i="164"/>
  <c r="AK340" i="164"/>
  <c r="AM340" i="164"/>
  <c r="AO340" i="164"/>
  <c r="AR340" i="164"/>
  <c r="AT340" i="164"/>
  <c r="AV340" i="164"/>
  <c r="AX340" i="164"/>
  <c r="BA340" i="164"/>
  <c r="BC340" i="164"/>
  <c r="BE340" i="164"/>
  <c r="BG340" i="164"/>
  <c r="BJ340" i="164"/>
  <c r="BL340" i="164"/>
  <c r="BN340" i="164"/>
  <c r="BP340" i="164"/>
  <c r="BQ340" i="164"/>
  <c r="BR340" i="164"/>
  <c r="BT340" i="164"/>
  <c r="BV340" i="164"/>
  <c r="BX340" i="164"/>
  <c r="H342" i="164"/>
  <c r="J342" i="164"/>
  <c r="L342" i="164"/>
  <c r="N342" i="164"/>
  <c r="Q342" i="164"/>
  <c r="S342" i="164"/>
  <c r="U342" i="164"/>
  <c r="W342" i="164"/>
  <c r="Z342" i="164"/>
  <c r="AB342" i="164"/>
  <c r="AD342" i="164"/>
  <c r="AF342" i="164"/>
  <c r="AI342" i="164"/>
  <c r="AK342" i="164"/>
  <c r="AM342" i="164"/>
  <c r="AO342" i="164"/>
  <c r="AR342" i="164"/>
  <c r="AT342" i="164"/>
  <c r="AV342" i="164"/>
  <c r="AX342" i="164"/>
  <c r="BA342" i="164"/>
  <c r="BC342" i="164"/>
  <c r="BE342" i="164"/>
  <c r="BG342" i="164"/>
  <c r="BJ342" i="164"/>
  <c r="BL342" i="164"/>
  <c r="BN342" i="164"/>
  <c r="BP342" i="164"/>
  <c r="BQ342" i="164"/>
  <c r="BR342" i="164"/>
  <c r="BT342" i="164"/>
  <c r="BV342" i="164"/>
  <c r="BX342" i="164"/>
  <c r="H343" i="164"/>
  <c r="J343" i="164"/>
  <c r="L343" i="164"/>
  <c r="N343" i="164"/>
  <c r="Q343" i="164"/>
  <c r="S343" i="164"/>
  <c r="U343" i="164"/>
  <c r="W343" i="164"/>
  <c r="Z343" i="164"/>
  <c r="AB343" i="164"/>
  <c r="AD343" i="164"/>
  <c r="AF343" i="164"/>
  <c r="AI343" i="164"/>
  <c r="AK343" i="164"/>
  <c r="AM343" i="164"/>
  <c r="AO343" i="164"/>
  <c r="AR343" i="164"/>
  <c r="AT343" i="164"/>
  <c r="AV343" i="164"/>
  <c r="AX343" i="164"/>
  <c r="BA343" i="164"/>
  <c r="BC343" i="164"/>
  <c r="BE343" i="164"/>
  <c r="BG343" i="164"/>
  <c r="BJ343" i="164"/>
  <c r="BL343" i="164"/>
  <c r="BN343" i="164"/>
  <c r="BP343" i="164"/>
  <c r="BQ343" i="164"/>
  <c r="BR343" i="164"/>
  <c r="BT343" i="164"/>
  <c r="BV343" i="164"/>
  <c r="BX343" i="164"/>
  <c r="H344" i="164"/>
  <c r="J344" i="164"/>
  <c r="L344" i="164"/>
  <c r="N344" i="164"/>
  <c r="Q344" i="164"/>
  <c r="S344" i="164"/>
  <c r="U344" i="164"/>
  <c r="W344" i="164"/>
  <c r="Z344" i="164"/>
  <c r="AB344" i="164"/>
  <c r="AD344" i="164"/>
  <c r="AF344" i="164"/>
  <c r="AI344" i="164"/>
  <c r="AK344" i="164"/>
  <c r="AM344" i="164"/>
  <c r="AO344" i="164"/>
  <c r="AR344" i="164"/>
  <c r="AT344" i="164"/>
  <c r="AV344" i="164"/>
  <c r="AX344" i="164"/>
  <c r="BA344" i="164"/>
  <c r="BC344" i="164"/>
  <c r="BE344" i="164"/>
  <c r="BG344" i="164"/>
  <c r="BJ344" i="164"/>
  <c r="BL344" i="164"/>
  <c r="BN344" i="164"/>
  <c r="BP344" i="164"/>
  <c r="BQ344" i="164"/>
  <c r="BR344" i="164"/>
  <c r="BT344" i="164"/>
  <c r="BV344" i="164"/>
  <c r="BX344" i="164"/>
  <c r="H345" i="164"/>
  <c r="J345" i="164"/>
  <c r="L345" i="164"/>
  <c r="N345" i="164"/>
  <c r="Q345" i="164"/>
  <c r="S345" i="164"/>
  <c r="U345" i="164"/>
  <c r="W345" i="164"/>
  <c r="Z345" i="164"/>
  <c r="AB345" i="164"/>
  <c r="AD345" i="164"/>
  <c r="AF345" i="164"/>
  <c r="AI345" i="164"/>
  <c r="AK345" i="164"/>
  <c r="AM345" i="164"/>
  <c r="AO345" i="164"/>
  <c r="AR345" i="164"/>
  <c r="AT345" i="164"/>
  <c r="AV345" i="164"/>
  <c r="AX345" i="164"/>
  <c r="BA345" i="164"/>
  <c r="BC345" i="164"/>
  <c r="BE345" i="164"/>
  <c r="BG345" i="164"/>
  <c r="BJ345" i="164"/>
  <c r="BL345" i="164"/>
  <c r="BN345" i="164"/>
  <c r="BP345" i="164"/>
  <c r="BQ345" i="164"/>
  <c r="BR345" i="164"/>
  <c r="BT345" i="164"/>
  <c r="BV345" i="164"/>
  <c r="BX345" i="164"/>
  <c r="H346" i="164"/>
  <c r="J346" i="164"/>
  <c r="L346" i="164"/>
  <c r="N346" i="164"/>
  <c r="Q346" i="164"/>
  <c r="S346" i="164"/>
  <c r="U346" i="164"/>
  <c r="W346" i="164"/>
  <c r="Z346" i="164"/>
  <c r="AB346" i="164"/>
  <c r="AD346" i="164"/>
  <c r="AF346" i="164"/>
  <c r="AI346" i="164"/>
  <c r="AK346" i="164"/>
  <c r="AM346" i="164"/>
  <c r="AO346" i="164"/>
  <c r="AR346" i="164"/>
  <c r="AT346" i="164"/>
  <c r="AV346" i="164"/>
  <c r="AX346" i="164"/>
  <c r="BA346" i="164"/>
  <c r="BC346" i="164"/>
  <c r="BE346" i="164"/>
  <c r="BG346" i="164"/>
  <c r="BJ346" i="164"/>
  <c r="BL346" i="164"/>
  <c r="BN346" i="164"/>
  <c r="BP346" i="164"/>
  <c r="BQ346" i="164"/>
  <c r="BR346" i="164"/>
  <c r="BT346" i="164"/>
  <c r="BV346" i="164"/>
  <c r="BX346" i="164"/>
  <c r="H348" i="164"/>
  <c r="J348" i="164"/>
  <c r="L348" i="164"/>
  <c r="N348" i="164"/>
  <c r="Q348" i="164"/>
  <c r="S348" i="164"/>
  <c r="U348" i="164"/>
  <c r="W348" i="164"/>
  <c r="Z348" i="164"/>
  <c r="AB348" i="164"/>
  <c r="AD348" i="164"/>
  <c r="AF348" i="164"/>
  <c r="AI348" i="164"/>
  <c r="AK348" i="164"/>
  <c r="AM348" i="164"/>
  <c r="AO348" i="164"/>
  <c r="AR348" i="164"/>
  <c r="AT348" i="164"/>
  <c r="AV348" i="164"/>
  <c r="AX348" i="164"/>
  <c r="BA348" i="164"/>
  <c r="BC348" i="164"/>
  <c r="BE348" i="164"/>
  <c r="BG348" i="164"/>
  <c r="BJ348" i="164"/>
  <c r="BL348" i="164"/>
  <c r="BN348" i="164"/>
  <c r="BP348" i="164"/>
  <c r="BQ348" i="164"/>
  <c r="BR348" i="164"/>
  <c r="BT348" i="164"/>
  <c r="BV348" i="164"/>
  <c r="BX348" i="164"/>
  <c r="H349" i="164"/>
  <c r="J349" i="164"/>
  <c r="L349" i="164"/>
  <c r="N349" i="164"/>
  <c r="Q349" i="164"/>
  <c r="S349" i="164"/>
  <c r="U349" i="164"/>
  <c r="W349" i="164"/>
  <c r="Z349" i="164"/>
  <c r="AB349" i="164"/>
  <c r="AD349" i="164"/>
  <c r="AF349" i="164"/>
  <c r="AI349" i="164"/>
  <c r="AK349" i="164"/>
  <c r="AM349" i="164"/>
  <c r="AO349" i="164"/>
  <c r="AR349" i="164"/>
  <c r="AT349" i="164"/>
  <c r="AV349" i="164"/>
  <c r="AX349" i="164"/>
  <c r="BA349" i="164"/>
  <c r="BC349" i="164"/>
  <c r="BE349" i="164"/>
  <c r="BG349" i="164"/>
  <c r="BJ349" i="164"/>
  <c r="BL349" i="164"/>
  <c r="BN349" i="164"/>
  <c r="BP349" i="164"/>
  <c r="BQ349" i="164"/>
  <c r="BR349" i="164"/>
  <c r="BT349" i="164"/>
  <c r="BV349" i="164"/>
  <c r="BX349" i="164"/>
  <c r="H350" i="164"/>
  <c r="J350" i="164"/>
  <c r="L350" i="164"/>
  <c r="N350" i="164"/>
  <c r="Q350" i="164"/>
  <c r="S350" i="164"/>
  <c r="U350" i="164"/>
  <c r="W350" i="164"/>
  <c r="Z350" i="164"/>
  <c r="AB350" i="164"/>
  <c r="AD350" i="164"/>
  <c r="AF350" i="164"/>
  <c r="AI350" i="164"/>
  <c r="AK350" i="164"/>
  <c r="AM350" i="164"/>
  <c r="AO350" i="164"/>
  <c r="AR350" i="164"/>
  <c r="AT350" i="164"/>
  <c r="AV350" i="164"/>
  <c r="AX350" i="164"/>
  <c r="BA350" i="164"/>
  <c r="BC350" i="164"/>
  <c r="BE350" i="164"/>
  <c r="BG350" i="164"/>
  <c r="BJ350" i="164"/>
  <c r="BL350" i="164"/>
  <c r="BN350" i="164"/>
  <c r="BP350" i="164"/>
  <c r="BQ350" i="164"/>
  <c r="BR350" i="164"/>
  <c r="BT350" i="164"/>
  <c r="BV350" i="164"/>
  <c r="BX350" i="164"/>
  <c r="H351" i="164"/>
  <c r="J351" i="164"/>
  <c r="L351" i="164"/>
  <c r="N351" i="164"/>
  <c r="Q351" i="164"/>
  <c r="S351" i="164"/>
  <c r="U351" i="164"/>
  <c r="W351" i="164"/>
  <c r="Z351" i="164"/>
  <c r="AB351" i="164"/>
  <c r="AD351" i="164"/>
  <c r="AF351" i="164"/>
  <c r="AI351" i="164"/>
  <c r="AK351" i="164"/>
  <c r="AM351" i="164"/>
  <c r="AO351" i="164"/>
  <c r="AR351" i="164"/>
  <c r="AT351" i="164"/>
  <c r="AV351" i="164"/>
  <c r="AX351" i="164"/>
  <c r="BA351" i="164"/>
  <c r="BC351" i="164"/>
  <c r="BE351" i="164"/>
  <c r="BG351" i="164"/>
  <c r="BJ351" i="164"/>
  <c r="BL351" i="164"/>
  <c r="BN351" i="164"/>
  <c r="BP351" i="164"/>
  <c r="BQ351" i="164"/>
  <c r="BR351" i="164"/>
  <c r="BT351" i="164"/>
  <c r="BV351" i="164"/>
  <c r="BX351" i="164"/>
  <c r="H352" i="164"/>
  <c r="J352" i="164"/>
  <c r="L352" i="164"/>
  <c r="N352" i="164"/>
  <c r="Q352" i="164"/>
  <c r="S352" i="164"/>
  <c r="U352" i="164"/>
  <c r="W352" i="164"/>
  <c r="Z352" i="164"/>
  <c r="AB352" i="164"/>
  <c r="AD352" i="164"/>
  <c r="AF352" i="164"/>
  <c r="AI352" i="164"/>
  <c r="AK352" i="164"/>
  <c r="AM352" i="164"/>
  <c r="AO352" i="164"/>
  <c r="AR352" i="164"/>
  <c r="AT352" i="164"/>
  <c r="AV352" i="164"/>
  <c r="AX352" i="164"/>
  <c r="BA352" i="164"/>
  <c r="BC352" i="164"/>
  <c r="BE352" i="164"/>
  <c r="BG352" i="164"/>
  <c r="BJ352" i="164"/>
  <c r="BL352" i="164"/>
  <c r="BN352" i="164"/>
  <c r="BP352" i="164"/>
  <c r="BQ352" i="164"/>
  <c r="BR352" i="164"/>
  <c r="BT352" i="164"/>
  <c r="BV352" i="164"/>
  <c r="BX352" i="164"/>
  <c r="H354" i="164"/>
  <c r="J354" i="164"/>
  <c r="L354" i="164"/>
  <c r="N354" i="164"/>
  <c r="Q354" i="164"/>
  <c r="S354" i="164"/>
  <c r="U354" i="164"/>
  <c r="W354" i="164"/>
  <c r="Z354" i="164"/>
  <c r="AB354" i="164"/>
  <c r="AD354" i="164"/>
  <c r="AF354" i="164"/>
  <c r="AI354" i="164"/>
  <c r="AK354" i="164"/>
  <c r="AM354" i="164"/>
  <c r="AO354" i="164"/>
  <c r="AR354" i="164"/>
  <c r="AT354" i="164"/>
  <c r="AV354" i="164"/>
  <c r="AX354" i="164"/>
  <c r="BA354" i="164"/>
  <c r="BC354" i="164"/>
  <c r="BE354" i="164"/>
  <c r="BG354" i="164"/>
  <c r="BJ354" i="164"/>
  <c r="BL354" i="164"/>
  <c r="BN354" i="164"/>
  <c r="BP354" i="164"/>
  <c r="BQ354" i="164"/>
  <c r="BR354" i="164"/>
  <c r="BT354" i="164"/>
  <c r="BV354" i="164"/>
  <c r="BX354" i="164"/>
  <c r="H355" i="164"/>
  <c r="J355" i="164"/>
  <c r="L355" i="164"/>
  <c r="N355" i="164"/>
  <c r="Q355" i="164"/>
  <c r="S355" i="164"/>
  <c r="U355" i="164"/>
  <c r="W355" i="164"/>
  <c r="Z355" i="164"/>
  <c r="AB355" i="164"/>
  <c r="AD355" i="164"/>
  <c r="AF355" i="164"/>
  <c r="AI355" i="164"/>
  <c r="AK355" i="164"/>
  <c r="AM355" i="164"/>
  <c r="AO355" i="164"/>
  <c r="AR355" i="164"/>
  <c r="AT355" i="164"/>
  <c r="AV355" i="164"/>
  <c r="AX355" i="164"/>
  <c r="BA355" i="164"/>
  <c r="BC355" i="164"/>
  <c r="BE355" i="164"/>
  <c r="BG355" i="164"/>
  <c r="BJ355" i="164"/>
  <c r="BL355" i="164"/>
  <c r="BN355" i="164"/>
  <c r="BP355" i="164"/>
  <c r="BQ355" i="164"/>
  <c r="BR355" i="164"/>
  <c r="BT355" i="164"/>
  <c r="BV355" i="164"/>
  <c r="BX355" i="164"/>
  <c r="H356" i="164"/>
  <c r="J356" i="164"/>
  <c r="L356" i="164"/>
  <c r="N356" i="164"/>
  <c r="Q356" i="164"/>
  <c r="S356" i="164"/>
  <c r="U356" i="164"/>
  <c r="W356" i="164"/>
  <c r="Z356" i="164"/>
  <c r="AB356" i="164"/>
  <c r="AD356" i="164"/>
  <c r="AF356" i="164"/>
  <c r="AI356" i="164"/>
  <c r="AK356" i="164"/>
  <c r="AM356" i="164"/>
  <c r="AO356" i="164"/>
  <c r="AR356" i="164"/>
  <c r="AT356" i="164"/>
  <c r="AV356" i="164"/>
  <c r="AX356" i="164"/>
  <c r="BA356" i="164"/>
  <c r="BC356" i="164"/>
  <c r="BE356" i="164"/>
  <c r="BG356" i="164"/>
  <c r="BJ356" i="164"/>
  <c r="BL356" i="164"/>
  <c r="BN356" i="164"/>
  <c r="BP356" i="164"/>
  <c r="BQ356" i="164"/>
  <c r="BR356" i="164"/>
  <c r="BT356" i="164"/>
  <c r="BV356" i="164"/>
  <c r="BX356" i="164"/>
  <c r="H357" i="164"/>
  <c r="J357" i="164"/>
  <c r="L357" i="164"/>
  <c r="N357" i="164"/>
  <c r="Q357" i="164"/>
  <c r="S357" i="164"/>
  <c r="U357" i="164"/>
  <c r="W357" i="164"/>
  <c r="Z357" i="164"/>
  <c r="AB357" i="164"/>
  <c r="AD357" i="164"/>
  <c r="AF357" i="164"/>
  <c r="AI357" i="164"/>
  <c r="AK357" i="164"/>
  <c r="AM357" i="164"/>
  <c r="AO357" i="164"/>
  <c r="AR357" i="164"/>
  <c r="AT357" i="164"/>
  <c r="AV357" i="164"/>
  <c r="AX357" i="164"/>
  <c r="BA357" i="164"/>
  <c r="BC357" i="164"/>
  <c r="BE357" i="164"/>
  <c r="BG357" i="164"/>
  <c r="BJ357" i="164"/>
  <c r="BL357" i="164"/>
  <c r="BN357" i="164"/>
  <c r="BP357" i="164"/>
  <c r="BQ357" i="164"/>
  <c r="BR357" i="164"/>
  <c r="BT357" i="164"/>
  <c r="BV357" i="164"/>
  <c r="BX357" i="164"/>
  <c r="H358" i="164"/>
  <c r="J358" i="164"/>
  <c r="L358" i="164"/>
  <c r="N358" i="164"/>
  <c r="Q358" i="164"/>
  <c r="S358" i="164"/>
  <c r="U358" i="164"/>
  <c r="W358" i="164"/>
  <c r="Z358" i="164"/>
  <c r="AB358" i="164"/>
  <c r="AD358" i="164"/>
  <c r="AF358" i="164"/>
  <c r="AI358" i="164"/>
  <c r="AK358" i="164"/>
  <c r="AM358" i="164"/>
  <c r="AO358" i="164"/>
  <c r="AR358" i="164"/>
  <c r="AT358" i="164"/>
  <c r="AV358" i="164"/>
  <c r="AX358" i="164"/>
  <c r="BA358" i="164"/>
  <c r="BC358" i="164"/>
  <c r="BE358" i="164"/>
  <c r="BG358" i="164"/>
  <c r="BJ358" i="164"/>
  <c r="BL358" i="164"/>
  <c r="BN358" i="164"/>
  <c r="BP358" i="164"/>
  <c r="BQ358" i="164"/>
  <c r="BR358" i="164"/>
  <c r="BT358" i="164"/>
  <c r="BV358" i="164"/>
  <c r="BX358" i="164"/>
  <c r="H360" i="164"/>
  <c r="J360" i="164"/>
  <c r="L360" i="164"/>
  <c r="N360" i="164"/>
  <c r="Q360" i="164"/>
  <c r="S360" i="164"/>
  <c r="U360" i="164"/>
  <c r="W360" i="164"/>
  <c r="Z360" i="164"/>
  <c r="AB360" i="164"/>
  <c r="AD360" i="164"/>
  <c r="AF360" i="164"/>
  <c r="AI360" i="164"/>
  <c r="AK360" i="164"/>
  <c r="AM360" i="164"/>
  <c r="AO360" i="164"/>
  <c r="AR360" i="164"/>
  <c r="AT360" i="164"/>
  <c r="AV360" i="164"/>
  <c r="AX360" i="164"/>
  <c r="BA360" i="164"/>
  <c r="BC360" i="164"/>
  <c r="BE360" i="164"/>
  <c r="BG360" i="164"/>
  <c r="BJ360" i="164"/>
  <c r="BL360" i="164"/>
  <c r="BN360" i="164"/>
  <c r="BP360" i="164"/>
  <c r="BQ360" i="164"/>
  <c r="BR360" i="164"/>
  <c r="BT360" i="164"/>
  <c r="BV360" i="164"/>
  <c r="BX360" i="164"/>
  <c r="H361" i="164"/>
  <c r="J361" i="164"/>
  <c r="L361" i="164"/>
  <c r="N361" i="164"/>
  <c r="Q361" i="164"/>
  <c r="S361" i="164"/>
  <c r="U361" i="164"/>
  <c r="W361" i="164"/>
  <c r="Z361" i="164"/>
  <c r="AB361" i="164"/>
  <c r="AD361" i="164"/>
  <c r="AF361" i="164"/>
  <c r="AI361" i="164"/>
  <c r="AK361" i="164"/>
  <c r="AM361" i="164"/>
  <c r="AO361" i="164"/>
  <c r="AR361" i="164"/>
  <c r="AT361" i="164"/>
  <c r="AV361" i="164"/>
  <c r="AX361" i="164"/>
  <c r="BA361" i="164"/>
  <c r="BC361" i="164"/>
  <c r="BE361" i="164"/>
  <c r="BG361" i="164"/>
  <c r="BJ361" i="164"/>
  <c r="BL361" i="164"/>
  <c r="BN361" i="164"/>
  <c r="BP361" i="164"/>
  <c r="BQ361" i="164"/>
  <c r="BR361" i="164"/>
  <c r="BT361" i="164"/>
  <c r="BV361" i="164"/>
  <c r="BX361" i="164"/>
  <c r="H362" i="164"/>
  <c r="J362" i="164"/>
  <c r="L362" i="164"/>
  <c r="N362" i="164"/>
  <c r="Q362" i="164"/>
  <c r="S362" i="164"/>
  <c r="U362" i="164"/>
  <c r="W362" i="164"/>
  <c r="Z362" i="164"/>
  <c r="AB362" i="164"/>
  <c r="AD362" i="164"/>
  <c r="AF362" i="164"/>
  <c r="AI362" i="164"/>
  <c r="AK362" i="164"/>
  <c r="AM362" i="164"/>
  <c r="AO362" i="164"/>
  <c r="AR362" i="164"/>
  <c r="AT362" i="164"/>
  <c r="AV362" i="164"/>
  <c r="AX362" i="164"/>
  <c r="BA362" i="164"/>
  <c r="BC362" i="164"/>
  <c r="BE362" i="164"/>
  <c r="BG362" i="164"/>
  <c r="BJ362" i="164"/>
  <c r="BL362" i="164"/>
  <c r="BN362" i="164"/>
  <c r="BP362" i="164"/>
  <c r="BQ362" i="164"/>
  <c r="BR362" i="164"/>
  <c r="BT362" i="164"/>
  <c r="BV362" i="164"/>
  <c r="BX362" i="164"/>
  <c r="H363" i="164"/>
  <c r="J363" i="164"/>
  <c r="L363" i="164"/>
  <c r="N363" i="164"/>
  <c r="Q363" i="164"/>
  <c r="S363" i="164"/>
  <c r="U363" i="164"/>
  <c r="W363" i="164"/>
  <c r="Z363" i="164"/>
  <c r="AB363" i="164"/>
  <c r="AD363" i="164"/>
  <c r="AF363" i="164"/>
  <c r="AI363" i="164"/>
  <c r="AK363" i="164"/>
  <c r="AM363" i="164"/>
  <c r="AO363" i="164"/>
  <c r="AR363" i="164"/>
  <c r="AT363" i="164"/>
  <c r="AV363" i="164"/>
  <c r="AX363" i="164"/>
  <c r="BA363" i="164"/>
  <c r="BC363" i="164"/>
  <c r="BE363" i="164"/>
  <c r="BG363" i="164"/>
  <c r="BJ363" i="164"/>
  <c r="BL363" i="164"/>
  <c r="BN363" i="164"/>
  <c r="BP363" i="164"/>
  <c r="BQ363" i="164"/>
  <c r="BR363" i="164"/>
  <c r="BT363" i="164"/>
  <c r="BV363" i="164"/>
  <c r="BX363" i="164"/>
  <c r="H364" i="164"/>
  <c r="J364" i="164"/>
  <c r="L364" i="164"/>
  <c r="N364" i="164"/>
  <c r="Q364" i="164"/>
  <c r="S364" i="164"/>
  <c r="U364" i="164"/>
  <c r="W364" i="164"/>
  <c r="Z364" i="164"/>
  <c r="AB364" i="164"/>
  <c r="AD364" i="164"/>
  <c r="AF364" i="164"/>
  <c r="AI364" i="164"/>
  <c r="AK364" i="164"/>
  <c r="AM364" i="164"/>
  <c r="AO364" i="164"/>
  <c r="AR364" i="164"/>
  <c r="AT364" i="164"/>
  <c r="AV364" i="164"/>
  <c r="AX364" i="164"/>
  <c r="BA364" i="164"/>
  <c r="BC364" i="164"/>
  <c r="BE364" i="164"/>
  <c r="BG364" i="164"/>
  <c r="BJ364" i="164"/>
  <c r="BL364" i="164"/>
  <c r="BN364" i="164"/>
  <c r="BP364" i="164"/>
  <c r="BQ364" i="164"/>
  <c r="BR364" i="164"/>
  <c r="BT364" i="164"/>
  <c r="BV364" i="164"/>
  <c r="BX364" i="164"/>
  <c r="H366" i="164"/>
  <c r="J366" i="164"/>
  <c r="L366" i="164"/>
  <c r="N366" i="164"/>
  <c r="Q366" i="164"/>
  <c r="S366" i="164"/>
  <c r="U366" i="164"/>
  <c r="W366" i="164"/>
  <c r="Z366" i="164"/>
  <c r="AB366" i="164"/>
  <c r="AD366" i="164"/>
  <c r="AF366" i="164"/>
  <c r="AI366" i="164"/>
  <c r="AK366" i="164"/>
  <c r="AM366" i="164"/>
  <c r="AO366" i="164"/>
  <c r="AR366" i="164"/>
  <c r="AT366" i="164"/>
  <c r="AV366" i="164"/>
  <c r="AX366" i="164"/>
  <c r="BA366" i="164"/>
  <c r="BC366" i="164"/>
  <c r="BE366" i="164"/>
  <c r="BG366" i="164"/>
  <c r="BJ366" i="164"/>
  <c r="BL366" i="164"/>
  <c r="BN366" i="164"/>
  <c r="BP366" i="164"/>
  <c r="BQ366" i="164"/>
  <c r="BR366" i="164"/>
  <c r="BT366" i="164"/>
  <c r="BV366" i="164"/>
  <c r="BX366" i="164"/>
  <c r="H367" i="164"/>
  <c r="J367" i="164"/>
  <c r="L367" i="164"/>
  <c r="N367" i="164"/>
  <c r="Q367" i="164"/>
  <c r="S367" i="164"/>
  <c r="U367" i="164"/>
  <c r="W367" i="164"/>
  <c r="Z367" i="164"/>
  <c r="AB367" i="164"/>
  <c r="AD367" i="164"/>
  <c r="AF367" i="164"/>
  <c r="AI367" i="164"/>
  <c r="AK367" i="164"/>
  <c r="AM367" i="164"/>
  <c r="AO367" i="164"/>
  <c r="AR367" i="164"/>
  <c r="AT367" i="164"/>
  <c r="AV367" i="164"/>
  <c r="AX367" i="164"/>
  <c r="BA367" i="164"/>
  <c r="BC367" i="164"/>
  <c r="BE367" i="164"/>
  <c r="BG367" i="164"/>
  <c r="BJ367" i="164"/>
  <c r="BL367" i="164"/>
  <c r="BN367" i="164"/>
  <c r="BP367" i="164"/>
  <c r="BQ367" i="164"/>
  <c r="BR367" i="164"/>
  <c r="BT367" i="164"/>
  <c r="BV367" i="164"/>
  <c r="BX367" i="164"/>
  <c r="H368" i="164"/>
  <c r="J368" i="164"/>
  <c r="L368" i="164"/>
  <c r="N368" i="164"/>
  <c r="Q368" i="164"/>
  <c r="S368" i="164"/>
  <c r="U368" i="164"/>
  <c r="W368" i="164"/>
  <c r="Z368" i="164"/>
  <c r="AB368" i="164"/>
  <c r="AD368" i="164"/>
  <c r="AF368" i="164"/>
  <c r="AI368" i="164"/>
  <c r="AK368" i="164"/>
  <c r="AM368" i="164"/>
  <c r="AO368" i="164"/>
  <c r="AR368" i="164"/>
  <c r="AT368" i="164"/>
  <c r="AV368" i="164"/>
  <c r="AX368" i="164"/>
  <c r="BA368" i="164"/>
  <c r="BC368" i="164"/>
  <c r="BE368" i="164"/>
  <c r="BG368" i="164"/>
  <c r="BJ368" i="164"/>
  <c r="BL368" i="164"/>
  <c r="BN368" i="164"/>
  <c r="BP368" i="164"/>
  <c r="BQ368" i="164"/>
  <c r="BR368" i="164"/>
  <c r="BT368" i="164"/>
  <c r="BV368" i="164"/>
  <c r="BX368" i="164"/>
  <c r="H369" i="164"/>
  <c r="J369" i="164"/>
  <c r="L369" i="164"/>
  <c r="N369" i="164"/>
  <c r="Q369" i="164"/>
  <c r="S369" i="164"/>
  <c r="U369" i="164"/>
  <c r="W369" i="164"/>
  <c r="Z369" i="164"/>
  <c r="AB369" i="164"/>
  <c r="AD369" i="164"/>
  <c r="AF369" i="164"/>
  <c r="AI369" i="164"/>
  <c r="AK369" i="164"/>
  <c r="AM369" i="164"/>
  <c r="AO369" i="164"/>
  <c r="AR369" i="164"/>
  <c r="AT369" i="164"/>
  <c r="AV369" i="164"/>
  <c r="AX369" i="164"/>
  <c r="BA369" i="164"/>
  <c r="BC369" i="164"/>
  <c r="BE369" i="164"/>
  <c r="BG369" i="164"/>
  <c r="BJ369" i="164"/>
  <c r="BL369" i="164"/>
  <c r="BN369" i="164"/>
  <c r="BP369" i="164"/>
  <c r="BQ369" i="164"/>
  <c r="BR369" i="164"/>
  <c r="BT369" i="164"/>
  <c r="BV369" i="164"/>
  <c r="BX369" i="164"/>
  <c r="H370" i="164"/>
  <c r="J370" i="164"/>
  <c r="L370" i="164"/>
  <c r="N370" i="164"/>
  <c r="Q370" i="164"/>
  <c r="S370" i="164"/>
  <c r="U370" i="164"/>
  <c r="W370" i="164"/>
  <c r="Z370" i="164"/>
  <c r="AB370" i="164"/>
  <c r="AD370" i="164"/>
  <c r="AF370" i="164"/>
  <c r="AI370" i="164"/>
  <c r="AK370" i="164"/>
  <c r="AM370" i="164"/>
  <c r="AO370" i="164"/>
  <c r="AR370" i="164"/>
  <c r="AT370" i="164"/>
  <c r="AV370" i="164"/>
  <c r="AX370" i="164"/>
  <c r="BA370" i="164"/>
  <c r="BC370" i="164"/>
  <c r="BE370" i="164"/>
  <c r="BG370" i="164"/>
  <c r="BJ370" i="164"/>
  <c r="BL370" i="164"/>
  <c r="BN370" i="164"/>
  <c r="BP370" i="164"/>
  <c r="BQ370" i="164"/>
  <c r="BR370" i="164"/>
  <c r="BT370" i="164"/>
  <c r="BV370" i="164"/>
  <c r="BX370" i="164"/>
  <c r="H372" i="164"/>
  <c r="J372" i="164"/>
  <c r="L372" i="164"/>
  <c r="N372" i="164"/>
  <c r="Q372" i="164"/>
  <c r="S372" i="164"/>
  <c r="U372" i="164"/>
  <c r="W372" i="164"/>
  <c r="Z372" i="164"/>
  <c r="AB372" i="164"/>
  <c r="AD372" i="164"/>
  <c r="AF372" i="164"/>
  <c r="AI372" i="164"/>
  <c r="AK372" i="164"/>
  <c r="AM372" i="164"/>
  <c r="AO372" i="164"/>
  <c r="AR372" i="164"/>
  <c r="AT372" i="164"/>
  <c r="AV372" i="164"/>
  <c r="AX372" i="164"/>
  <c r="BA372" i="164"/>
  <c r="BC372" i="164"/>
  <c r="BE372" i="164"/>
  <c r="BG372" i="164"/>
  <c r="BJ372" i="164"/>
  <c r="BL372" i="164"/>
  <c r="BN372" i="164"/>
  <c r="BP372" i="164"/>
  <c r="BQ372" i="164"/>
  <c r="BR372" i="164"/>
  <c r="BT372" i="164"/>
  <c r="BV372" i="164"/>
  <c r="BX372" i="164"/>
  <c r="H373" i="164"/>
  <c r="J373" i="164"/>
  <c r="L373" i="164"/>
  <c r="N373" i="164"/>
  <c r="Q373" i="164"/>
  <c r="S373" i="164"/>
  <c r="U373" i="164"/>
  <c r="W373" i="164"/>
  <c r="Z373" i="164"/>
  <c r="AB373" i="164"/>
  <c r="AD373" i="164"/>
  <c r="AF373" i="164"/>
  <c r="AI373" i="164"/>
  <c r="AK373" i="164"/>
  <c r="AM373" i="164"/>
  <c r="AO373" i="164"/>
  <c r="AR373" i="164"/>
  <c r="AT373" i="164"/>
  <c r="AV373" i="164"/>
  <c r="AX373" i="164"/>
  <c r="BA373" i="164"/>
  <c r="BC373" i="164"/>
  <c r="BE373" i="164"/>
  <c r="BG373" i="164"/>
  <c r="BJ373" i="164"/>
  <c r="BL373" i="164"/>
  <c r="BN373" i="164"/>
  <c r="BP373" i="164"/>
  <c r="BQ373" i="164"/>
  <c r="BR373" i="164"/>
  <c r="BT373" i="164"/>
  <c r="BV373" i="164"/>
  <c r="BX373" i="164"/>
  <c r="H374" i="164"/>
  <c r="J374" i="164"/>
  <c r="L374" i="164"/>
  <c r="N374" i="164"/>
  <c r="Q374" i="164"/>
  <c r="S374" i="164"/>
  <c r="U374" i="164"/>
  <c r="W374" i="164"/>
  <c r="Z374" i="164"/>
  <c r="AB374" i="164"/>
  <c r="AD374" i="164"/>
  <c r="AF374" i="164"/>
  <c r="AI374" i="164"/>
  <c r="AK374" i="164"/>
  <c r="AM374" i="164"/>
  <c r="AO374" i="164"/>
  <c r="AR374" i="164"/>
  <c r="AT374" i="164"/>
  <c r="AV374" i="164"/>
  <c r="AX374" i="164"/>
  <c r="BA374" i="164"/>
  <c r="BC374" i="164"/>
  <c r="BE374" i="164"/>
  <c r="BG374" i="164"/>
  <c r="BJ374" i="164"/>
  <c r="BL374" i="164"/>
  <c r="BN374" i="164"/>
  <c r="BP374" i="164"/>
  <c r="BQ374" i="164"/>
  <c r="BR374" i="164"/>
  <c r="BT374" i="164"/>
  <c r="BV374" i="164"/>
  <c r="BX374" i="164"/>
  <c r="H375" i="164"/>
  <c r="J375" i="164"/>
  <c r="L375" i="164"/>
  <c r="N375" i="164"/>
  <c r="Q375" i="164"/>
  <c r="S375" i="164"/>
  <c r="U375" i="164"/>
  <c r="W375" i="164"/>
  <c r="Z375" i="164"/>
  <c r="AB375" i="164"/>
  <c r="AD375" i="164"/>
  <c r="AF375" i="164"/>
  <c r="AI375" i="164"/>
  <c r="AK375" i="164"/>
  <c r="AM375" i="164"/>
  <c r="AO375" i="164"/>
  <c r="AR375" i="164"/>
  <c r="AT375" i="164"/>
  <c r="AV375" i="164"/>
  <c r="AX375" i="164"/>
  <c r="BA375" i="164"/>
  <c r="BC375" i="164"/>
  <c r="BE375" i="164"/>
  <c r="BG375" i="164"/>
  <c r="BJ375" i="164"/>
  <c r="BL375" i="164"/>
  <c r="BN375" i="164"/>
  <c r="BP375" i="164"/>
  <c r="BQ375" i="164"/>
  <c r="BR375" i="164"/>
  <c r="BT375" i="164"/>
  <c r="BV375" i="164"/>
  <c r="BX375" i="164"/>
  <c r="H376" i="164"/>
  <c r="J376" i="164"/>
  <c r="L376" i="164"/>
  <c r="N376" i="164"/>
  <c r="Q376" i="164"/>
  <c r="S376" i="164"/>
  <c r="U376" i="164"/>
  <c r="W376" i="164"/>
  <c r="Z376" i="164"/>
  <c r="AB376" i="164"/>
  <c r="AD376" i="164"/>
  <c r="AF376" i="164"/>
  <c r="AI376" i="164"/>
  <c r="AK376" i="164"/>
  <c r="AM376" i="164"/>
  <c r="AO376" i="164"/>
  <c r="AR376" i="164"/>
  <c r="AT376" i="164"/>
  <c r="AV376" i="164"/>
  <c r="AX376" i="164"/>
  <c r="BA376" i="164"/>
  <c r="BC376" i="164"/>
  <c r="BE376" i="164"/>
  <c r="BG376" i="164"/>
  <c r="BJ376" i="164"/>
  <c r="BL376" i="164"/>
  <c r="BN376" i="164"/>
  <c r="BP376" i="164"/>
  <c r="BQ376" i="164"/>
  <c r="BR376" i="164"/>
  <c r="BT376" i="164"/>
  <c r="BV376" i="164"/>
  <c r="BX376" i="164"/>
  <c r="H378" i="164"/>
  <c r="J378" i="164"/>
  <c r="L378" i="164"/>
  <c r="N378" i="164"/>
  <c r="Q378" i="164"/>
  <c r="S378" i="164"/>
  <c r="U378" i="164"/>
  <c r="W378" i="164"/>
  <c r="Z378" i="164"/>
  <c r="AB378" i="164"/>
  <c r="AD378" i="164"/>
  <c r="AF378" i="164"/>
  <c r="AI378" i="164"/>
  <c r="AK378" i="164"/>
  <c r="AM378" i="164"/>
  <c r="AO378" i="164"/>
  <c r="AR378" i="164"/>
  <c r="AT378" i="164"/>
  <c r="AV378" i="164"/>
  <c r="AX378" i="164"/>
  <c r="BA378" i="164"/>
  <c r="BC378" i="164"/>
  <c r="BE378" i="164"/>
  <c r="BG378" i="164"/>
  <c r="BJ378" i="164"/>
  <c r="BL378" i="164"/>
  <c r="BN378" i="164"/>
  <c r="BP378" i="164"/>
  <c r="BQ378" i="164"/>
  <c r="BR378" i="164"/>
  <c r="BT378" i="164"/>
  <c r="BV378" i="164"/>
  <c r="BX378" i="164"/>
  <c r="H379" i="164"/>
  <c r="J379" i="164"/>
  <c r="L379" i="164"/>
  <c r="N379" i="164"/>
  <c r="Q379" i="164"/>
  <c r="S379" i="164"/>
  <c r="U379" i="164"/>
  <c r="W379" i="164"/>
  <c r="Z379" i="164"/>
  <c r="AB379" i="164"/>
  <c r="AD379" i="164"/>
  <c r="AF379" i="164"/>
  <c r="AI379" i="164"/>
  <c r="AK379" i="164"/>
  <c r="AM379" i="164"/>
  <c r="AO379" i="164"/>
  <c r="AR379" i="164"/>
  <c r="AT379" i="164"/>
  <c r="AV379" i="164"/>
  <c r="AX379" i="164"/>
  <c r="BA379" i="164"/>
  <c r="BC379" i="164"/>
  <c r="BE379" i="164"/>
  <c r="BG379" i="164"/>
  <c r="BJ379" i="164"/>
  <c r="BL379" i="164"/>
  <c r="BN379" i="164"/>
  <c r="BP379" i="164"/>
  <c r="BQ379" i="164"/>
  <c r="BR379" i="164"/>
  <c r="BT379" i="164"/>
  <c r="BV379" i="164"/>
  <c r="BX379" i="164"/>
  <c r="H380" i="164"/>
  <c r="J380" i="164"/>
  <c r="L380" i="164"/>
  <c r="N380" i="164"/>
  <c r="Q380" i="164"/>
  <c r="S380" i="164"/>
  <c r="U380" i="164"/>
  <c r="W380" i="164"/>
  <c r="Z380" i="164"/>
  <c r="AB380" i="164"/>
  <c r="AD380" i="164"/>
  <c r="AF380" i="164"/>
  <c r="AI380" i="164"/>
  <c r="AK380" i="164"/>
  <c r="AM380" i="164"/>
  <c r="AO380" i="164"/>
  <c r="AR380" i="164"/>
  <c r="AT380" i="164"/>
  <c r="AV380" i="164"/>
  <c r="AX380" i="164"/>
  <c r="BA380" i="164"/>
  <c r="BC380" i="164"/>
  <c r="BE380" i="164"/>
  <c r="BG380" i="164"/>
  <c r="BJ380" i="164"/>
  <c r="BL380" i="164"/>
  <c r="BN380" i="164"/>
  <c r="BP380" i="164"/>
  <c r="BQ380" i="164"/>
  <c r="BR380" i="164"/>
  <c r="BT380" i="164"/>
  <c r="BV380" i="164"/>
  <c r="BX380" i="164"/>
  <c r="H381" i="164"/>
  <c r="J381" i="164"/>
  <c r="L381" i="164"/>
  <c r="N381" i="164"/>
  <c r="Q381" i="164"/>
  <c r="S381" i="164"/>
  <c r="U381" i="164"/>
  <c r="W381" i="164"/>
  <c r="Z381" i="164"/>
  <c r="AB381" i="164"/>
  <c r="AD381" i="164"/>
  <c r="AF381" i="164"/>
  <c r="AI381" i="164"/>
  <c r="AK381" i="164"/>
  <c r="AM381" i="164"/>
  <c r="AO381" i="164"/>
  <c r="AR381" i="164"/>
  <c r="AT381" i="164"/>
  <c r="AV381" i="164"/>
  <c r="AX381" i="164"/>
  <c r="BA381" i="164"/>
  <c r="BC381" i="164"/>
  <c r="BE381" i="164"/>
  <c r="BG381" i="164"/>
  <c r="BJ381" i="164"/>
  <c r="BL381" i="164"/>
  <c r="BN381" i="164"/>
  <c r="BP381" i="164"/>
  <c r="BQ381" i="164"/>
  <c r="BR381" i="164"/>
  <c r="BT381" i="164"/>
  <c r="BV381" i="164"/>
  <c r="BX381" i="164"/>
  <c r="H382" i="164"/>
  <c r="J382" i="164"/>
  <c r="L382" i="164"/>
  <c r="N382" i="164"/>
  <c r="Q382" i="164"/>
  <c r="S382" i="164"/>
  <c r="U382" i="164"/>
  <c r="W382" i="164"/>
  <c r="Z382" i="164"/>
  <c r="AB382" i="164"/>
  <c r="AD382" i="164"/>
  <c r="AF382" i="164"/>
  <c r="AI382" i="164"/>
  <c r="AK382" i="164"/>
  <c r="AM382" i="164"/>
  <c r="AO382" i="164"/>
  <c r="AR382" i="164"/>
  <c r="AT382" i="164"/>
  <c r="AV382" i="164"/>
  <c r="AX382" i="164"/>
  <c r="BA382" i="164"/>
  <c r="BC382" i="164"/>
  <c r="BE382" i="164"/>
  <c r="BG382" i="164"/>
  <c r="BJ382" i="164"/>
  <c r="BL382" i="164"/>
  <c r="BN382" i="164"/>
  <c r="BP382" i="164"/>
  <c r="BQ382" i="164"/>
  <c r="BR382" i="164"/>
  <c r="BT382" i="164"/>
  <c r="BV382" i="164"/>
  <c r="BX382" i="164"/>
  <c r="H384" i="164"/>
  <c r="J384" i="164"/>
  <c r="L384" i="164"/>
  <c r="N384" i="164"/>
  <c r="Q384" i="164"/>
  <c r="S384" i="164"/>
  <c r="U384" i="164"/>
  <c r="W384" i="164"/>
  <c r="Z384" i="164"/>
  <c r="AB384" i="164"/>
  <c r="AD384" i="164"/>
  <c r="AF384" i="164"/>
  <c r="AI384" i="164"/>
  <c r="AK384" i="164"/>
  <c r="AM384" i="164"/>
  <c r="AO384" i="164"/>
  <c r="AR384" i="164"/>
  <c r="AT384" i="164"/>
  <c r="AV384" i="164"/>
  <c r="AX384" i="164"/>
  <c r="BA384" i="164"/>
  <c r="BC384" i="164"/>
  <c r="BE384" i="164"/>
  <c r="BG384" i="164"/>
  <c r="BJ384" i="164"/>
  <c r="BL384" i="164"/>
  <c r="BN384" i="164"/>
  <c r="BP384" i="164"/>
  <c r="BQ384" i="164"/>
  <c r="BR384" i="164"/>
  <c r="BT384" i="164"/>
  <c r="BV384" i="164"/>
  <c r="BX384" i="164"/>
  <c r="H385" i="164"/>
  <c r="J385" i="164"/>
  <c r="L385" i="164"/>
  <c r="N385" i="164"/>
  <c r="Q385" i="164"/>
  <c r="S385" i="164"/>
  <c r="U385" i="164"/>
  <c r="W385" i="164"/>
  <c r="Z385" i="164"/>
  <c r="AB385" i="164"/>
  <c r="AD385" i="164"/>
  <c r="AF385" i="164"/>
  <c r="AI385" i="164"/>
  <c r="AK385" i="164"/>
  <c r="AM385" i="164"/>
  <c r="AO385" i="164"/>
  <c r="AR385" i="164"/>
  <c r="AT385" i="164"/>
  <c r="AV385" i="164"/>
  <c r="AX385" i="164"/>
  <c r="BA385" i="164"/>
  <c r="BC385" i="164"/>
  <c r="BE385" i="164"/>
  <c r="BG385" i="164"/>
  <c r="BJ385" i="164"/>
  <c r="BL385" i="164"/>
  <c r="BN385" i="164"/>
  <c r="BP385" i="164"/>
  <c r="BQ385" i="164"/>
  <c r="BR385" i="164"/>
  <c r="BT385" i="164"/>
  <c r="BV385" i="164"/>
  <c r="BX385" i="164"/>
  <c r="H386" i="164"/>
  <c r="J386" i="164"/>
  <c r="L386" i="164"/>
  <c r="N386" i="164"/>
  <c r="Q386" i="164"/>
  <c r="S386" i="164"/>
  <c r="U386" i="164"/>
  <c r="W386" i="164"/>
  <c r="Z386" i="164"/>
  <c r="AB386" i="164"/>
  <c r="AD386" i="164"/>
  <c r="AF386" i="164"/>
  <c r="AI386" i="164"/>
  <c r="AK386" i="164"/>
  <c r="AM386" i="164"/>
  <c r="AO386" i="164"/>
  <c r="AR386" i="164"/>
  <c r="AT386" i="164"/>
  <c r="AV386" i="164"/>
  <c r="AX386" i="164"/>
  <c r="BA386" i="164"/>
  <c r="BC386" i="164"/>
  <c r="BE386" i="164"/>
  <c r="BG386" i="164"/>
  <c r="BJ386" i="164"/>
  <c r="BL386" i="164"/>
  <c r="BN386" i="164"/>
  <c r="BP386" i="164"/>
  <c r="BQ386" i="164"/>
  <c r="BR386" i="164"/>
  <c r="BT386" i="164"/>
  <c r="BV386" i="164"/>
  <c r="BX386" i="164"/>
  <c r="H387" i="164"/>
  <c r="J387" i="164"/>
  <c r="L387" i="164"/>
  <c r="N387" i="164"/>
  <c r="Q387" i="164"/>
  <c r="S387" i="164"/>
  <c r="U387" i="164"/>
  <c r="W387" i="164"/>
  <c r="Z387" i="164"/>
  <c r="AB387" i="164"/>
  <c r="AD387" i="164"/>
  <c r="AF387" i="164"/>
  <c r="AI387" i="164"/>
  <c r="AK387" i="164"/>
  <c r="AM387" i="164"/>
  <c r="AO387" i="164"/>
  <c r="AR387" i="164"/>
  <c r="AT387" i="164"/>
  <c r="AV387" i="164"/>
  <c r="AX387" i="164"/>
  <c r="BA387" i="164"/>
  <c r="BC387" i="164"/>
  <c r="BE387" i="164"/>
  <c r="BG387" i="164"/>
  <c r="BJ387" i="164"/>
  <c r="BL387" i="164"/>
  <c r="BN387" i="164"/>
  <c r="BP387" i="164"/>
  <c r="BQ387" i="164"/>
  <c r="BR387" i="164"/>
  <c r="BT387" i="164"/>
  <c r="BV387" i="164"/>
  <c r="BX387" i="164"/>
  <c r="H388" i="164"/>
  <c r="J388" i="164"/>
  <c r="L388" i="164"/>
  <c r="N388" i="164"/>
  <c r="Q388" i="164"/>
  <c r="S388" i="164"/>
  <c r="U388" i="164"/>
  <c r="W388" i="164"/>
  <c r="Z388" i="164"/>
  <c r="AB388" i="164"/>
  <c r="AD388" i="164"/>
  <c r="AF388" i="164"/>
  <c r="AI388" i="164"/>
  <c r="AK388" i="164"/>
  <c r="AM388" i="164"/>
  <c r="AO388" i="164"/>
  <c r="AR388" i="164"/>
  <c r="AT388" i="164"/>
  <c r="AV388" i="164"/>
  <c r="AX388" i="164"/>
  <c r="BA388" i="164"/>
  <c r="BC388" i="164"/>
  <c r="BE388" i="164"/>
  <c r="BG388" i="164"/>
  <c r="BJ388" i="164"/>
  <c r="BL388" i="164"/>
  <c r="BN388" i="164"/>
  <c r="BP388" i="164"/>
  <c r="BQ388" i="164"/>
  <c r="BR388" i="164"/>
  <c r="BT388" i="164"/>
  <c r="BV388" i="164"/>
  <c r="BX388" i="164"/>
  <c r="H390" i="164"/>
  <c r="J390" i="164"/>
  <c r="L390" i="164"/>
  <c r="N390" i="164"/>
  <c r="Q390" i="164"/>
  <c r="S390" i="164"/>
  <c r="U390" i="164"/>
  <c r="W390" i="164"/>
  <c r="Z390" i="164"/>
  <c r="AB390" i="164"/>
  <c r="AD390" i="164"/>
  <c r="AF390" i="164"/>
  <c r="AI390" i="164"/>
  <c r="AK390" i="164"/>
  <c r="AM390" i="164"/>
  <c r="AO390" i="164"/>
  <c r="AR390" i="164"/>
  <c r="AT390" i="164"/>
  <c r="AV390" i="164"/>
  <c r="AX390" i="164"/>
  <c r="BA390" i="164"/>
  <c r="BC390" i="164"/>
  <c r="BE390" i="164"/>
  <c r="BG390" i="164"/>
  <c r="BJ390" i="164"/>
  <c r="BL390" i="164"/>
  <c r="BN390" i="164"/>
  <c r="BP390" i="164"/>
  <c r="BQ390" i="164"/>
  <c r="BR390" i="164"/>
  <c r="BT390" i="164"/>
  <c r="BV390" i="164"/>
  <c r="BX390" i="164"/>
  <c r="H391" i="164"/>
  <c r="J391" i="164"/>
  <c r="L391" i="164"/>
  <c r="N391" i="164"/>
  <c r="Q391" i="164"/>
  <c r="S391" i="164"/>
  <c r="U391" i="164"/>
  <c r="W391" i="164"/>
  <c r="Z391" i="164"/>
  <c r="AB391" i="164"/>
  <c r="AD391" i="164"/>
  <c r="AF391" i="164"/>
  <c r="AI391" i="164"/>
  <c r="AK391" i="164"/>
  <c r="AM391" i="164"/>
  <c r="AO391" i="164"/>
  <c r="AR391" i="164"/>
  <c r="AT391" i="164"/>
  <c r="AV391" i="164"/>
  <c r="AX391" i="164"/>
  <c r="BA391" i="164"/>
  <c r="BC391" i="164"/>
  <c r="BE391" i="164"/>
  <c r="BG391" i="164"/>
  <c r="BJ391" i="164"/>
  <c r="BL391" i="164"/>
  <c r="BN391" i="164"/>
  <c r="BP391" i="164"/>
  <c r="BQ391" i="164"/>
  <c r="BR391" i="164"/>
  <c r="BT391" i="164"/>
  <c r="BV391" i="164"/>
  <c r="BX391" i="164"/>
  <c r="H392" i="164"/>
  <c r="J392" i="164"/>
  <c r="L392" i="164"/>
  <c r="N392" i="164"/>
  <c r="Q392" i="164"/>
  <c r="S392" i="164"/>
  <c r="U392" i="164"/>
  <c r="W392" i="164"/>
  <c r="Z392" i="164"/>
  <c r="AB392" i="164"/>
  <c r="AD392" i="164"/>
  <c r="AF392" i="164"/>
  <c r="AI392" i="164"/>
  <c r="AK392" i="164"/>
  <c r="AM392" i="164"/>
  <c r="AO392" i="164"/>
  <c r="AR392" i="164"/>
  <c r="AT392" i="164"/>
  <c r="AV392" i="164"/>
  <c r="AX392" i="164"/>
  <c r="BA392" i="164"/>
  <c r="BC392" i="164"/>
  <c r="BE392" i="164"/>
  <c r="BG392" i="164"/>
  <c r="BJ392" i="164"/>
  <c r="BL392" i="164"/>
  <c r="BN392" i="164"/>
  <c r="BP392" i="164"/>
  <c r="BQ392" i="164"/>
  <c r="BR392" i="164"/>
  <c r="BT392" i="164"/>
  <c r="BV392" i="164"/>
  <c r="BX392" i="164"/>
  <c r="H393" i="164"/>
  <c r="J393" i="164"/>
  <c r="L393" i="164"/>
  <c r="N393" i="164"/>
  <c r="Q393" i="164"/>
  <c r="S393" i="164"/>
  <c r="U393" i="164"/>
  <c r="W393" i="164"/>
  <c r="Z393" i="164"/>
  <c r="AB393" i="164"/>
  <c r="AD393" i="164"/>
  <c r="AF393" i="164"/>
  <c r="AI393" i="164"/>
  <c r="AK393" i="164"/>
  <c r="AM393" i="164"/>
  <c r="AO393" i="164"/>
  <c r="AR393" i="164"/>
  <c r="AT393" i="164"/>
  <c r="AV393" i="164"/>
  <c r="AX393" i="164"/>
  <c r="BA393" i="164"/>
  <c r="BC393" i="164"/>
  <c r="BE393" i="164"/>
  <c r="BG393" i="164"/>
  <c r="BJ393" i="164"/>
  <c r="BL393" i="164"/>
  <c r="BN393" i="164"/>
  <c r="BP393" i="164"/>
  <c r="BQ393" i="164"/>
  <c r="BR393" i="164"/>
  <c r="BT393" i="164"/>
  <c r="BV393" i="164"/>
  <c r="BX393" i="164"/>
  <c r="H394" i="164"/>
  <c r="J394" i="164"/>
  <c r="L394" i="164"/>
  <c r="N394" i="164"/>
  <c r="Q394" i="164"/>
  <c r="S394" i="164"/>
  <c r="U394" i="164"/>
  <c r="W394" i="164"/>
  <c r="Z394" i="164"/>
  <c r="AB394" i="164"/>
  <c r="AD394" i="164"/>
  <c r="AF394" i="164"/>
  <c r="AI394" i="164"/>
  <c r="AK394" i="164"/>
  <c r="AM394" i="164"/>
  <c r="AO394" i="164"/>
  <c r="AR394" i="164"/>
  <c r="AT394" i="164"/>
  <c r="AV394" i="164"/>
  <c r="AX394" i="164"/>
  <c r="BA394" i="164"/>
  <c r="BC394" i="164"/>
  <c r="BE394" i="164"/>
  <c r="BG394" i="164"/>
  <c r="BJ394" i="164"/>
  <c r="BL394" i="164"/>
  <c r="BN394" i="164"/>
  <c r="BP394" i="164"/>
  <c r="BQ394" i="164"/>
  <c r="BR394" i="164"/>
  <c r="BT394" i="164"/>
  <c r="BV394" i="164"/>
  <c r="BX394" i="164"/>
  <c r="H396" i="164"/>
  <c r="J396" i="164"/>
  <c r="L396" i="164"/>
  <c r="N396" i="164"/>
  <c r="Q396" i="164"/>
  <c r="S396" i="164"/>
  <c r="U396" i="164"/>
  <c r="W396" i="164"/>
  <c r="Z396" i="164"/>
  <c r="AB396" i="164"/>
  <c r="AD396" i="164"/>
  <c r="AF396" i="164"/>
  <c r="AI396" i="164"/>
  <c r="AK396" i="164"/>
  <c r="AM396" i="164"/>
  <c r="AO396" i="164"/>
  <c r="AR396" i="164"/>
  <c r="AT396" i="164"/>
  <c r="AV396" i="164"/>
  <c r="AX396" i="164"/>
  <c r="BA396" i="164"/>
  <c r="BC396" i="164"/>
  <c r="BE396" i="164"/>
  <c r="BG396" i="164"/>
  <c r="BJ396" i="164"/>
  <c r="BL396" i="164"/>
  <c r="BN396" i="164"/>
  <c r="BP396" i="164"/>
  <c r="BQ396" i="164"/>
  <c r="BR396" i="164"/>
  <c r="BT396" i="164"/>
  <c r="BV396" i="164"/>
  <c r="BX396" i="164"/>
  <c r="H397" i="164"/>
  <c r="J397" i="164"/>
  <c r="L397" i="164"/>
  <c r="N397" i="164"/>
  <c r="Q397" i="164"/>
  <c r="S397" i="164"/>
  <c r="U397" i="164"/>
  <c r="W397" i="164"/>
  <c r="Z397" i="164"/>
  <c r="AB397" i="164"/>
  <c r="AD397" i="164"/>
  <c r="AF397" i="164"/>
  <c r="AI397" i="164"/>
  <c r="AK397" i="164"/>
  <c r="AM397" i="164"/>
  <c r="AO397" i="164"/>
  <c r="AR397" i="164"/>
  <c r="AT397" i="164"/>
  <c r="AV397" i="164"/>
  <c r="AX397" i="164"/>
  <c r="BA397" i="164"/>
  <c r="BC397" i="164"/>
  <c r="BE397" i="164"/>
  <c r="BG397" i="164"/>
  <c r="BJ397" i="164"/>
  <c r="BL397" i="164"/>
  <c r="BN397" i="164"/>
  <c r="BP397" i="164"/>
  <c r="BQ397" i="164"/>
  <c r="BR397" i="164"/>
  <c r="BT397" i="164"/>
  <c r="BV397" i="164"/>
  <c r="BX397" i="164"/>
  <c r="H398" i="164"/>
  <c r="J398" i="164"/>
  <c r="L398" i="164"/>
  <c r="N398" i="164"/>
  <c r="Q398" i="164"/>
  <c r="S398" i="164"/>
  <c r="U398" i="164"/>
  <c r="W398" i="164"/>
  <c r="Z398" i="164"/>
  <c r="AB398" i="164"/>
  <c r="AD398" i="164"/>
  <c r="AF398" i="164"/>
  <c r="AI398" i="164"/>
  <c r="AK398" i="164"/>
  <c r="AM398" i="164"/>
  <c r="AO398" i="164"/>
  <c r="AR398" i="164"/>
  <c r="AT398" i="164"/>
  <c r="AV398" i="164"/>
  <c r="AX398" i="164"/>
  <c r="BA398" i="164"/>
  <c r="BC398" i="164"/>
  <c r="BE398" i="164"/>
  <c r="BG398" i="164"/>
  <c r="BJ398" i="164"/>
  <c r="BL398" i="164"/>
  <c r="BN398" i="164"/>
  <c r="BP398" i="164"/>
  <c r="BQ398" i="164"/>
  <c r="BR398" i="164"/>
  <c r="BT398" i="164"/>
  <c r="BV398" i="164"/>
  <c r="BX398" i="164"/>
  <c r="H399" i="164"/>
  <c r="J399" i="164"/>
  <c r="L399" i="164"/>
  <c r="N399" i="164"/>
  <c r="Q399" i="164"/>
  <c r="S399" i="164"/>
  <c r="U399" i="164"/>
  <c r="W399" i="164"/>
  <c r="Z399" i="164"/>
  <c r="AB399" i="164"/>
  <c r="AD399" i="164"/>
  <c r="AF399" i="164"/>
  <c r="AI399" i="164"/>
  <c r="AK399" i="164"/>
  <c r="AM399" i="164"/>
  <c r="AO399" i="164"/>
  <c r="AR399" i="164"/>
  <c r="AT399" i="164"/>
  <c r="AV399" i="164"/>
  <c r="AX399" i="164"/>
  <c r="BA399" i="164"/>
  <c r="BC399" i="164"/>
  <c r="BE399" i="164"/>
  <c r="BG399" i="164"/>
  <c r="BJ399" i="164"/>
  <c r="BL399" i="164"/>
  <c r="BN399" i="164"/>
  <c r="BP399" i="164"/>
  <c r="BQ399" i="164"/>
  <c r="BR399" i="164"/>
  <c r="BT399" i="164"/>
  <c r="BV399" i="164"/>
  <c r="BX399" i="164"/>
  <c r="H400" i="164"/>
  <c r="J400" i="164"/>
  <c r="L400" i="164"/>
  <c r="N400" i="164"/>
  <c r="Q400" i="164"/>
  <c r="S400" i="164"/>
  <c r="U400" i="164"/>
  <c r="W400" i="164"/>
  <c r="Z400" i="164"/>
  <c r="AB400" i="164"/>
  <c r="AD400" i="164"/>
  <c r="AF400" i="164"/>
  <c r="AI400" i="164"/>
  <c r="AK400" i="164"/>
  <c r="AM400" i="164"/>
  <c r="AO400" i="164"/>
  <c r="AR400" i="164"/>
  <c r="AT400" i="164"/>
  <c r="AV400" i="164"/>
  <c r="AX400" i="164"/>
  <c r="BA400" i="164"/>
  <c r="BC400" i="164"/>
  <c r="BE400" i="164"/>
  <c r="BG400" i="164"/>
  <c r="BJ400" i="164"/>
  <c r="BL400" i="164"/>
  <c r="BN400" i="164"/>
  <c r="BP400" i="164"/>
  <c r="BQ400" i="164"/>
  <c r="BR400" i="164"/>
  <c r="BT400" i="164"/>
  <c r="BV400" i="164"/>
  <c r="BX400" i="164"/>
  <c r="H402" i="164"/>
  <c r="J402" i="164"/>
  <c r="L402" i="164"/>
  <c r="N402" i="164"/>
  <c r="Q402" i="164"/>
  <c r="S402" i="164"/>
  <c r="U402" i="164"/>
  <c r="W402" i="164"/>
  <c r="Z402" i="164"/>
  <c r="AB402" i="164"/>
  <c r="AD402" i="164"/>
  <c r="AF402" i="164"/>
  <c r="AI402" i="164"/>
  <c r="AK402" i="164"/>
  <c r="AM402" i="164"/>
  <c r="AO402" i="164"/>
  <c r="AR402" i="164"/>
  <c r="AT402" i="164"/>
  <c r="AV402" i="164"/>
  <c r="AX402" i="164"/>
  <c r="BA402" i="164"/>
  <c r="BC402" i="164"/>
  <c r="BE402" i="164"/>
  <c r="BG402" i="164"/>
  <c r="BJ402" i="164"/>
  <c r="BL402" i="164"/>
  <c r="BN402" i="164"/>
  <c r="BP402" i="164"/>
  <c r="BQ402" i="164"/>
  <c r="BR402" i="164"/>
  <c r="BT402" i="164"/>
  <c r="BV402" i="164"/>
  <c r="BX402" i="164"/>
  <c r="H403" i="164"/>
  <c r="J403" i="164"/>
  <c r="L403" i="164"/>
  <c r="N403" i="164"/>
  <c r="Q403" i="164"/>
  <c r="S403" i="164"/>
  <c r="U403" i="164"/>
  <c r="W403" i="164"/>
  <c r="Z403" i="164"/>
  <c r="AB403" i="164"/>
  <c r="AD403" i="164"/>
  <c r="AF403" i="164"/>
  <c r="AI403" i="164"/>
  <c r="AK403" i="164"/>
  <c r="AM403" i="164"/>
  <c r="AO403" i="164"/>
  <c r="AR403" i="164"/>
  <c r="AT403" i="164"/>
  <c r="AV403" i="164"/>
  <c r="AX403" i="164"/>
  <c r="BA403" i="164"/>
  <c r="BC403" i="164"/>
  <c r="BE403" i="164"/>
  <c r="BG403" i="164"/>
  <c r="BJ403" i="164"/>
  <c r="BL403" i="164"/>
  <c r="BN403" i="164"/>
  <c r="BP403" i="164"/>
  <c r="BQ403" i="164"/>
  <c r="BR403" i="164"/>
  <c r="BT403" i="164"/>
  <c r="BV403" i="164"/>
  <c r="BX403" i="164"/>
  <c r="H404" i="164"/>
  <c r="J404" i="164"/>
  <c r="L404" i="164"/>
  <c r="N404" i="164"/>
  <c r="Q404" i="164"/>
  <c r="S404" i="164"/>
  <c r="U404" i="164"/>
  <c r="W404" i="164"/>
  <c r="Z404" i="164"/>
  <c r="AB404" i="164"/>
  <c r="AD404" i="164"/>
  <c r="AF404" i="164"/>
  <c r="AI404" i="164"/>
  <c r="AK404" i="164"/>
  <c r="AM404" i="164"/>
  <c r="AO404" i="164"/>
  <c r="AR404" i="164"/>
  <c r="AT404" i="164"/>
  <c r="AV404" i="164"/>
  <c r="AX404" i="164"/>
  <c r="BA404" i="164"/>
  <c r="BC404" i="164"/>
  <c r="BE404" i="164"/>
  <c r="BG404" i="164"/>
  <c r="BJ404" i="164"/>
  <c r="BL404" i="164"/>
  <c r="BN404" i="164"/>
  <c r="BP404" i="164"/>
  <c r="BQ404" i="164"/>
  <c r="BR404" i="164"/>
  <c r="BT404" i="164"/>
  <c r="BV404" i="164"/>
  <c r="BX404" i="164"/>
  <c r="H405" i="164"/>
  <c r="J405" i="164"/>
  <c r="L405" i="164"/>
  <c r="N405" i="164"/>
  <c r="Q405" i="164"/>
  <c r="S405" i="164"/>
  <c r="U405" i="164"/>
  <c r="W405" i="164"/>
  <c r="Z405" i="164"/>
  <c r="AB405" i="164"/>
  <c r="AD405" i="164"/>
  <c r="AF405" i="164"/>
  <c r="AI405" i="164"/>
  <c r="AK405" i="164"/>
  <c r="AM405" i="164"/>
  <c r="AO405" i="164"/>
  <c r="AR405" i="164"/>
  <c r="AT405" i="164"/>
  <c r="AV405" i="164"/>
  <c r="AX405" i="164"/>
  <c r="BA405" i="164"/>
  <c r="BC405" i="164"/>
  <c r="BE405" i="164"/>
  <c r="BG405" i="164"/>
  <c r="BJ405" i="164"/>
  <c r="BL405" i="164"/>
  <c r="BN405" i="164"/>
  <c r="BP405" i="164"/>
  <c r="BQ405" i="164"/>
  <c r="BR405" i="164"/>
  <c r="BT405" i="164"/>
  <c r="BV405" i="164"/>
  <c r="BX405" i="164"/>
  <c r="H406" i="164"/>
  <c r="J406" i="164"/>
  <c r="L406" i="164"/>
  <c r="N406" i="164"/>
  <c r="Q406" i="164"/>
  <c r="S406" i="164"/>
  <c r="U406" i="164"/>
  <c r="W406" i="164"/>
  <c r="Z406" i="164"/>
  <c r="AB406" i="164"/>
  <c r="AD406" i="164"/>
  <c r="AF406" i="164"/>
  <c r="AI406" i="164"/>
  <c r="AK406" i="164"/>
  <c r="AM406" i="164"/>
  <c r="AO406" i="164"/>
  <c r="AR406" i="164"/>
  <c r="AT406" i="164"/>
  <c r="AV406" i="164"/>
  <c r="AX406" i="164"/>
  <c r="BA406" i="164"/>
  <c r="BC406" i="164"/>
  <c r="BE406" i="164"/>
  <c r="BG406" i="164"/>
  <c r="BJ406" i="164"/>
  <c r="BL406" i="164"/>
  <c r="BN406" i="164"/>
  <c r="BP406" i="164"/>
  <c r="BQ406" i="164"/>
  <c r="BR406" i="164"/>
  <c r="BT406" i="164"/>
  <c r="BV406" i="164"/>
  <c r="BX406" i="164"/>
  <c r="H408" i="164"/>
  <c r="J408" i="164"/>
  <c r="L408" i="164"/>
  <c r="N408" i="164"/>
  <c r="Q408" i="164"/>
  <c r="S408" i="164"/>
  <c r="U408" i="164"/>
  <c r="W408" i="164"/>
  <c r="Z408" i="164"/>
  <c r="AB408" i="164"/>
  <c r="AD408" i="164"/>
  <c r="AF408" i="164"/>
  <c r="AI408" i="164"/>
  <c r="AK408" i="164"/>
  <c r="AM408" i="164"/>
  <c r="AO408" i="164"/>
  <c r="AR408" i="164"/>
  <c r="AT408" i="164"/>
  <c r="AV408" i="164"/>
  <c r="AX408" i="164"/>
  <c r="BA408" i="164"/>
  <c r="BC408" i="164"/>
  <c r="BE408" i="164"/>
  <c r="BG408" i="164"/>
  <c r="BJ408" i="164"/>
  <c r="BL408" i="164"/>
  <c r="BN408" i="164"/>
  <c r="BP408" i="164"/>
  <c r="BQ408" i="164"/>
  <c r="BR408" i="164"/>
  <c r="BT408" i="164"/>
  <c r="BV408" i="164"/>
  <c r="BX408" i="164"/>
  <c r="H409" i="164"/>
  <c r="J409" i="164"/>
  <c r="L409" i="164"/>
  <c r="N409" i="164"/>
  <c r="Q409" i="164"/>
  <c r="S409" i="164"/>
  <c r="U409" i="164"/>
  <c r="W409" i="164"/>
  <c r="Z409" i="164"/>
  <c r="AB409" i="164"/>
  <c r="AD409" i="164"/>
  <c r="AF409" i="164"/>
  <c r="AI409" i="164"/>
  <c r="AK409" i="164"/>
  <c r="AM409" i="164"/>
  <c r="AO409" i="164"/>
  <c r="AR409" i="164"/>
  <c r="AT409" i="164"/>
  <c r="AV409" i="164"/>
  <c r="AX409" i="164"/>
  <c r="BA409" i="164"/>
  <c r="BC409" i="164"/>
  <c r="BE409" i="164"/>
  <c r="BG409" i="164"/>
  <c r="BJ409" i="164"/>
  <c r="BL409" i="164"/>
  <c r="BN409" i="164"/>
  <c r="BP409" i="164"/>
  <c r="BQ409" i="164"/>
  <c r="BR409" i="164"/>
  <c r="BT409" i="164"/>
  <c r="BV409" i="164"/>
  <c r="BX409" i="164"/>
  <c r="H410" i="164"/>
  <c r="J410" i="164"/>
  <c r="L410" i="164"/>
  <c r="N410" i="164"/>
  <c r="Q410" i="164"/>
  <c r="S410" i="164"/>
  <c r="U410" i="164"/>
  <c r="W410" i="164"/>
  <c r="Z410" i="164"/>
  <c r="AB410" i="164"/>
  <c r="AD410" i="164"/>
  <c r="AF410" i="164"/>
  <c r="AI410" i="164"/>
  <c r="AK410" i="164"/>
  <c r="AM410" i="164"/>
  <c r="AO410" i="164"/>
  <c r="AR410" i="164"/>
  <c r="AT410" i="164"/>
  <c r="AV410" i="164"/>
  <c r="AX410" i="164"/>
  <c r="BA410" i="164"/>
  <c r="BC410" i="164"/>
  <c r="BE410" i="164"/>
  <c r="BG410" i="164"/>
  <c r="BJ410" i="164"/>
  <c r="BL410" i="164"/>
  <c r="BN410" i="164"/>
  <c r="BP410" i="164"/>
  <c r="BQ410" i="164"/>
  <c r="BR410" i="164"/>
  <c r="BT410" i="164"/>
  <c r="BV410" i="164"/>
  <c r="BX410" i="164"/>
  <c r="H411" i="164"/>
  <c r="J411" i="164"/>
  <c r="L411" i="164"/>
  <c r="N411" i="164"/>
  <c r="Q411" i="164"/>
  <c r="S411" i="164"/>
  <c r="U411" i="164"/>
  <c r="W411" i="164"/>
  <c r="Z411" i="164"/>
  <c r="AB411" i="164"/>
  <c r="AD411" i="164"/>
  <c r="AF411" i="164"/>
  <c r="AI411" i="164"/>
  <c r="AK411" i="164"/>
  <c r="AM411" i="164"/>
  <c r="AO411" i="164"/>
  <c r="AR411" i="164"/>
  <c r="AT411" i="164"/>
  <c r="AV411" i="164"/>
  <c r="AX411" i="164"/>
  <c r="BA411" i="164"/>
  <c r="BC411" i="164"/>
  <c r="BE411" i="164"/>
  <c r="BG411" i="164"/>
  <c r="BJ411" i="164"/>
  <c r="BL411" i="164"/>
  <c r="BN411" i="164"/>
  <c r="BP411" i="164"/>
  <c r="BQ411" i="164"/>
  <c r="BR411" i="164"/>
  <c r="BT411" i="164"/>
  <c r="BV411" i="164"/>
  <c r="BX411" i="164"/>
  <c r="H412" i="164"/>
  <c r="J412" i="164"/>
  <c r="L412" i="164"/>
  <c r="N412" i="164"/>
  <c r="Q412" i="164"/>
  <c r="S412" i="164"/>
  <c r="U412" i="164"/>
  <c r="W412" i="164"/>
  <c r="Z412" i="164"/>
  <c r="AB412" i="164"/>
  <c r="AD412" i="164"/>
  <c r="AF412" i="164"/>
  <c r="AI412" i="164"/>
  <c r="AK412" i="164"/>
  <c r="AM412" i="164"/>
  <c r="AO412" i="164"/>
  <c r="AR412" i="164"/>
  <c r="AT412" i="164"/>
  <c r="AV412" i="164"/>
  <c r="AX412" i="164"/>
  <c r="BA412" i="164"/>
  <c r="BC412" i="164"/>
  <c r="BE412" i="164"/>
  <c r="BG412" i="164"/>
  <c r="BJ412" i="164"/>
  <c r="BL412" i="164"/>
  <c r="BN412" i="164"/>
  <c r="BP412" i="164"/>
  <c r="BQ412" i="164"/>
  <c r="BR412" i="164"/>
  <c r="BT412" i="164"/>
  <c r="BV412" i="164"/>
  <c r="BX412" i="164"/>
  <c r="H414" i="164"/>
  <c r="J414" i="164"/>
  <c r="L414" i="164"/>
  <c r="N414" i="164"/>
  <c r="Q414" i="164"/>
  <c r="S414" i="164"/>
  <c r="U414" i="164"/>
  <c r="W414" i="164"/>
  <c r="Z414" i="164"/>
  <c r="AB414" i="164"/>
  <c r="AD414" i="164"/>
  <c r="AF414" i="164"/>
  <c r="AI414" i="164"/>
  <c r="AK414" i="164"/>
  <c r="AM414" i="164"/>
  <c r="AO414" i="164"/>
  <c r="AR414" i="164"/>
  <c r="AT414" i="164"/>
  <c r="AV414" i="164"/>
  <c r="AX414" i="164"/>
  <c r="BA414" i="164"/>
  <c r="BC414" i="164"/>
  <c r="BE414" i="164"/>
  <c r="BG414" i="164"/>
  <c r="BJ414" i="164"/>
  <c r="BL414" i="164"/>
  <c r="BN414" i="164"/>
  <c r="BP414" i="164"/>
  <c r="BQ414" i="164"/>
  <c r="BR414" i="164"/>
  <c r="BT414" i="164"/>
  <c r="BV414" i="164"/>
  <c r="BX414" i="164"/>
  <c r="H415" i="164"/>
  <c r="J415" i="164"/>
  <c r="L415" i="164"/>
  <c r="N415" i="164"/>
  <c r="Q415" i="164"/>
  <c r="S415" i="164"/>
  <c r="U415" i="164"/>
  <c r="W415" i="164"/>
  <c r="Z415" i="164"/>
  <c r="AB415" i="164"/>
  <c r="AD415" i="164"/>
  <c r="AF415" i="164"/>
  <c r="AI415" i="164"/>
  <c r="AK415" i="164"/>
  <c r="AM415" i="164"/>
  <c r="AO415" i="164"/>
  <c r="AR415" i="164"/>
  <c r="AT415" i="164"/>
  <c r="AV415" i="164"/>
  <c r="AX415" i="164"/>
  <c r="BA415" i="164"/>
  <c r="BC415" i="164"/>
  <c r="BE415" i="164"/>
  <c r="BG415" i="164"/>
  <c r="BJ415" i="164"/>
  <c r="BL415" i="164"/>
  <c r="BN415" i="164"/>
  <c r="BP415" i="164"/>
  <c r="BQ415" i="164"/>
  <c r="BR415" i="164"/>
  <c r="BT415" i="164"/>
  <c r="BV415" i="164"/>
  <c r="BX415" i="164"/>
  <c r="H416" i="164"/>
  <c r="J416" i="164"/>
  <c r="L416" i="164"/>
  <c r="N416" i="164"/>
  <c r="Q416" i="164"/>
  <c r="S416" i="164"/>
  <c r="U416" i="164"/>
  <c r="W416" i="164"/>
  <c r="Z416" i="164"/>
  <c r="AB416" i="164"/>
  <c r="AD416" i="164"/>
  <c r="AF416" i="164"/>
  <c r="AI416" i="164"/>
  <c r="AK416" i="164"/>
  <c r="AM416" i="164"/>
  <c r="AO416" i="164"/>
  <c r="AR416" i="164"/>
  <c r="AT416" i="164"/>
  <c r="AV416" i="164"/>
  <c r="AX416" i="164"/>
  <c r="BA416" i="164"/>
  <c r="BC416" i="164"/>
  <c r="BE416" i="164"/>
  <c r="BG416" i="164"/>
  <c r="BJ416" i="164"/>
  <c r="BL416" i="164"/>
  <c r="BN416" i="164"/>
  <c r="BP416" i="164"/>
  <c r="BQ416" i="164"/>
  <c r="BR416" i="164"/>
  <c r="BT416" i="164"/>
  <c r="BV416" i="164"/>
  <c r="BX416" i="164"/>
  <c r="H417" i="164"/>
  <c r="J417" i="164"/>
  <c r="L417" i="164"/>
  <c r="N417" i="164"/>
  <c r="Q417" i="164"/>
  <c r="S417" i="164"/>
  <c r="U417" i="164"/>
  <c r="W417" i="164"/>
  <c r="Z417" i="164"/>
  <c r="AB417" i="164"/>
  <c r="AD417" i="164"/>
  <c r="AF417" i="164"/>
  <c r="AI417" i="164"/>
  <c r="AK417" i="164"/>
  <c r="AM417" i="164"/>
  <c r="AO417" i="164"/>
  <c r="AR417" i="164"/>
  <c r="AT417" i="164"/>
  <c r="AV417" i="164"/>
  <c r="AX417" i="164"/>
  <c r="BA417" i="164"/>
  <c r="BC417" i="164"/>
  <c r="BE417" i="164"/>
  <c r="BG417" i="164"/>
  <c r="BJ417" i="164"/>
  <c r="BL417" i="164"/>
  <c r="BN417" i="164"/>
  <c r="BP417" i="164"/>
  <c r="BQ417" i="164"/>
  <c r="BR417" i="164"/>
  <c r="BT417" i="164"/>
  <c r="BV417" i="164"/>
  <c r="BX417" i="164"/>
  <c r="H418" i="164"/>
  <c r="J418" i="164"/>
  <c r="L418" i="164"/>
  <c r="N418" i="164"/>
  <c r="Q418" i="164"/>
  <c r="S418" i="164"/>
  <c r="U418" i="164"/>
  <c r="W418" i="164"/>
  <c r="Z418" i="164"/>
  <c r="AB418" i="164"/>
  <c r="AD418" i="164"/>
  <c r="AF418" i="164"/>
  <c r="AI418" i="164"/>
  <c r="AK418" i="164"/>
  <c r="AM418" i="164"/>
  <c r="AO418" i="164"/>
  <c r="AR418" i="164"/>
  <c r="AT418" i="164"/>
  <c r="AV418" i="164"/>
  <c r="AX418" i="164"/>
  <c r="BA418" i="164"/>
  <c r="BC418" i="164"/>
  <c r="BE418" i="164"/>
  <c r="BG418" i="164"/>
  <c r="BJ418" i="164"/>
  <c r="BL418" i="164"/>
  <c r="BN418" i="164"/>
  <c r="BP418" i="164"/>
  <c r="BQ418" i="164"/>
  <c r="BR418" i="164"/>
  <c r="BT418" i="164"/>
  <c r="BV418" i="164"/>
  <c r="BX418" i="164"/>
  <c r="H420" i="164"/>
  <c r="J420" i="164"/>
  <c r="L420" i="164"/>
  <c r="N420" i="164"/>
  <c r="Q420" i="164"/>
  <c r="S420" i="164"/>
  <c r="U420" i="164"/>
  <c r="W420" i="164"/>
  <c r="Z420" i="164"/>
  <c r="AB420" i="164"/>
  <c r="AD420" i="164"/>
  <c r="AF420" i="164"/>
  <c r="AI420" i="164"/>
  <c r="AK420" i="164"/>
  <c r="AM420" i="164"/>
  <c r="AO420" i="164"/>
  <c r="AR420" i="164"/>
  <c r="AT420" i="164"/>
  <c r="AV420" i="164"/>
  <c r="AX420" i="164"/>
  <c r="BA420" i="164"/>
  <c r="BC420" i="164"/>
  <c r="BE420" i="164"/>
  <c r="BG420" i="164"/>
  <c r="BJ420" i="164"/>
  <c r="BL420" i="164"/>
  <c r="BN420" i="164"/>
  <c r="BP420" i="164"/>
  <c r="BQ420" i="164"/>
  <c r="BR420" i="164"/>
  <c r="BT420" i="164"/>
  <c r="BV420" i="164"/>
  <c r="BX420" i="164"/>
  <c r="H421" i="164"/>
  <c r="J421" i="164"/>
  <c r="L421" i="164"/>
  <c r="N421" i="164"/>
  <c r="Q421" i="164"/>
  <c r="S421" i="164"/>
  <c r="U421" i="164"/>
  <c r="W421" i="164"/>
  <c r="Z421" i="164"/>
  <c r="AB421" i="164"/>
  <c r="AD421" i="164"/>
  <c r="AF421" i="164"/>
  <c r="AI421" i="164"/>
  <c r="AK421" i="164"/>
  <c r="AM421" i="164"/>
  <c r="AO421" i="164"/>
  <c r="AR421" i="164"/>
  <c r="AT421" i="164"/>
  <c r="AV421" i="164"/>
  <c r="AX421" i="164"/>
  <c r="BA421" i="164"/>
  <c r="BC421" i="164"/>
  <c r="BE421" i="164"/>
  <c r="BG421" i="164"/>
  <c r="BJ421" i="164"/>
  <c r="BL421" i="164"/>
  <c r="BN421" i="164"/>
  <c r="BP421" i="164"/>
  <c r="BQ421" i="164"/>
  <c r="BR421" i="164"/>
  <c r="BT421" i="164"/>
  <c r="BV421" i="164"/>
  <c r="BX421" i="164"/>
  <c r="H422" i="164"/>
  <c r="J422" i="164"/>
  <c r="L422" i="164"/>
  <c r="N422" i="164"/>
  <c r="Q422" i="164"/>
  <c r="S422" i="164"/>
  <c r="U422" i="164"/>
  <c r="W422" i="164"/>
  <c r="Z422" i="164"/>
  <c r="AB422" i="164"/>
  <c r="AD422" i="164"/>
  <c r="AF422" i="164"/>
  <c r="AI422" i="164"/>
  <c r="AK422" i="164"/>
  <c r="AM422" i="164"/>
  <c r="AO422" i="164"/>
  <c r="AR422" i="164"/>
  <c r="AT422" i="164"/>
  <c r="AV422" i="164"/>
  <c r="AX422" i="164"/>
  <c r="BA422" i="164"/>
  <c r="BC422" i="164"/>
  <c r="BE422" i="164"/>
  <c r="BG422" i="164"/>
  <c r="BJ422" i="164"/>
  <c r="BL422" i="164"/>
  <c r="BN422" i="164"/>
  <c r="BP422" i="164"/>
  <c r="BQ422" i="164"/>
  <c r="BR422" i="164"/>
  <c r="BT422" i="164"/>
  <c r="BV422" i="164"/>
  <c r="BX422" i="164"/>
  <c r="H423" i="164"/>
  <c r="J423" i="164"/>
  <c r="L423" i="164"/>
  <c r="N423" i="164"/>
  <c r="Q423" i="164"/>
  <c r="S423" i="164"/>
  <c r="U423" i="164"/>
  <c r="W423" i="164"/>
  <c r="Z423" i="164"/>
  <c r="AB423" i="164"/>
  <c r="AD423" i="164"/>
  <c r="AF423" i="164"/>
  <c r="AI423" i="164"/>
  <c r="AK423" i="164"/>
  <c r="AM423" i="164"/>
  <c r="AO423" i="164"/>
  <c r="AR423" i="164"/>
  <c r="AT423" i="164"/>
  <c r="AV423" i="164"/>
  <c r="AX423" i="164"/>
  <c r="BA423" i="164"/>
  <c r="BC423" i="164"/>
  <c r="BE423" i="164"/>
  <c r="BG423" i="164"/>
  <c r="BJ423" i="164"/>
  <c r="BL423" i="164"/>
  <c r="BN423" i="164"/>
  <c r="BP423" i="164"/>
  <c r="BQ423" i="164"/>
  <c r="BR423" i="164"/>
  <c r="BT423" i="164"/>
  <c r="BV423" i="164"/>
  <c r="BX423" i="164"/>
  <c r="H424" i="164"/>
  <c r="J424" i="164"/>
  <c r="L424" i="164"/>
  <c r="N424" i="164"/>
  <c r="Q424" i="164"/>
  <c r="S424" i="164"/>
  <c r="U424" i="164"/>
  <c r="W424" i="164"/>
  <c r="Z424" i="164"/>
  <c r="AB424" i="164"/>
  <c r="AD424" i="164"/>
  <c r="AF424" i="164"/>
  <c r="AI424" i="164"/>
  <c r="AK424" i="164"/>
  <c r="AM424" i="164"/>
  <c r="AO424" i="164"/>
  <c r="AR424" i="164"/>
  <c r="AT424" i="164"/>
  <c r="AV424" i="164"/>
  <c r="AX424" i="164"/>
  <c r="BA424" i="164"/>
  <c r="BC424" i="164"/>
  <c r="BE424" i="164"/>
  <c r="BG424" i="164"/>
  <c r="BJ424" i="164"/>
  <c r="BL424" i="164"/>
  <c r="BN424" i="164"/>
  <c r="BP424" i="164"/>
  <c r="BQ424" i="164"/>
  <c r="BR424" i="164"/>
  <c r="BT424" i="164"/>
  <c r="BV424" i="164"/>
  <c r="BX424" i="164"/>
  <c r="H426" i="164"/>
  <c r="J426" i="164"/>
  <c r="L426" i="164"/>
  <c r="N426" i="164"/>
  <c r="Q426" i="164"/>
  <c r="S426" i="164"/>
  <c r="U426" i="164"/>
  <c r="W426" i="164"/>
  <c r="Z426" i="164"/>
  <c r="AB426" i="164"/>
  <c r="AD426" i="164"/>
  <c r="AF426" i="164"/>
  <c r="AI426" i="164"/>
  <c r="AK426" i="164"/>
  <c r="AM426" i="164"/>
  <c r="AO426" i="164"/>
  <c r="AR426" i="164"/>
  <c r="AT426" i="164"/>
  <c r="AV426" i="164"/>
  <c r="AX426" i="164"/>
  <c r="BA426" i="164"/>
  <c r="BC426" i="164"/>
  <c r="BE426" i="164"/>
  <c r="BG426" i="164"/>
  <c r="BJ426" i="164"/>
  <c r="BL426" i="164"/>
  <c r="BN426" i="164"/>
  <c r="BP426" i="164"/>
  <c r="BQ426" i="164"/>
  <c r="BR426" i="164"/>
  <c r="BT426" i="164"/>
  <c r="BV426" i="164"/>
  <c r="BX426" i="164"/>
  <c r="H427" i="164"/>
  <c r="J427" i="164"/>
  <c r="L427" i="164"/>
  <c r="N427" i="164"/>
  <c r="Q427" i="164"/>
  <c r="S427" i="164"/>
  <c r="U427" i="164"/>
  <c r="W427" i="164"/>
  <c r="Z427" i="164"/>
  <c r="AB427" i="164"/>
  <c r="AD427" i="164"/>
  <c r="AF427" i="164"/>
  <c r="AI427" i="164"/>
  <c r="AK427" i="164"/>
  <c r="AM427" i="164"/>
  <c r="AO427" i="164"/>
  <c r="AR427" i="164"/>
  <c r="AT427" i="164"/>
  <c r="AV427" i="164"/>
  <c r="AX427" i="164"/>
  <c r="BA427" i="164"/>
  <c r="BC427" i="164"/>
  <c r="BE427" i="164"/>
  <c r="BG427" i="164"/>
  <c r="BJ427" i="164"/>
  <c r="BL427" i="164"/>
  <c r="BN427" i="164"/>
  <c r="BP427" i="164"/>
  <c r="BQ427" i="164"/>
  <c r="BR427" i="164"/>
  <c r="BT427" i="164"/>
  <c r="BV427" i="164"/>
  <c r="BX427" i="164"/>
  <c r="H428" i="164"/>
  <c r="J428" i="164"/>
  <c r="L428" i="164"/>
  <c r="N428" i="164"/>
  <c r="Q428" i="164"/>
  <c r="S428" i="164"/>
  <c r="U428" i="164"/>
  <c r="W428" i="164"/>
  <c r="Z428" i="164"/>
  <c r="AB428" i="164"/>
  <c r="AD428" i="164"/>
  <c r="AF428" i="164"/>
  <c r="AI428" i="164"/>
  <c r="AK428" i="164"/>
  <c r="AM428" i="164"/>
  <c r="AO428" i="164"/>
  <c r="AR428" i="164"/>
  <c r="AT428" i="164"/>
  <c r="AV428" i="164"/>
  <c r="AX428" i="164"/>
  <c r="BA428" i="164"/>
  <c r="BC428" i="164"/>
  <c r="BE428" i="164"/>
  <c r="BG428" i="164"/>
  <c r="BJ428" i="164"/>
  <c r="BL428" i="164"/>
  <c r="BN428" i="164"/>
  <c r="BP428" i="164"/>
  <c r="BQ428" i="164"/>
  <c r="BR428" i="164"/>
  <c r="BT428" i="164"/>
  <c r="BV428" i="164"/>
  <c r="BX428" i="164"/>
  <c r="H429" i="164"/>
  <c r="J429" i="164"/>
  <c r="L429" i="164"/>
  <c r="N429" i="164"/>
  <c r="Q429" i="164"/>
  <c r="S429" i="164"/>
  <c r="U429" i="164"/>
  <c r="W429" i="164"/>
  <c r="Z429" i="164"/>
  <c r="AB429" i="164"/>
  <c r="AD429" i="164"/>
  <c r="AF429" i="164"/>
  <c r="AI429" i="164"/>
  <c r="AK429" i="164"/>
  <c r="AM429" i="164"/>
  <c r="AO429" i="164"/>
  <c r="AR429" i="164"/>
  <c r="AT429" i="164"/>
  <c r="AV429" i="164"/>
  <c r="AX429" i="164"/>
  <c r="BA429" i="164"/>
  <c r="BC429" i="164"/>
  <c r="BE429" i="164"/>
  <c r="BG429" i="164"/>
  <c r="BJ429" i="164"/>
  <c r="BL429" i="164"/>
  <c r="BN429" i="164"/>
  <c r="BP429" i="164"/>
  <c r="BQ429" i="164"/>
  <c r="BR429" i="164"/>
  <c r="BT429" i="164"/>
  <c r="BV429" i="164"/>
  <c r="BX429" i="164"/>
  <c r="H432" i="164"/>
  <c r="J432" i="164"/>
  <c r="L432" i="164"/>
  <c r="N432" i="164"/>
  <c r="Q432" i="164"/>
  <c r="S432" i="164"/>
  <c r="U432" i="164"/>
  <c r="W432" i="164"/>
  <c r="Z432" i="164"/>
  <c r="AB432" i="164"/>
  <c r="AD432" i="164"/>
  <c r="AF432" i="164"/>
  <c r="AI432" i="164"/>
  <c r="AK432" i="164"/>
  <c r="AM432" i="164"/>
  <c r="AO432" i="164"/>
  <c r="AR432" i="164"/>
  <c r="AT432" i="164"/>
  <c r="AV432" i="164"/>
  <c r="AX432" i="164"/>
  <c r="BA432" i="164"/>
  <c r="BC432" i="164"/>
  <c r="BE432" i="164"/>
  <c r="BG432" i="164"/>
  <c r="BJ432" i="164"/>
  <c r="BL432" i="164"/>
  <c r="BN432" i="164"/>
  <c r="BP432" i="164"/>
  <c r="BQ432" i="164"/>
  <c r="BR432" i="164"/>
  <c r="BT432" i="164"/>
  <c r="BV432" i="164"/>
  <c r="BX432" i="164"/>
  <c r="H433" i="164"/>
  <c r="J433" i="164"/>
  <c r="L433" i="164"/>
  <c r="N433" i="164"/>
  <c r="Q433" i="164"/>
  <c r="S433" i="164"/>
  <c r="U433" i="164"/>
  <c r="W433" i="164"/>
  <c r="Z433" i="164"/>
  <c r="AB433" i="164"/>
  <c r="AD433" i="164"/>
  <c r="AF433" i="164"/>
  <c r="AI433" i="164"/>
  <c r="AK433" i="164"/>
  <c r="AM433" i="164"/>
  <c r="AO433" i="164"/>
  <c r="AR433" i="164"/>
  <c r="AT433" i="164"/>
  <c r="AV433" i="164"/>
  <c r="AX433" i="164"/>
  <c r="BA433" i="164"/>
  <c r="BC433" i="164"/>
  <c r="BE433" i="164"/>
  <c r="BG433" i="164"/>
  <c r="BJ433" i="164"/>
  <c r="BL433" i="164"/>
  <c r="BN433" i="164"/>
  <c r="BP433" i="164"/>
  <c r="BQ433" i="164"/>
  <c r="BR433" i="164"/>
  <c r="BT433" i="164"/>
  <c r="BV433" i="164"/>
  <c r="BX433" i="164"/>
  <c r="H434" i="164"/>
  <c r="J434" i="164"/>
  <c r="L434" i="164"/>
  <c r="N434" i="164"/>
  <c r="Q434" i="164"/>
  <c r="S434" i="164"/>
  <c r="U434" i="164"/>
  <c r="W434" i="164"/>
  <c r="Z434" i="164"/>
  <c r="AB434" i="164"/>
  <c r="AD434" i="164"/>
  <c r="AF434" i="164"/>
  <c r="AI434" i="164"/>
  <c r="AK434" i="164"/>
  <c r="AM434" i="164"/>
  <c r="AO434" i="164"/>
  <c r="AR434" i="164"/>
  <c r="AT434" i="164"/>
  <c r="AV434" i="164"/>
  <c r="AX434" i="164"/>
  <c r="BA434" i="164"/>
  <c r="BC434" i="164"/>
  <c r="BE434" i="164"/>
  <c r="BG434" i="164"/>
  <c r="BJ434" i="164"/>
  <c r="BL434" i="164"/>
  <c r="BN434" i="164"/>
  <c r="BP434" i="164"/>
  <c r="BQ434" i="164"/>
  <c r="BR434" i="164"/>
  <c r="BT434" i="164"/>
  <c r="BV434" i="164"/>
  <c r="BX434" i="164"/>
  <c r="H435" i="164"/>
  <c r="J435" i="164"/>
  <c r="L435" i="164"/>
  <c r="N435" i="164"/>
  <c r="Q435" i="164"/>
  <c r="S435" i="164"/>
  <c r="U435" i="164"/>
  <c r="W435" i="164"/>
  <c r="Z435" i="164"/>
  <c r="AB435" i="164"/>
  <c r="AD435" i="164"/>
  <c r="AF435" i="164"/>
  <c r="AI435" i="164"/>
  <c r="AK435" i="164"/>
  <c r="AM435" i="164"/>
  <c r="AO435" i="164"/>
  <c r="AR435" i="164"/>
  <c r="AT435" i="164"/>
  <c r="AV435" i="164"/>
  <c r="AX435" i="164"/>
  <c r="BA435" i="164"/>
  <c r="BC435" i="164"/>
  <c r="BE435" i="164"/>
  <c r="BG435" i="164"/>
  <c r="BJ435" i="164"/>
  <c r="BL435" i="164"/>
  <c r="BN435" i="164"/>
  <c r="BP435" i="164"/>
  <c r="BQ435" i="164"/>
  <c r="BR435" i="164"/>
  <c r="BT435" i="164"/>
  <c r="BV435" i="164"/>
  <c r="BX435" i="164"/>
  <c r="H436" i="164"/>
  <c r="J436" i="164"/>
  <c r="L436" i="164"/>
  <c r="N436" i="164"/>
  <c r="Q436" i="164"/>
  <c r="S436" i="164"/>
  <c r="U436" i="164"/>
  <c r="W436" i="164"/>
  <c r="Z436" i="164"/>
  <c r="AB436" i="164"/>
  <c r="AD436" i="164"/>
  <c r="AF436" i="164"/>
  <c r="AI436" i="164"/>
  <c r="AK436" i="164"/>
  <c r="AM436" i="164"/>
  <c r="AO436" i="164"/>
  <c r="AR436" i="164"/>
  <c r="AT436" i="164"/>
  <c r="AV436" i="164"/>
  <c r="AX436" i="164"/>
  <c r="BA436" i="164"/>
  <c r="BC436" i="164"/>
  <c r="BE436" i="164"/>
  <c r="BG436" i="164"/>
  <c r="BJ436" i="164"/>
  <c r="BL436" i="164"/>
  <c r="BN436" i="164"/>
  <c r="BP436" i="164"/>
  <c r="BQ436" i="164"/>
  <c r="BR436" i="164"/>
  <c r="BT436" i="164"/>
  <c r="BV436" i="164"/>
  <c r="BX436" i="164"/>
  <c r="H438" i="164"/>
  <c r="J438" i="164"/>
  <c r="L438" i="164"/>
  <c r="N438" i="164"/>
  <c r="Q438" i="164"/>
  <c r="S438" i="164"/>
  <c r="U438" i="164"/>
  <c r="W438" i="164"/>
  <c r="Z438" i="164"/>
  <c r="AB438" i="164"/>
  <c r="AD438" i="164"/>
  <c r="AF438" i="164"/>
  <c r="AI438" i="164"/>
  <c r="AK438" i="164"/>
  <c r="AM438" i="164"/>
  <c r="AO438" i="164"/>
  <c r="AR438" i="164"/>
  <c r="AT438" i="164"/>
  <c r="AV438" i="164"/>
  <c r="AX438" i="164"/>
  <c r="BA438" i="164"/>
  <c r="BC438" i="164"/>
  <c r="BE438" i="164"/>
  <c r="BG438" i="164"/>
  <c r="BJ438" i="164"/>
  <c r="BL438" i="164"/>
  <c r="BN438" i="164"/>
  <c r="BP438" i="164"/>
  <c r="BQ438" i="164"/>
  <c r="BR438" i="164"/>
  <c r="BT438" i="164"/>
  <c r="BV438" i="164"/>
  <c r="BX438" i="164"/>
  <c r="H439" i="164"/>
  <c r="J439" i="164"/>
  <c r="L439" i="164"/>
  <c r="N439" i="164"/>
  <c r="Q439" i="164"/>
  <c r="S439" i="164"/>
  <c r="U439" i="164"/>
  <c r="W439" i="164"/>
  <c r="Z439" i="164"/>
  <c r="AB439" i="164"/>
  <c r="AD439" i="164"/>
  <c r="AF439" i="164"/>
  <c r="AI439" i="164"/>
  <c r="AK439" i="164"/>
  <c r="AM439" i="164"/>
  <c r="AO439" i="164"/>
  <c r="AR439" i="164"/>
  <c r="AT439" i="164"/>
  <c r="AV439" i="164"/>
  <c r="AX439" i="164"/>
  <c r="BA439" i="164"/>
  <c r="BC439" i="164"/>
  <c r="BE439" i="164"/>
  <c r="BG439" i="164"/>
  <c r="BJ439" i="164"/>
  <c r="BL439" i="164"/>
  <c r="BN439" i="164"/>
  <c r="BP439" i="164"/>
  <c r="BQ439" i="164"/>
  <c r="BR439" i="164"/>
  <c r="BT439" i="164"/>
  <c r="BV439" i="164"/>
  <c r="BX439" i="164"/>
  <c r="H440" i="164"/>
  <c r="J440" i="164"/>
  <c r="L440" i="164"/>
  <c r="N440" i="164"/>
  <c r="Q440" i="164"/>
  <c r="S440" i="164"/>
  <c r="U440" i="164"/>
  <c r="W440" i="164"/>
  <c r="Z440" i="164"/>
  <c r="AB440" i="164"/>
  <c r="AD440" i="164"/>
  <c r="AF440" i="164"/>
  <c r="AI440" i="164"/>
  <c r="AK440" i="164"/>
  <c r="AM440" i="164"/>
  <c r="AO440" i="164"/>
  <c r="AR440" i="164"/>
  <c r="AT440" i="164"/>
  <c r="AV440" i="164"/>
  <c r="AX440" i="164"/>
  <c r="BA440" i="164"/>
  <c r="BC440" i="164"/>
  <c r="BE440" i="164"/>
  <c r="BG440" i="164"/>
  <c r="BJ440" i="164"/>
  <c r="BL440" i="164"/>
  <c r="BN440" i="164"/>
  <c r="BP440" i="164"/>
  <c r="BQ440" i="164"/>
  <c r="BR440" i="164"/>
  <c r="BT440" i="164"/>
  <c r="BV440" i="164"/>
  <c r="BX440" i="164"/>
  <c r="H441" i="164"/>
  <c r="J441" i="164"/>
  <c r="L441" i="164"/>
  <c r="N441" i="164"/>
  <c r="Q441" i="164"/>
  <c r="S441" i="164"/>
  <c r="U441" i="164"/>
  <c r="W441" i="164"/>
  <c r="Z441" i="164"/>
  <c r="AB441" i="164"/>
  <c r="AD441" i="164"/>
  <c r="AF441" i="164"/>
  <c r="AI441" i="164"/>
  <c r="AK441" i="164"/>
  <c r="AM441" i="164"/>
  <c r="AO441" i="164"/>
  <c r="AR441" i="164"/>
  <c r="AT441" i="164"/>
  <c r="AV441" i="164"/>
  <c r="AX441" i="164"/>
  <c r="BA441" i="164"/>
  <c r="BC441" i="164"/>
  <c r="BE441" i="164"/>
  <c r="BG441" i="164"/>
  <c r="BJ441" i="164"/>
  <c r="BL441" i="164"/>
  <c r="BN441" i="164"/>
  <c r="BP441" i="164"/>
  <c r="BQ441" i="164"/>
  <c r="BR441" i="164"/>
  <c r="BT441" i="164"/>
  <c r="BV441" i="164"/>
  <c r="BX441" i="164"/>
  <c r="H442" i="164"/>
  <c r="J442" i="164"/>
  <c r="L442" i="164"/>
  <c r="N442" i="164"/>
  <c r="Q442" i="164"/>
  <c r="S442" i="164"/>
  <c r="U442" i="164"/>
  <c r="W442" i="164"/>
  <c r="Z442" i="164"/>
  <c r="AB442" i="164"/>
  <c r="AD442" i="164"/>
  <c r="AF442" i="164"/>
  <c r="AI442" i="164"/>
  <c r="AK442" i="164"/>
  <c r="AM442" i="164"/>
  <c r="AO442" i="164"/>
  <c r="AR442" i="164"/>
  <c r="AT442" i="164"/>
  <c r="AV442" i="164"/>
  <c r="AX442" i="164"/>
  <c r="BA442" i="164"/>
  <c r="BC442" i="164"/>
  <c r="BE442" i="164"/>
  <c r="BG442" i="164"/>
  <c r="BJ442" i="164"/>
  <c r="BL442" i="164"/>
  <c r="BN442" i="164"/>
  <c r="BP442" i="164"/>
  <c r="BQ442" i="164"/>
  <c r="BR442" i="164"/>
  <c r="BT442" i="164"/>
  <c r="BV442" i="164"/>
  <c r="BX442" i="164"/>
  <c r="H444" i="164"/>
  <c r="J444" i="164"/>
  <c r="L444" i="164"/>
  <c r="N444" i="164"/>
  <c r="Q444" i="164"/>
  <c r="S444" i="164"/>
  <c r="U444" i="164"/>
  <c r="W444" i="164"/>
  <c r="Z444" i="164"/>
  <c r="AB444" i="164"/>
  <c r="AD444" i="164"/>
  <c r="AF444" i="164"/>
  <c r="AI444" i="164"/>
  <c r="AK444" i="164"/>
  <c r="AM444" i="164"/>
  <c r="AO444" i="164"/>
  <c r="AR444" i="164"/>
  <c r="AT444" i="164"/>
  <c r="AV444" i="164"/>
  <c r="AX444" i="164"/>
  <c r="BA444" i="164"/>
  <c r="BC444" i="164"/>
  <c r="BE444" i="164"/>
  <c r="BG444" i="164"/>
  <c r="BJ444" i="164"/>
  <c r="BL444" i="164"/>
  <c r="BN444" i="164"/>
  <c r="BP444" i="164"/>
  <c r="BQ444" i="164"/>
  <c r="BR444" i="164"/>
  <c r="BT444" i="164"/>
  <c r="BV444" i="164"/>
  <c r="BX444" i="164"/>
  <c r="H445" i="164"/>
  <c r="J445" i="164"/>
  <c r="L445" i="164"/>
  <c r="N445" i="164"/>
  <c r="Q445" i="164"/>
  <c r="S445" i="164"/>
  <c r="U445" i="164"/>
  <c r="W445" i="164"/>
  <c r="Z445" i="164"/>
  <c r="AB445" i="164"/>
  <c r="AD445" i="164"/>
  <c r="AF445" i="164"/>
  <c r="AI445" i="164"/>
  <c r="AK445" i="164"/>
  <c r="AM445" i="164"/>
  <c r="AO445" i="164"/>
  <c r="AR445" i="164"/>
  <c r="AT445" i="164"/>
  <c r="AV445" i="164"/>
  <c r="AX445" i="164"/>
  <c r="BA445" i="164"/>
  <c r="BC445" i="164"/>
  <c r="BE445" i="164"/>
  <c r="BG445" i="164"/>
  <c r="BJ445" i="164"/>
  <c r="BL445" i="164"/>
  <c r="BN445" i="164"/>
  <c r="BP445" i="164"/>
  <c r="BQ445" i="164"/>
  <c r="BR445" i="164"/>
  <c r="BT445" i="164"/>
  <c r="BV445" i="164"/>
  <c r="BX445" i="164"/>
  <c r="H446" i="164"/>
  <c r="J446" i="164"/>
  <c r="L446" i="164"/>
  <c r="N446" i="164"/>
  <c r="Q446" i="164"/>
  <c r="S446" i="164"/>
  <c r="U446" i="164"/>
  <c r="W446" i="164"/>
  <c r="Z446" i="164"/>
  <c r="AB446" i="164"/>
  <c r="AD446" i="164"/>
  <c r="AF446" i="164"/>
  <c r="AI446" i="164"/>
  <c r="AK446" i="164"/>
  <c r="AM446" i="164"/>
  <c r="AO446" i="164"/>
  <c r="AR446" i="164"/>
  <c r="AT446" i="164"/>
  <c r="AV446" i="164"/>
  <c r="AX446" i="164"/>
  <c r="BA446" i="164"/>
  <c r="BC446" i="164"/>
  <c r="BE446" i="164"/>
  <c r="BG446" i="164"/>
  <c r="BJ446" i="164"/>
  <c r="BL446" i="164"/>
  <c r="BN446" i="164"/>
  <c r="BP446" i="164"/>
  <c r="BQ446" i="164"/>
  <c r="BR446" i="164"/>
  <c r="BT446" i="164"/>
  <c r="BV446" i="164"/>
  <c r="BX446" i="164"/>
  <c r="H447" i="164"/>
  <c r="J447" i="164"/>
  <c r="L447" i="164"/>
  <c r="N447" i="164"/>
  <c r="Q447" i="164"/>
  <c r="S447" i="164"/>
  <c r="U447" i="164"/>
  <c r="W447" i="164"/>
  <c r="Z447" i="164"/>
  <c r="AB447" i="164"/>
  <c r="AD447" i="164"/>
  <c r="AF447" i="164"/>
  <c r="AI447" i="164"/>
  <c r="AK447" i="164"/>
  <c r="AM447" i="164"/>
  <c r="AO447" i="164"/>
  <c r="AR447" i="164"/>
  <c r="AT447" i="164"/>
  <c r="AV447" i="164"/>
  <c r="AX447" i="164"/>
  <c r="BA447" i="164"/>
  <c r="BC447" i="164"/>
  <c r="BE447" i="164"/>
  <c r="BG447" i="164"/>
  <c r="BJ447" i="164"/>
  <c r="BL447" i="164"/>
  <c r="BN447" i="164"/>
  <c r="BP447" i="164"/>
  <c r="BQ447" i="164"/>
  <c r="BR447" i="164"/>
  <c r="BT447" i="164"/>
  <c r="BV447" i="164"/>
  <c r="BX447" i="164"/>
  <c r="H448" i="164"/>
  <c r="J448" i="164"/>
  <c r="L448" i="164"/>
  <c r="N448" i="164"/>
  <c r="Q448" i="164"/>
  <c r="S448" i="164"/>
  <c r="U448" i="164"/>
  <c r="W448" i="164"/>
  <c r="Z448" i="164"/>
  <c r="AB448" i="164"/>
  <c r="AD448" i="164"/>
  <c r="AF448" i="164"/>
  <c r="AI448" i="164"/>
  <c r="AK448" i="164"/>
  <c r="AM448" i="164"/>
  <c r="AO448" i="164"/>
  <c r="AR448" i="164"/>
  <c r="AT448" i="164"/>
  <c r="AV448" i="164"/>
  <c r="AX448" i="164"/>
  <c r="BA448" i="164"/>
  <c r="BC448" i="164"/>
  <c r="BE448" i="164"/>
  <c r="BG448" i="164"/>
  <c r="BJ448" i="164"/>
  <c r="BL448" i="164"/>
  <c r="BN448" i="164"/>
  <c r="BP448" i="164"/>
  <c r="BQ448" i="164"/>
  <c r="BR448" i="164"/>
  <c r="BT448" i="164"/>
  <c r="BV448" i="164"/>
  <c r="BX448" i="164"/>
  <c r="H450" i="164"/>
  <c r="J450" i="164"/>
  <c r="L450" i="164"/>
  <c r="N450" i="164"/>
  <c r="Q450" i="164"/>
  <c r="S450" i="164"/>
  <c r="U450" i="164"/>
  <c r="W450" i="164"/>
  <c r="Z450" i="164"/>
  <c r="AB450" i="164"/>
  <c r="AD450" i="164"/>
  <c r="AF450" i="164"/>
  <c r="AI450" i="164"/>
  <c r="AK450" i="164"/>
  <c r="AM450" i="164"/>
  <c r="AO450" i="164"/>
  <c r="AR450" i="164"/>
  <c r="AT450" i="164"/>
  <c r="AV450" i="164"/>
  <c r="AX450" i="164"/>
  <c r="BA450" i="164"/>
  <c r="BC450" i="164"/>
  <c r="BE450" i="164"/>
  <c r="BG450" i="164"/>
  <c r="BJ450" i="164"/>
  <c r="BL450" i="164"/>
  <c r="BN450" i="164"/>
  <c r="BP450" i="164"/>
  <c r="BQ450" i="164"/>
  <c r="BR450" i="164"/>
  <c r="BT450" i="164"/>
  <c r="BV450" i="164"/>
  <c r="BX450" i="164"/>
  <c r="R7" i="142" l="1"/>
  <c r="S7" i="142"/>
  <c r="R6" i="142"/>
  <c r="BU397" i="164"/>
  <c r="BW48" i="164"/>
  <c r="CH13" i="164" s="1"/>
  <c r="BS38" i="164"/>
  <c r="BS33" i="164"/>
  <c r="BS118" i="164"/>
  <c r="BW96" i="164"/>
  <c r="CH21" i="164" s="1"/>
  <c r="BU93" i="164"/>
  <c r="BW91" i="164"/>
  <c r="CE21" i="164" s="1"/>
  <c r="BW43" i="164"/>
  <c r="CE13" i="164" s="1"/>
  <c r="BW38" i="164"/>
  <c r="BW33" i="164"/>
  <c r="CF11" i="164" s="1"/>
  <c r="BW28" i="164"/>
  <c r="CG10" i="164" s="1"/>
  <c r="BW24" i="164"/>
  <c r="CH9" i="164" s="1"/>
  <c r="BW19" i="164"/>
  <c r="CE9" i="164" s="1"/>
  <c r="BW14" i="164"/>
  <c r="BW9" i="164"/>
  <c r="CF7" i="164" s="1"/>
  <c r="CV7" i="164" s="1"/>
  <c r="BU48" i="164"/>
  <c r="BW405" i="164"/>
  <c r="CF73" i="164" s="1"/>
  <c r="CV42" i="164" s="1"/>
  <c r="BU402" i="164"/>
  <c r="BW328" i="164"/>
  <c r="CG60" i="164" s="1"/>
  <c r="CY29" i="164" s="1"/>
  <c r="BW295" i="164"/>
  <c r="CE55" i="164" s="1"/>
  <c r="CS24" i="164" s="1"/>
  <c r="BW271" i="164"/>
  <c r="CE51" i="164" s="1"/>
  <c r="CS20" i="164" s="1"/>
  <c r="BW266" i="164"/>
  <c r="BW261" i="164"/>
  <c r="CF49" i="164" s="1"/>
  <c r="CV18" i="164" s="1"/>
  <c r="BW256" i="164"/>
  <c r="CG48" i="164" s="1"/>
  <c r="CY17" i="164" s="1"/>
  <c r="BW252" i="164"/>
  <c r="CH47" i="164" s="1"/>
  <c r="DB16" i="164" s="1"/>
  <c r="BW247" i="164"/>
  <c r="CE47" i="164" s="1"/>
  <c r="CS16" i="164" s="1"/>
  <c r="BW242" i="164"/>
  <c r="BW237" i="164"/>
  <c r="CF45" i="164" s="1"/>
  <c r="CV14" i="164" s="1"/>
  <c r="BW232" i="164"/>
  <c r="CG44" i="164" s="1"/>
  <c r="CY13" i="164" s="1"/>
  <c r="BW228" i="164"/>
  <c r="CH43" i="164" s="1"/>
  <c r="DB12" i="164" s="1"/>
  <c r="BW223" i="164"/>
  <c r="CE43" i="164" s="1"/>
  <c r="CS12" i="164" s="1"/>
  <c r="BW218" i="164"/>
  <c r="BW213" i="164"/>
  <c r="CF41" i="164" s="1"/>
  <c r="CV10" i="164" s="1"/>
  <c r="BW208" i="164"/>
  <c r="CG40" i="164" s="1"/>
  <c r="CY9" i="164" s="1"/>
  <c r="BW204" i="164"/>
  <c r="CH39" i="164" s="1"/>
  <c r="BW199" i="164"/>
  <c r="CE39" i="164" s="1"/>
  <c r="BW194" i="164"/>
  <c r="BU50" i="164"/>
  <c r="BU76" i="164"/>
  <c r="BU58" i="164"/>
  <c r="BS49" i="164"/>
  <c r="BS45" i="164"/>
  <c r="BU44" i="164"/>
  <c r="BS40" i="164"/>
  <c r="BU39" i="164"/>
  <c r="BS36" i="164"/>
  <c r="BU34" i="164"/>
  <c r="BS31" i="164"/>
  <c r="BU30" i="164"/>
  <c r="BS26" i="164"/>
  <c r="BU25" i="164"/>
  <c r="BS21" i="164"/>
  <c r="BU20" i="164"/>
  <c r="BS16" i="164"/>
  <c r="BU15" i="164"/>
  <c r="BS12" i="164"/>
  <c r="BU10" i="164"/>
  <c r="BS295" i="164"/>
  <c r="BS271" i="164"/>
  <c r="BW118" i="164"/>
  <c r="CG25" i="164" s="1"/>
  <c r="BU82" i="164"/>
  <c r="BS7" i="164"/>
  <c r="BU392" i="164"/>
  <c r="BU387" i="164"/>
  <c r="BU382" i="164"/>
  <c r="BU378" i="164"/>
  <c r="BS316" i="164"/>
  <c r="BU315" i="164"/>
  <c r="BS312" i="164"/>
  <c r="BU310" i="164"/>
  <c r="BW303" i="164"/>
  <c r="CF56" i="164" s="1"/>
  <c r="CV25" i="164" s="1"/>
  <c r="BS302" i="164"/>
  <c r="BU301" i="164"/>
  <c r="BW189" i="164"/>
  <c r="CF37" i="164" s="1"/>
  <c r="BW184" i="164"/>
  <c r="CG36" i="164" s="1"/>
  <c r="BW180" i="164"/>
  <c r="CH35" i="164" s="1"/>
  <c r="BW175" i="164"/>
  <c r="CE35" i="164" s="1"/>
  <c r="BW170" i="164"/>
  <c r="BW165" i="164"/>
  <c r="CF33" i="164" s="1"/>
  <c r="BW160" i="164"/>
  <c r="CG32" i="164" s="1"/>
  <c r="CY8" i="164" s="1"/>
  <c r="BW156" i="164"/>
  <c r="CH31" i="164" s="1"/>
  <c r="BW151" i="164"/>
  <c r="CE31" i="164" s="1"/>
  <c r="BW146" i="164"/>
  <c r="BW141" i="164"/>
  <c r="CF29" i="164" s="1"/>
  <c r="BS140" i="164"/>
  <c r="BW12" i="164"/>
  <c r="CH7" i="164" s="1"/>
  <c r="DB7" i="164" s="1"/>
  <c r="BW297" i="164"/>
  <c r="CF55" i="164" s="1"/>
  <c r="CV24" i="164" s="1"/>
  <c r="BS445" i="164"/>
  <c r="BS435" i="164"/>
  <c r="BU424" i="164"/>
  <c r="BU415" i="164"/>
  <c r="BS411" i="164"/>
  <c r="BS406" i="164"/>
  <c r="BW336" i="164"/>
  <c r="CH61" i="164" s="1"/>
  <c r="DB30" i="164" s="1"/>
  <c r="BW308" i="164"/>
  <c r="BW284" i="164"/>
  <c r="BW283" i="164"/>
  <c r="CE53" i="164" s="1"/>
  <c r="CS22" i="164" s="1"/>
  <c r="BW274" i="164"/>
  <c r="CG51" i="164" s="1"/>
  <c r="CY20" i="164" s="1"/>
  <c r="BU271" i="164"/>
  <c r="BW130" i="164"/>
  <c r="CG27" i="164" s="1"/>
  <c r="BW129" i="164"/>
  <c r="CF27" i="164" s="1"/>
  <c r="BW121" i="164"/>
  <c r="CE26" i="164" s="1"/>
  <c r="BW120" i="164"/>
  <c r="CH25" i="164" s="1"/>
  <c r="BW98" i="164"/>
  <c r="BU80" i="164"/>
  <c r="BS43" i="164"/>
  <c r="CI13" i="164" s="1"/>
  <c r="BS14" i="164"/>
  <c r="BW450" i="164"/>
  <c r="CH80" i="164" s="1"/>
  <c r="DB49" i="164" s="1"/>
  <c r="BW435" i="164"/>
  <c r="CF78" i="164" s="1"/>
  <c r="CV47" i="164" s="1"/>
  <c r="BW330" i="164"/>
  <c r="CH60" i="164" s="1"/>
  <c r="DB29" i="164" s="1"/>
  <c r="BS308" i="164"/>
  <c r="BS294" i="164"/>
  <c r="BU78" i="164"/>
  <c r="BW438" i="164"/>
  <c r="CH78" i="164" s="1"/>
  <c r="DB47" i="164" s="1"/>
  <c r="BS355" i="164"/>
  <c r="BS350" i="164"/>
  <c r="BS345" i="164"/>
  <c r="BW337" i="164"/>
  <c r="CE62" i="164" s="1"/>
  <c r="CS31" i="164" s="1"/>
  <c r="BW304" i="164"/>
  <c r="CG56" i="164" s="1"/>
  <c r="CY25" i="164" s="1"/>
  <c r="BS298" i="164"/>
  <c r="BW291" i="164"/>
  <c r="CF54" i="164" s="1"/>
  <c r="CV23" i="164" s="1"/>
  <c r="BS290" i="164"/>
  <c r="BS285" i="164"/>
  <c r="BS128" i="164"/>
  <c r="BU90" i="164"/>
  <c r="BU88" i="164"/>
  <c r="BU84" i="164"/>
  <c r="BU66" i="164"/>
  <c r="BW64" i="164"/>
  <c r="CG16" i="164" s="1"/>
  <c r="BU61" i="164"/>
  <c r="BW60" i="164"/>
  <c r="CH15" i="164" s="1"/>
  <c r="BS436" i="164"/>
  <c r="BU405" i="164"/>
  <c r="BS328" i="164"/>
  <c r="CK60" i="164" s="1"/>
  <c r="CZ29" i="164" s="1"/>
  <c r="BW326" i="164"/>
  <c r="BS325" i="164"/>
  <c r="BS319" i="164"/>
  <c r="BW312" i="164"/>
  <c r="CH57" i="164" s="1"/>
  <c r="DB26" i="164" s="1"/>
  <c r="BS310" i="164"/>
  <c r="BW290" i="164"/>
  <c r="BS284" i="164"/>
  <c r="BW277" i="164"/>
  <c r="CE52" i="164" s="1"/>
  <c r="CS21" i="164" s="1"/>
  <c r="BW276" i="164"/>
  <c r="CH51" i="164" s="1"/>
  <c r="DB20" i="164" s="1"/>
  <c r="BS274" i="164"/>
  <c r="BS130" i="164"/>
  <c r="BW128" i="164"/>
  <c r="BS121" i="164"/>
  <c r="BU74" i="164"/>
  <c r="BS9" i="164"/>
  <c r="BS447" i="164"/>
  <c r="BU446" i="164"/>
  <c r="BW439" i="164"/>
  <c r="CE79" i="164" s="1"/>
  <c r="CS48" i="164" s="1"/>
  <c r="BU427" i="164"/>
  <c r="BU422" i="164"/>
  <c r="BS418" i="164"/>
  <c r="BU374" i="164"/>
  <c r="BU369" i="164"/>
  <c r="BU364" i="164"/>
  <c r="BU360" i="164"/>
  <c r="BU355" i="164"/>
  <c r="BU350" i="164"/>
  <c r="BW309" i="164"/>
  <c r="CF57" i="164" s="1"/>
  <c r="CV26" i="164" s="1"/>
  <c r="BU285" i="164"/>
  <c r="BU267" i="164"/>
  <c r="BU262" i="164"/>
  <c r="BU258" i="164"/>
  <c r="BU253" i="164"/>
  <c r="BU248" i="164"/>
  <c r="BU243" i="164"/>
  <c r="BU238" i="164"/>
  <c r="BU234" i="164"/>
  <c r="BU229" i="164"/>
  <c r="BS225" i="164"/>
  <c r="BU224" i="164"/>
  <c r="BS220" i="164"/>
  <c r="BU219" i="164"/>
  <c r="BS216" i="164"/>
  <c r="BU214" i="164"/>
  <c r="BS211" i="164"/>
  <c r="BU210" i="164"/>
  <c r="BS206" i="164"/>
  <c r="BU205" i="164"/>
  <c r="BS201" i="164"/>
  <c r="BU200" i="164"/>
  <c r="BS196" i="164"/>
  <c r="BU195" i="164"/>
  <c r="BS192" i="164"/>
  <c r="BU190" i="164"/>
  <c r="BU186" i="164"/>
  <c r="BU181" i="164"/>
  <c r="BU176" i="164"/>
  <c r="BU171" i="164"/>
  <c r="BU166" i="164"/>
  <c r="BU162" i="164"/>
  <c r="BU157" i="164"/>
  <c r="BU152" i="164"/>
  <c r="BS148" i="164"/>
  <c r="BU147" i="164"/>
  <c r="BS144" i="164"/>
  <c r="BU142" i="164"/>
  <c r="BU138" i="164"/>
  <c r="BU91" i="164"/>
  <c r="BU86" i="164"/>
  <c r="BU68" i="164"/>
  <c r="BU450" i="164"/>
  <c r="BW448" i="164"/>
  <c r="CG80" i="164" s="1"/>
  <c r="CY49" i="164" s="1"/>
  <c r="BW444" i="164"/>
  <c r="CH79" i="164" s="1"/>
  <c r="DB48" i="164" s="1"/>
  <c r="BW434" i="164"/>
  <c r="BW424" i="164"/>
  <c r="CG76" i="164" s="1"/>
  <c r="CY45" i="164" s="1"/>
  <c r="BU417" i="164"/>
  <c r="BW415" i="164"/>
  <c r="CE75" i="164" s="1"/>
  <c r="CS44" i="164" s="1"/>
  <c r="BW410" i="164"/>
  <c r="BU403" i="164"/>
  <c r="BW402" i="164"/>
  <c r="CH72" i="164" s="1"/>
  <c r="DB41" i="164" s="1"/>
  <c r="BS399" i="164"/>
  <c r="BU398" i="164"/>
  <c r="BU393" i="164"/>
  <c r="BU388" i="164"/>
  <c r="BU384" i="164"/>
  <c r="BU379" i="164"/>
  <c r="BU370" i="164"/>
  <c r="BU366" i="164"/>
  <c r="BU361" i="164"/>
  <c r="BU356" i="164"/>
  <c r="BU351" i="164"/>
  <c r="BU346" i="164"/>
  <c r="BU342" i="164"/>
  <c r="BS339" i="164"/>
  <c r="BS338" i="164"/>
  <c r="BW331" i="164"/>
  <c r="CE61" i="164" s="1"/>
  <c r="CS30" i="164" s="1"/>
  <c r="BS330" i="164"/>
  <c r="BW327" i="164"/>
  <c r="CF60" i="164" s="1"/>
  <c r="CV29" i="164" s="1"/>
  <c r="BW322" i="164"/>
  <c r="CG59" i="164" s="1"/>
  <c r="CY28" i="164" s="1"/>
  <c r="BW316" i="164"/>
  <c r="CG58" i="164" s="1"/>
  <c r="CY27" i="164" s="1"/>
  <c r="BW292" i="164"/>
  <c r="CG54" i="164" s="1"/>
  <c r="CY23" i="164" s="1"/>
  <c r="BS291" i="164"/>
  <c r="CJ54" i="164" s="1"/>
  <c r="CW23" i="164" s="1"/>
  <c r="BW289" i="164"/>
  <c r="BW278" i="164"/>
  <c r="BS276" i="164"/>
  <c r="CL51" i="164" s="1"/>
  <c r="DC20" i="164" s="1"/>
  <c r="BW273" i="164"/>
  <c r="CF51" i="164" s="1"/>
  <c r="CV20" i="164" s="1"/>
  <c r="BS272" i="164"/>
  <c r="BU266" i="164"/>
  <c r="BU261" i="164"/>
  <c r="BU256" i="164"/>
  <c r="BU252" i="164"/>
  <c r="BU247" i="164"/>
  <c r="BU242" i="164"/>
  <c r="BU237" i="164"/>
  <c r="BU232" i="164"/>
  <c r="BU228" i="164"/>
  <c r="BS224" i="164"/>
  <c r="BS219" i="164"/>
  <c r="BS214" i="164"/>
  <c r="BU213" i="164"/>
  <c r="BS210" i="164"/>
  <c r="BU208" i="164"/>
  <c r="BS205" i="164"/>
  <c r="BU136" i="164"/>
  <c r="BW135" i="164"/>
  <c r="CF28" i="164" s="1"/>
  <c r="BS126" i="164"/>
  <c r="BU124" i="164"/>
  <c r="BW122" i="164"/>
  <c r="BU117" i="164"/>
  <c r="BW116" i="164"/>
  <c r="BW88" i="164"/>
  <c r="CG20" i="164" s="1"/>
  <c r="BU85" i="164"/>
  <c r="BW84" i="164"/>
  <c r="CH19" i="164" s="1"/>
  <c r="BU73" i="164"/>
  <c r="BW72" i="164"/>
  <c r="CH17" i="164" s="1"/>
  <c r="BS57" i="164"/>
  <c r="BW55" i="164"/>
  <c r="CE15" i="164" s="1"/>
  <c r="BU52" i="164"/>
  <c r="BU51" i="164"/>
  <c r="BS10" i="164"/>
  <c r="BS448" i="164"/>
  <c r="BW446" i="164"/>
  <c r="BW445" i="164"/>
  <c r="CE80" i="164" s="1"/>
  <c r="CS49" i="164" s="1"/>
  <c r="BS444" i="164"/>
  <c r="CL79" i="164" s="1"/>
  <c r="DC48" i="164" s="1"/>
  <c r="BS440" i="164"/>
  <c r="BS439" i="164"/>
  <c r="CI79" i="164" s="1"/>
  <c r="CT48" i="164" s="1"/>
  <c r="BS434" i="164"/>
  <c r="BU433" i="164"/>
  <c r="BU428" i="164"/>
  <c r="BU414" i="164"/>
  <c r="BU409" i="164"/>
  <c r="BW332" i="164"/>
  <c r="BS331" i="164"/>
  <c r="BU330" i="164"/>
  <c r="BS327" i="164"/>
  <c r="CJ60" i="164" s="1"/>
  <c r="CW29" i="164" s="1"/>
  <c r="BW315" i="164"/>
  <c r="CF58" i="164" s="1"/>
  <c r="CV27" i="164" s="1"/>
  <c r="BW314" i="164"/>
  <c r="BS309" i="164"/>
  <c r="BW307" i="164"/>
  <c r="CE57" i="164" s="1"/>
  <c r="CS26" i="164" s="1"/>
  <c r="BU304" i="164"/>
  <c r="BW294" i="164"/>
  <c r="CH54" i="164" s="1"/>
  <c r="DB23" i="164" s="1"/>
  <c r="BS292" i="164"/>
  <c r="BU291" i="164"/>
  <c r="BW280" i="164"/>
  <c r="CG52" i="164" s="1"/>
  <c r="CY21" i="164" s="1"/>
  <c r="BS279" i="164"/>
  <c r="BS278" i="164"/>
  <c r="BU277" i="164"/>
  <c r="BS135" i="164"/>
  <c r="BU134" i="164"/>
  <c r="BW132" i="164"/>
  <c r="CH27" i="164" s="1"/>
  <c r="BU127" i="164"/>
  <c r="BW126" i="164"/>
  <c r="CH26" i="164" s="1"/>
  <c r="BS116" i="164"/>
  <c r="BU115" i="164"/>
  <c r="BU75" i="164"/>
  <c r="BW74" i="164"/>
  <c r="BU70" i="164"/>
  <c r="BW69" i="164"/>
  <c r="CF17" i="164" s="1"/>
  <c r="BU67" i="164"/>
  <c r="BU63" i="164"/>
  <c r="BW57" i="164"/>
  <c r="CF15" i="164" s="1"/>
  <c r="BS55" i="164"/>
  <c r="CI15" i="164" s="1"/>
  <c r="BW15" i="164"/>
  <c r="CF8" i="164" s="1"/>
  <c r="BS333" i="164"/>
  <c r="BS133" i="164"/>
  <c r="BW123" i="164"/>
  <c r="CF26" i="164" s="1"/>
  <c r="BU98" i="164"/>
  <c r="BW50" i="164"/>
  <c r="BW440" i="164"/>
  <c r="BW422" i="164"/>
  <c r="BU420" i="164"/>
  <c r="BW417" i="164"/>
  <c r="CF75" i="164" s="1"/>
  <c r="CV44" i="164" s="1"/>
  <c r="BW321" i="164"/>
  <c r="CF59" i="164" s="1"/>
  <c r="CV28" i="164" s="1"/>
  <c r="BS320" i="164"/>
  <c r="BW442" i="164"/>
  <c r="CG79" i="164" s="1"/>
  <c r="CY48" i="164" s="1"/>
  <c r="BS441" i="164"/>
  <c r="BW333" i="164"/>
  <c r="CF61" i="164" s="1"/>
  <c r="CV30" i="164" s="1"/>
  <c r="BW325" i="164"/>
  <c r="CE60" i="164" s="1"/>
  <c r="CS29" i="164" s="1"/>
  <c r="BS324" i="164"/>
  <c r="BS303" i="164"/>
  <c r="CJ56" i="164" s="1"/>
  <c r="CW25" i="164" s="1"/>
  <c r="BW300" i="164"/>
  <c r="CH55" i="164" s="1"/>
  <c r="DB24" i="164" s="1"/>
  <c r="BW133" i="164"/>
  <c r="CE28" i="164" s="1"/>
  <c r="BS123" i="164"/>
  <c r="CJ26" i="164" s="1"/>
  <c r="BW94" i="164"/>
  <c r="CG21" i="164" s="1"/>
  <c r="BU92" i="164"/>
  <c r="BW86" i="164"/>
  <c r="BW76" i="164"/>
  <c r="CG18" i="164" s="1"/>
  <c r="BW67" i="164"/>
  <c r="CE17" i="164" s="1"/>
  <c r="BU64" i="164"/>
  <c r="BU55" i="164"/>
  <c r="BW54" i="164"/>
  <c r="CH14" i="164" s="1"/>
  <c r="BS51" i="164"/>
  <c r="BS44" i="164"/>
  <c r="BS39" i="164"/>
  <c r="BS34" i="164"/>
  <c r="BS30" i="164"/>
  <c r="CL10" i="164" s="1"/>
  <c r="BS25" i="164"/>
  <c r="BS20" i="164"/>
  <c r="BS15" i="164"/>
  <c r="BW296" i="164"/>
  <c r="BW429" i="164"/>
  <c r="CF77" i="164" s="1"/>
  <c r="CV46" i="164" s="1"/>
  <c r="BW421" i="164"/>
  <c r="CE76" i="164" s="1"/>
  <c r="CS45" i="164" s="1"/>
  <c r="BW408" i="164"/>
  <c r="CH73" i="164" s="1"/>
  <c r="DB42" i="164" s="1"/>
  <c r="BW338" i="164"/>
  <c r="BS337" i="164"/>
  <c r="BW334" i="164"/>
  <c r="CG61" i="164" s="1"/>
  <c r="CY30" i="164" s="1"/>
  <c r="BW324" i="164"/>
  <c r="CH59" i="164" s="1"/>
  <c r="DB28" i="164" s="1"/>
  <c r="BS322" i="164"/>
  <c r="CK59" i="164" s="1"/>
  <c r="CZ28" i="164" s="1"/>
  <c r="BW319" i="164"/>
  <c r="CE59" i="164" s="1"/>
  <c r="CS28" i="164" s="1"/>
  <c r="BW313" i="164"/>
  <c r="CE58" i="164" s="1"/>
  <c r="CS27" i="164" s="1"/>
  <c r="BW306" i="164"/>
  <c r="CH56" i="164" s="1"/>
  <c r="DB25" i="164" s="1"/>
  <c r="BS304" i="164"/>
  <c r="CK56" i="164" s="1"/>
  <c r="CZ25" i="164" s="1"/>
  <c r="BW302" i="164"/>
  <c r="BS297" i="164"/>
  <c r="CJ55" i="164" s="1"/>
  <c r="CW24" i="164" s="1"/>
  <c r="BU296" i="164"/>
  <c r="BW288" i="164"/>
  <c r="CH53" i="164" s="1"/>
  <c r="DB22" i="164" s="1"/>
  <c r="BS286" i="164"/>
  <c r="BS280" i="164"/>
  <c r="BS273" i="164"/>
  <c r="CJ51" i="164" s="1"/>
  <c r="CW20" i="164" s="1"/>
  <c r="BU272" i="164"/>
  <c r="BU270" i="164"/>
  <c r="BU265" i="164"/>
  <c r="BU260" i="164"/>
  <c r="BU255" i="164"/>
  <c r="BU250" i="164"/>
  <c r="BU246" i="164"/>
  <c r="BU241" i="164"/>
  <c r="BU236" i="164"/>
  <c r="BU231" i="164"/>
  <c r="BU226" i="164"/>
  <c r="BS223" i="164"/>
  <c r="CI43" i="164" s="1"/>
  <c r="CT12" i="164" s="1"/>
  <c r="BS218" i="164"/>
  <c r="BS213" i="164"/>
  <c r="BU212" i="164"/>
  <c r="BS208" i="164"/>
  <c r="BU207" i="164"/>
  <c r="BS204" i="164"/>
  <c r="CL39" i="164" s="1"/>
  <c r="BU202" i="164"/>
  <c r="BS199" i="164"/>
  <c r="CI39" i="164" s="1"/>
  <c r="BU198" i="164"/>
  <c r="BS194" i="164"/>
  <c r="BU193" i="164"/>
  <c r="BS189" i="164"/>
  <c r="BU188" i="164"/>
  <c r="BU183" i="164"/>
  <c r="BU178" i="164"/>
  <c r="BU174" i="164"/>
  <c r="BU169" i="164"/>
  <c r="BU164" i="164"/>
  <c r="BU159" i="164"/>
  <c r="BU154" i="164"/>
  <c r="BS151" i="164"/>
  <c r="CI31" i="164" s="1"/>
  <c r="BU150" i="164"/>
  <c r="BS146" i="164"/>
  <c r="BU145" i="164"/>
  <c r="BS141" i="164"/>
  <c r="CJ29" i="164" s="1"/>
  <c r="BU140" i="164"/>
  <c r="BW134" i="164"/>
  <c r="BU129" i="164"/>
  <c r="BW124" i="164"/>
  <c r="CG26" i="164" s="1"/>
  <c r="BU120" i="164"/>
  <c r="BW115" i="164"/>
  <c r="CE25" i="164" s="1"/>
  <c r="BS114" i="164"/>
  <c r="BW111" i="164"/>
  <c r="CF24" i="164" s="1"/>
  <c r="BW106" i="164"/>
  <c r="CG23" i="164" s="1"/>
  <c r="BW102" i="164"/>
  <c r="CH22" i="164" s="1"/>
  <c r="BU99" i="164"/>
  <c r="BW93" i="164"/>
  <c r="CF21" i="164" s="1"/>
  <c r="BW79" i="164"/>
  <c r="CE19" i="164" s="1"/>
  <c r="BW279" i="164"/>
  <c r="CF52" i="164" s="1"/>
  <c r="CV21" i="164" s="1"/>
  <c r="BW441" i="164"/>
  <c r="CF79" i="164" s="1"/>
  <c r="CV48" i="164" s="1"/>
  <c r="BS450" i="164"/>
  <c r="CL80" i="164" s="1"/>
  <c r="DC49" i="164" s="1"/>
  <c r="BW447" i="164"/>
  <c r="CF80" i="164" s="1"/>
  <c r="CV49" i="164" s="1"/>
  <c r="BS442" i="164"/>
  <c r="CK79" i="164" s="1"/>
  <c r="CZ48" i="164" s="1"/>
  <c r="BU441" i="164"/>
  <c r="BU435" i="164"/>
  <c r="BS426" i="164"/>
  <c r="BU421" i="164"/>
  <c r="BU408" i="164"/>
  <c r="BW403" i="164"/>
  <c r="CE73" i="164" s="1"/>
  <c r="CS42" i="164" s="1"/>
  <c r="BS397" i="164"/>
  <c r="BS392" i="164"/>
  <c r="BS387" i="164"/>
  <c r="BS369" i="164"/>
  <c r="BS364" i="164"/>
  <c r="BS360" i="164"/>
  <c r="BU338" i="164"/>
  <c r="BS336" i="164"/>
  <c r="BU334" i="164"/>
  <c r="BU324" i="164"/>
  <c r="BS321" i="164"/>
  <c r="CJ59" i="164" s="1"/>
  <c r="CW28" i="164" s="1"/>
  <c r="BU320" i="164"/>
  <c r="BS314" i="164"/>
  <c r="BU309" i="164"/>
  <c r="BU290" i="164"/>
  <c r="BS289" i="164"/>
  <c r="CI54" i="164" s="1"/>
  <c r="CT23" i="164" s="1"/>
  <c r="BS283" i="164"/>
  <c r="CI53" i="164" s="1"/>
  <c r="CT22" i="164" s="1"/>
  <c r="BU282" i="164"/>
  <c r="BW136" i="164"/>
  <c r="CG28" i="164" s="1"/>
  <c r="BU132" i="164"/>
  <c r="BW127" i="164"/>
  <c r="CE27" i="164" s="1"/>
  <c r="BU122" i="164"/>
  <c r="BW117" i="164"/>
  <c r="CF25" i="164" s="1"/>
  <c r="BW81" i="164"/>
  <c r="CF19" i="164" s="1"/>
  <c r="BW62" i="164"/>
  <c r="BU57" i="164"/>
  <c r="BW56" i="164"/>
  <c r="BW34" i="164"/>
  <c r="CG11" i="164" s="1"/>
  <c r="BW30" i="164"/>
  <c r="CH10" i="164" s="1"/>
  <c r="BW25" i="164"/>
  <c r="CE10" i="164" s="1"/>
  <c r="BW20" i="164"/>
  <c r="BW272" i="164"/>
  <c r="BW110" i="164"/>
  <c r="BW105" i="164"/>
  <c r="CF23" i="164" s="1"/>
  <c r="BW100" i="164"/>
  <c r="CG22" i="164" s="1"/>
  <c r="BW46" i="164"/>
  <c r="CG13" i="164" s="1"/>
  <c r="BW42" i="164"/>
  <c r="CH12" i="164" s="1"/>
  <c r="BW37" i="164"/>
  <c r="CE12" i="164" s="1"/>
  <c r="BW32" i="164"/>
  <c r="BW27" i="164"/>
  <c r="CF10" i="164" s="1"/>
  <c r="BW22" i="164"/>
  <c r="CG9" i="164" s="1"/>
  <c r="BW18" i="164"/>
  <c r="CH8" i="164" s="1"/>
  <c r="BW13" i="164"/>
  <c r="CE8" i="164" s="1"/>
  <c r="BW432" i="164"/>
  <c r="CH77" i="164" s="1"/>
  <c r="DB46" i="164" s="1"/>
  <c r="BW427" i="164"/>
  <c r="CE77" i="164" s="1"/>
  <c r="CS46" i="164" s="1"/>
  <c r="BW420" i="164"/>
  <c r="CH75" i="164" s="1"/>
  <c r="DB44" i="164" s="1"/>
  <c r="BW400" i="164"/>
  <c r="CG72" i="164" s="1"/>
  <c r="CY41" i="164" s="1"/>
  <c r="BS446" i="164"/>
  <c r="BU445" i="164"/>
  <c r="BS438" i="164"/>
  <c r="BU436" i="164"/>
  <c r="BU432" i="164"/>
  <c r="BS428" i="164"/>
  <c r="BS421" i="164"/>
  <c r="CI76" i="164" s="1"/>
  <c r="CT45" i="164" s="1"/>
  <c r="BU412" i="164"/>
  <c r="BW411" i="164"/>
  <c r="CF74" i="164" s="1"/>
  <c r="CV43" i="164" s="1"/>
  <c r="BS409" i="164"/>
  <c r="BS402" i="164"/>
  <c r="BU339" i="164"/>
  <c r="BU328" i="164"/>
  <c r="BS313" i="164"/>
  <c r="CI58" i="164" s="1"/>
  <c r="CT27" i="164" s="1"/>
  <c r="BW310" i="164"/>
  <c r="CG57" i="164" s="1"/>
  <c r="CY26" i="164" s="1"/>
  <c r="BS306" i="164"/>
  <c r="CL56" i="164" s="1"/>
  <c r="DC25" i="164" s="1"/>
  <c r="BW298" i="164"/>
  <c r="CG55" i="164" s="1"/>
  <c r="CY24" i="164" s="1"/>
  <c r="BW285" i="164"/>
  <c r="CF53" i="164" s="1"/>
  <c r="CV22" i="164" s="1"/>
  <c r="BU79" i="164"/>
  <c r="BU69" i="164"/>
  <c r="BU60" i="164"/>
  <c r="BW52" i="164"/>
  <c r="CG14" i="164" s="1"/>
  <c r="BW436" i="164"/>
  <c r="CG78" i="164" s="1"/>
  <c r="CY47" i="164" s="1"/>
  <c r="BU429" i="164"/>
  <c r="BW412" i="164"/>
  <c r="BU410" i="164"/>
  <c r="BU440" i="164"/>
  <c r="BW433" i="164"/>
  <c r="CE78" i="164" s="1"/>
  <c r="CS47" i="164" s="1"/>
  <c r="BU423" i="164"/>
  <c r="BU418" i="164"/>
  <c r="BS416" i="164"/>
  <c r="BU411" i="164"/>
  <c r="BU404" i="164"/>
  <c r="BS400" i="164"/>
  <c r="BU399" i="164"/>
  <c r="BU394" i="164"/>
  <c r="BU390" i="164"/>
  <c r="BU385" i="164"/>
  <c r="BU380" i="164"/>
  <c r="BU375" i="164"/>
  <c r="BU372" i="164"/>
  <c r="BU367" i="164"/>
  <c r="BU362" i="164"/>
  <c r="BU357" i="164"/>
  <c r="BU352" i="164"/>
  <c r="BU348" i="164"/>
  <c r="BU343" i="164"/>
  <c r="BS332" i="164"/>
  <c r="BU319" i="164"/>
  <c r="BS300" i="164"/>
  <c r="CL55" i="164" s="1"/>
  <c r="DC24" i="164" s="1"/>
  <c r="BU96" i="164"/>
  <c r="BU81" i="164"/>
  <c r="BU72" i="164"/>
  <c r="BU62" i="164"/>
  <c r="BW8" i="164"/>
  <c r="BS301" i="164"/>
  <c r="BU300" i="164"/>
  <c r="BW286" i="164"/>
  <c r="CG53" i="164" s="1"/>
  <c r="CY22" i="164" s="1"/>
  <c r="BS282" i="164"/>
  <c r="BU280" i="164"/>
  <c r="BW201" i="164"/>
  <c r="CF39" i="164" s="1"/>
  <c r="BW196" i="164"/>
  <c r="CG38" i="164" s="1"/>
  <c r="BW192" i="164"/>
  <c r="CH37" i="164" s="1"/>
  <c r="BW187" i="164"/>
  <c r="CE37" i="164" s="1"/>
  <c r="BW182" i="164"/>
  <c r="BW177" i="164"/>
  <c r="CF35" i="164" s="1"/>
  <c r="BW172" i="164"/>
  <c r="CG34" i="164" s="1"/>
  <c r="BW168" i="164"/>
  <c r="CH33" i="164" s="1"/>
  <c r="BW163" i="164"/>
  <c r="CE33" i="164" s="1"/>
  <c r="BW158" i="164"/>
  <c r="BW153" i="164"/>
  <c r="CF31" i="164" s="1"/>
  <c r="BW148" i="164"/>
  <c r="CG30" i="164" s="1"/>
  <c r="BW144" i="164"/>
  <c r="CH29" i="164" s="1"/>
  <c r="BS138" i="164"/>
  <c r="BW114" i="164"/>
  <c r="CH24" i="164" s="1"/>
  <c r="BW109" i="164"/>
  <c r="CE24" i="164" s="1"/>
  <c r="BW104" i="164"/>
  <c r="BU94" i="164"/>
  <c r="BW49" i="164"/>
  <c r="CE14" i="164" s="1"/>
  <c r="BW45" i="164"/>
  <c r="CF13" i="164" s="1"/>
  <c r="BW40" i="164"/>
  <c r="CG12" i="164" s="1"/>
  <c r="BW36" i="164"/>
  <c r="CH11" i="164" s="1"/>
  <c r="BW31" i="164"/>
  <c r="CE11" i="164" s="1"/>
  <c r="BS28" i="164"/>
  <c r="CK10" i="164" s="1"/>
  <c r="BW26" i="164"/>
  <c r="BS24" i="164"/>
  <c r="CL9" i="164" s="1"/>
  <c r="BW21" i="164"/>
  <c r="CF9" i="164" s="1"/>
  <c r="BS19" i="164"/>
  <c r="CI9" i="164" s="1"/>
  <c r="BW16" i="164"/>
  <c r="CG8" i="164" s="1"/>
  <c r="BW7" i="164"/>
  <c r="CE7" i="164" s="1"/>
  <c r="CS7" i="164" s="1"/>
  <c r="BU345" i="164"/>
  <c r="BW339" i="164"/>
  <c r="CF62" i="164" s="1"/>
  <c r="CV31" i="164" s="1"/>
  <c r="BS334" i="164"/>
  <c r="CK61" i="164" s="1"/>
  <c r="CZ30" i="164" s="1"/>
  <c r="BU333" i="164"/>
  <c r="BS326" i="164"/>
  <c r="BU325" i="164"/>
  <c r="BW320" i="164"/>
  <c r="BS315" i="164"/>
  <c r="BU314" i="164"/>
  <c r="BS307" i="164"/>
  <c r="CI57" i="164" s="1"/>
  <c r="CT26" i="164" s="1"/>
  <c r="BU306" i="164"/>
  <c r="BW301" i="164"/>
  <c r="CE56" i="164" s="1"/>
  <c r="CS25" i="164" s="1"/>
  <c r="BS296" i="164"/>
  <c r="BU295" i="164"/>
  <c r="BS288" i="164"/>
  <c r="CL53" i="164" s="1"/>
  <c r="DC22" i="164" s="1"/>
  <c r="BU286" i="164"/>
  <c r="BW282" i="164"/>
  <c r="CH52" i="164" s="1"/>
  <c r="DB21" i="164" s="1"/>
  <c r="BS277" i="164"/>
  <c r="BU276" i="164"/>
  <c r="BS136" i="164"/>
  <c r="BU135" i="164"/>
  <c r="BS134" i="164"/>
  <c r="BS132" i="164"/>
  <c r="CL27" i="164" s="1"/>
  <c r="BU130" i="164"/>
  <c r="BS129" i="164"/>
  <c r="CJ27" i="164" s="1"/>
  <c r="BS127" i="164"/>
  <c r="CI27" i="164" s="1"/>
  <c r="BU126" i="164"/>
  <c r="BS124" i="164"/>
  <c r="BS122" i="164"/>
  <c r="BU121" i="164"/>
  <c r="BS120" i="164"/>
  <c r="BS117" i="164"/>
  <c r="CJ25" i="164" s="1"/>
  <c r="BU116" i="164"/>
  <c r="BS115" i="164"/>
  <c r="CI25" i="164" s="1"/>
  <c r="BW112" i="164"/>
  <c r="CG24" i="164" s="1"/>
  <c r="BW108" i="164"/>
  <c r="CH23" i="164" s="1"/>
  <c r="BW103" i="164"/>
  <c r="CE23" i="164" s="1"/>
  <c r="BU97" i="164"/>
  <c r="BU87" i="164"/>
  <c r="BW51" i="164"/>
  <c r="CF14" i="164" s="1"/>
  <c r="BS46" i="164"/>
  <c r="BW44" i="164"/>
  <c r="BS42" i="164"/>
  <c r="CL12" i="164" s="1"/>
  <c r="BW39" i="164"/>
  <c r="CF12" i="164" s="1"/>
  <c r="BS37" i="164"/>
  <c r="CI12" i="164" s="1"/>
  <c r="BS32" i="164"/>
  <c r="BS27" i="164"/>
  <c r="CJ10" i="164" s="1"/>
  <c r="BS22" i="164"/>
  <c r="CK9" i="164" s="1"/>
  <c r="BS18" i="164"/>
  <c r="CL8" i="164" s="1"/>
  <c r="BS13" i="164"/>
  <c r="CI8" i="164" s="1"/>
  <c r="BW10" i="164"/>
  <c r="CG7" i="164" s="1"/>
  <c r="CY7" i="164" s="1"/>
  <c r="BS8" i="164"/>
  <c r="BS104" i="164"/>
  <c r="BU104" i="164"/>
  <c r="BW85" i="164"/>
  <c r="CE20" i="164" s="1"/>
  <c r="BW82" i="164"/>
  <c r="CG19" i="164" s="1"/>
  <c r="BW68" i="164"/>
  <c r="BW63" i="164"/>
  <c r="CF16" i="164" s="1"/>
  <c r="BW58" i="164"/>
  <c r="CG15" i="164" s="1"/>
  <c r="BW423" i="164"/>
  <c r="CF76" i="164" s="1"/>
  <c r="CV45" i="164" s="1"/>
  <c r="BW404" i="164"/>
  <c r="BS391" i="164"/>
  <c r="BS358" i="164"/>
  <c r="BS349" i="164"/>
  <c r="BS344" i="164"/>
  <c r="BS340" i="164"/>
  <c r="BW270" i="164"/>
  <c r="CH50" i="164" s="1"/>
  <c r="DB19" i="164" s="1"/>
  <c r="BW265" i="164"/>
  <c r="CE50" i="164" s="1"/>
  <c r="CS19" i="164" s="1"/>
  <c r="BW260" i="164"/>
  <c r="BW255" i="164"/>
  <c r="CF48" i="164" s="1"/>
  <c r="CV17" i="164" s="1"/>
  <c r="BW250" i="164"/>
  <c r="CG47" i="164" s="1"/>
  <c r="CY16" i="164" s="1"/>
  <c r="BW246" i="164"/>
  <c r="CH46" i="164" s="1"/>
  <c r="DB15" i="164" s="1"/>
  <c r="BW241" i="164"/>
  <c r="CE46" i="164" s="1"/>
  <c r="CS15" i="164" s="1"/>
  <c r="BW236" i="164"/>
  <c r="BW231" i="164"/>
  <c r="CF44" i="164" s="1"/>
  <c r="CV13" i="164" s="1"/>
  <c r="BW226" i="164"/>
  <c r="CG43" i="164" s="1"/>
  <c r="CY12" i="164" s="1"/>
  <c r="BW222" i="164"/>
  <c r="CH42" i="164" s="1"/>
  <c r="DB11" i="164" s="1"/>
  <c r="BW217" i="164"/>
  <c r="CE42" i="164" s="1"/>
  <c r="CS11" i="164" s="1"/>
  <c r="BW212" i="164"/>
  <c r="BW207" i="164"/>
  <c r="CF40" i="164" s="1"/>
  <c r="CV9" i="164" s="1"/>
  <c r="BS112" i="164"/>
  <c r="BU112" i="164"/>
  <c r="BS108" i="164"/>
  <c r="CL23" i="164" s="1"/>
  <c r="BU108" i="164"/>
  <c r="BS103" i="164"/>
  <c r="CI23" i="164" s="1"/>
  <c r="BU103" i="164"/>
  <c r="BW97" i="164"/>
  <c r="CE22" i="164" s="1"/>
  <c r="BW87" i="164"/>
  <c r="CF20" i="164" s="1"/>
  <c r="BW80" i="164"/>
  <c r="BW75" i="164"/>
  <c r="CF18" i="164" s="1"/>
  <c r="BW73" i="164"/>
  <c r="CE18" i="164" s="1"/>
  <c r="BW66" i="164"/>
  <c r="CH16" i="164" s="1"/>
  <c r="BW61" i="164"/>
  <c r="CE16" i="164" s="1"/>
  <c r="BW414" i="164"/>
  <c r="CH74" i="164" s="1"/>
  <c r="DB43" i="164" s="1"/>
  <c r="BS396" i="164"/>
  <c r="BS386" i="164"/>
  <c r="BS354" i="164"/>
  <c r="BW426" i="164"/>
  <c r="CH76" i="164" s="1"/>
  <c r="DB45" i="164" s="1"/>
  <c r="BW416" i="164"/>
  <c r="BW406" i="164"/>
  <c r="CG73" i="164" s="1"/>
  <c r="CY42" i="164" s="1"/>
  <c r="BS394" i="164"/>
  <c r="BS367" i="164"/>
  <c r="BS362" i="164"/>
  <c r="BS352" i="164"/>
  <c r="BS348" i="164"/>
  <c r="BU326" i="164"/>
  <c r="BU321" i="164"/>
  <c r="BU316" i="164"/>
  <c r="BU312" i="164"/>
  <c r="BU307" i="164"/>
  <c r="BU302" i="164"/>
  <c r="BU297" i="164"/>
  <c r="BU292" i="164"/>
  <c r="BU288" i="164"/>
  <c r="BU283" i="164"/>
  <c r="BU278" i="164"/>
  <c r="BU273" i="164"/>
  <c r="BW268" i="164"/>
  <c r="CG50" i="164" s="1"/>
  <c r="CY19" i="164" s="1"/>
  <c r="BW264" i="164"/>
  <c r="CH49" i="164" s="1"/>
  <c r="DB18" i="164" s="1"/>
  <c r="BW259" i="164"/>
  <c r="CE49" i="164" s="1"/>
  <c r="CS18" i="164" s="1"/>
  <c r="BW254" i="164"/>
  <c r="BW249" i="164"/>
  <c r="CF47" i="164" s="1"/>
  <c r="CV16" i="164" s="1"/>
  <c r="BW244" i="164"/>
  <c r="BW240" i="164"/>
  <c r="CH45" i="164" s="1"/>
  <c r="DB14" i="164" s="1"/>
  <c r="BW235" i="164"/>
  <c r="CE45" i="164" s="1"/>
  <c r="CS14" i="164" s="1"/>
  <c r="BW230" i="164"/>
  <c r="BW225" i="164"/>
  <c r="BW220" i="164"/>
  <c r="CG42" i="164" s="1"/>
  <c r="CY11" i="164" s="1"/>
  <c r="BW216" i="164"/>
  <c r="CH41" i="164" s="1"/>
  <c r="DB10" i="164" s="1"/>
  <c r="BW211" i="164"/>
  <c r="CE41" i="164" s="1"/>
  <c r="CS10" i="164" s="1"/>
  <c r="BW206" i="164"/>
  <c r="BS111" i="164"/>
  <c r="BU111" i="164"/>
  <c r="BS106" i="164"/>
  <c r="CK23" i="164" s="1"/>
  <c r="BU106" i="164"/>
  <c r="BS102" i="164"/>
  <c r="CL22" i="164" s="1"/>
  <c r="BU102" i="164"/>
  <c r="BW99" i="164"/>
  <c r="CF22" i="164" s="1"/>
  <c r="BW90" i="164"/>
  <c r="CH20" i="164" s="1"/>
  <c r="BS109" i="164"/>
  <c r="BU109" i="164"/>
  <c r="BW78" i="164"/>
  <c r="CH18" i="164" s="1"/>
  <c r="BW70" i="164"/>
  <c r="CG17" i="164" s="1"/>
  <c r="BS368" i="164"/>
  <c r="BS363" i="164"/>
  <c r="BW340" i="164"/>
  <c r="CG62" i="164" s="1"/>
  <c r="CY31" i="164" s="1"/>
  <c r="BU447" i="164"/>
  <c r="BU442" i="164"/>
  <c r="BU438" i="164"/>
  <c r="BU400" i="164"/>
  <c r="BS390" i="164"/>
  <c r="BS357" i="164"/>
  <c r="BS343" i="164"/>
  <c r="BU336" i="164"/>
  <c r="BU331" i="164"/>
  <c r="BU448" i="164"/>
  <c r="BU444" i="164"/>
  <c r="BU439" i="164"/>
  <c r="BU434" i="164"/>
  <c r="BS433" i="164"/>
  <c r="CI78" i="164" s="1"/>
  <c r="CT47" i="164" s="1"/>
  <c r="BW428" i="164"/>
  <c r="BU426" i="164"/>
  <c r="BS423" i="164"/>
  <c r="CJ76" i="164" s="1"/>
  <c r="CW45" i="164" s="1"/>
  <c r="BW418" i="164"/>
  <c r="CG75" i="164" s="1"/>
  <c r="CY44" i="164" s="1"/>
  <c r="BU416" i="164"/>
  <c r="BS414" i="164"/>
  <c r="CL74" i="164" s="1"/>
  <c r="DC43" i="164" s="1"/>
  <c r="BW409" i="164"/>
  <c r="CE74" i="164" s="1"/>
  <c r="CS43" i="164" s="1"/>
  <c r="BU406" i="164"/>
  <c r="BS404" i="164"/>
  <c r="BW399" i="164"/>
  <c r="CF72" i="164" s="1"/>
  <c r="CV41" i="164" s="1"/>
  <c r="BS398" i="164"/>
  <c r="BU396" i="164"/>
  <c r="BS393" i="164"/>
  <c r="BU391" i="164"/>
  <c r="BS388" i="164"/>
  <c r="BU386" i="164"/>
  <c r="BU381" i="164"/>
  <c r="BU376" i="164"/>
  <c r="BU373" i="164"/>
  <c r="BU368" i="164"/>
  <c r="BS366" i="164"/>
  <c r="BU363" i="164"/>
  <c r="BS361" i="164"/>
  <c r="BU358" i="164"/>
  <c r="BS356" i="164"/>
  <c r="BU354" i="164"/>
  <c r="BS351" i="164"/>
  <c r="BU349" i="164"/>
  <c r="BS346" i="164"/>
  <c r="BU344" i="164"/>
  <c r="BS342" i="164"/>
  <c r="BU340" i="164"/>
  <c r="BU337" i="164"/>
  <c r="BU332" i="164"/>
  <c r="BU327" i="164"/>
  <c r="BU322" i="164"/>
  <c r="BU313" i="164"/>
  <c r="BU308" i="164"/>
  <c r="BU303" i="164"/>
  <c r="BU298" i="164"/>
  <c r="BU294" i="164"/>
  <c r="BU289" i="164"/>
  <c r="BU284" i="164"/>
  <c r="BU279" i="164"/>
  <c r="BU274" i="164"/>
  <c r="BU268" i="164"/>
  <c r="BW267" i="164"/>
  <c r="CF50" i="164" s="1"/>
  <c r="CV19" i="164" s="1"/>
  <c r="BU264" i="164"/>
  <c r="BW262" i="164"/>
  <c r="CG49" i="164" s="1"/>
  <c r="CY18" i="164" s="1"/>
  <c r="BU259" i="164"/>
  <c r="BW258" i="164"/>
  <c r="CH48" i="164" s="1"/>
  <c r="DB17" i="164" s="1"/>
  <c r="BU254" i="164"/>
  <c r="BW253" i="164"/>
  <c r="CE48" i="164" s="1"/>
  <c r="CS17" i="164" s="1"/>
  <c r="BU249" i="164"/>
  <c r="BW248" i="164"/>
  <c r="BU244" i="164"/>
  <c r="BW243" i="164"/>
  <c r="CF46" i="164" s="1"/>
  <c r="CV15" i="164" s="1"/>
  <c r="BU240" i="164"/>
  <c r="BW238" i="164"/>
  <c r="CG45" i="164" s="1"/>
  <c r="CY14" i="164" s="1"/>
  <c r="BU235" i="164"/>
  <c r="BW234" i="164"/>
  <c r="CH44" i="164" s="1"/>
  <c r="DB13" i="164" s="1"/>
  <c r="BU230" i="164"/>
  <c r="BW229" i="164"/>
  <c r="CE44" i="164" s="1"/>
  <c r="CS13" i="164" s="1"/>
  <c r="BW224" i="164"/>
  <c r="BS222" i="164"/>
  <c r="BW219" i="164"/>
  <c r="BS217" i="164"/>
  <c r="CI42" i="164" s="1"/>
  <c r="CT11" i="164" s="1"/>
  <c r="BW214" i="164"/>
  <c r="CG41" i="164" s="1"/>
  <c r="CY10" i="164" s="1"/>
  <c r="BU114" i="164"/>
  <c r="BS110" i="164"/>
  <c r="BU110" i="164"/>
  <c r="BS105" i="164"/>
  <c r="CJ23" i="164" s="1"/>
  <c r="BU105" i="164"/>
  <c r="BS100" i="164"/>
  <c r="CK22" i="164" s="1"/>
  <c r="BU100" i="164"/>
  <c r="BW92" i="164"/>
  <c r="BS212" i="164"/>
  <c r="BU211" i="164"/>
  <c r="BW210" i="164"/>
  <c r="CH40" i="164" s="1"/>
  <c r="DB9" i="164" s="1"/>
  <c r="BS207" i="164"/>
  <c r="CJ40" i="164" s="1"/>
  <c r="CW9" i="164" s="1"/>
  <c r="BU206" i="164"/>
  <c r="BW205" i="164"/>
  <c r="CE40" i="164" s="1"/>
  <c r="CS9" i="164" s="1"/>
  <c r="BS202" i="164"/>
  <c r="CK39" i="164" s="1"/>
  <c r="BU201" i="164"/>
  <c r="BW200" i="164"/>
  <c r="BS198" i="164"/>
  <c r="BU196" i="164"/>
  <c r="BW195" i="164"/>
  <c r="CF38" i="164" s="1"/>
  <c r="BS193" i="164"/>
  <c r="BU192" i="164"/>
  <c r="BW190" i="164"/>
  <c r="BU187" i="164"/>
  <c r="BW186" i="164"/>
  <c r="CH36" i="164" s="1"/>
  <c r="BU182" i="164"/>
  <c r="BW181" i="164"/>
  <c r="CE36" i="164" s="1"/>
  <c r="BU177" i="164"/>
  <c r="BW176" i="164"/>
  <c r="BU172" i="164"/>
  <c r="BW171" i="164"/>
  <c r="CF34" i="164" s="1"/>
  <c r="BU168" i="164"/>
  <c r="BW166" i="164"/>
  <c r="CG33" i="164" s="1"/>
  <c r="BU163" i="164"/>
  <c r="BW162" i="164"/>
  <c r="CH32" i="164" s="1"/>
  <c r="DB8" i="164" s="1"/>
  <c r="BU158" i="164"/>
  <c r="BW157" i="164"/>
  <c r="CE32" i="164" s="1"/>
  <c r="CS8" i="164" s="1"/>
  <c r="BU153" i="164"/>
  <c r="BW152" i="164"/>
  <c r="BS150" i="164"/>
  <c r="BW147" i="164"/>
  <c r="CF30" i="164" s="1"/>
  <c r="BS145" i="164"/>
  <c r="BW142" i="164"/>
  <c r="CG29" i="164" s="1"/>
  <c r="BU139" i="164"/>
  <c r="BU133" i="164"/>
  <c r="BU128" i="164"/>
  <c r="BU123" i="164"/>
  <c r="BU118" i="164"/>
  <c r="BS98" i="164"/>
  <c r="BS96" i="164"/>
  <c r="CL21" i="164" s="1"/>
  <c r="BS93" i="164"/>
  <c r="CJ21" i="164" s="1"/>
  <c r="BS91" i="164"/>
  <c r="CI21" i="164" s="1"/>
  <c r="BS88" i="164"/>
  <c r="CK20" i="164" s="1"/>
  <c r="BS86" i="164"/>
  <c r="BS84" i="164"/>
  <c r="CL19" i="164" s="1"/>
  <c r="BS81" i="164"/>
  <c r="BS79" i="164"/>
  <c r="CI19" i="164" s="1"/>
  <c r="BS76" i="164"/>
  <c r="BS74" i="164"/>
  <c r="BS72" i="164"/>
  <c r="BS69" i="164"/>
  <c r="CJ17" i="164" s="1"/>
  <c r="BS67" i="164"/>
  <c r="BS64" i="164"/>
  <c r="CK16" i="164" s="1"/>
  <c r="BS62" i="164"/>
  <c r="BS60" i="164"/>
  <c r="CL15" i="164" s="1"/>
  <c r="BS54" i="164"/>
  <c r="CL14" i="164" s="1"/>
  <c r="BU54" i="164"/>
  <c r="BU204" i="164"/>
  <c r="BW202" i="164"/>
  <c r="CG39" i="164" s="1"/>
  <c r="BS200" i="164"/>
  <c r="BU199" i="164"/>
  <c r="BW198" i="164"/>
  <c r="CH38" i="164" s="1"/>
  <c r="BS195" i="164"/>
  <c r="CJ38" i="164" s="1"/>
  <c r="BU194" i="164"/>
  <c r="BW193" i="164"/>
  <c r="CE38" i="164" s="1"/>
  <c r="BS190" i="164"/>
  <c r="BU189" i="164"/>
  <c r="BW188" i="164"/>
  <c r="BU184" i="164"/>
  <c r="BW183" i="164"/>
  <c r="CF36" i="164" s="1"/>
  <c r="BU180" i="164"/>
  <c r="BW178" i="164"/>
  <c r="CG35" i="164" s="1"/>
  <c r="BU175" i="164"/>
  <c r="BW174" i="164"/>
  <c r="CH34" i="164" s="1"/>
  <c r="BU170" i="164"/>
  <c r="BW169" i="164"/>
  <c r="CE34" i="164" s="1"/>
  <c r="BU165" i="164"/>
  <c r="BW164" i="164"/>
  <c r="BU160" i="164"/>
  <c r="BW159" i="164"/>
  <c r="CF32" i="164" s="1"/>
  <c r="CV8" i="164" s="1"/>
  <c r="BU156" i="164"/>
  <c r="BW154" i="164"/>
  <c r="CG31" i="164" s="1"/>
  <c r="BS152" i="164"/>
  <c r="BW150" i="164"/>
  <c r="CH30" i="164" s="1"/>
  <c r="BS147" i="164"/>
  <c r="CJ30" i="164" s="1"/>
  <c r="BW145" i="164"/>
  <c r="CE30" i="164" s="1"/>
  <c r="BS142" i="164"/>
  <c r="BW140" i="164"/>
  <c r="BS139" i="164"/>
  <c r="BS99" i="164"/>
  <c r="BS97" i="164"/>
  <c r="BS94" i="164"/>
  <c r="BS92" i="164"/>
  <c r="BS90" i="164"/>
  <c r="BS87" i="164"/>
  <c r="CJ20" i="164" s="1"/>
  <c r="BS85" i="164"/>
  <c r="BS82" i="164"/>
  <c r="CK19" i="164" s="1"/>
  <c r="BS80" i="164"/>
  <c r="BS78" i="164"/>
  <c r="CL18" i="164" s="1"/>
  <c r="BS75" i="164"/>
  <c r="CJ18" i="164" s="1"/>
  <c r="BS73" i="164"/>
  <c r="CI18" i="164" s="1"/>
  <c r="BS70" i="164"/>
  <c r="BS68" i="164"/>
  <c r="BS66" i="164"/>
  <c r="CL16" i="164" s="1"/>
  <c r="BS63" i="164"/>
  <c r="BS61" i="164"/>
  <c r="BS58" i="164"/>
  <c r="BS56" i="164"/>
  <c r="BU56" i="164"/>
  <c r="BU49" i="164"/>
  <c r="BU43" i="164"/>
  <c r="BU38" i="164"/>
  <c r="BU33" i="164"/>
  <c r="BU28" i="164"/>
  <c r="BU24" i="164"/>
  <c r="BU19" i="164"/>
  <c r="BU14" i="164"/>
  <c r="BU9" i="164"/>
  <c r="BS52" i="164"/>
  <c r="CK14" i="164" s="1"/>
  <c r="BS50" i="164"/>
  <c r="BS48" i="164"/>
  <c r="CL13" i="164" s="1"/>
  <c r="BU46" i="164"/>
  <c r="BU42" i="164"/>
  <c r="BU37" i="164"/>
  <c r="BU32" i="164"/>
  <c r="BU27" i="164"/>
  <c r="BU22" i="164"/>
  <c r="BU18" i="164"/>
  <c r="BU13" i="164"/>
  <c r="BU8" i="164"/>
  <c r="BU45" i="164"/>
  <c r="BU40" i="164"/>
  <c r="BU36" i="164"/>
  <c r="BU31" i="164"/>
  <c r="BU26" i="164"/>
  <c r="BU21" i="164"/>
  <c r="BU16" i="164"/>
  <c r="BU12" i="164"/>
  <c r="BU7" i="164"/>
  <c r="R9" i="142"/>
  <c r="R8" i="142"/>
  <c r="BS432" i="164"/>
  <c r="BS429" i="164"/>
  <c r="CJ77" i="164" s="1"/>
  <c r="CW46" i="164" s="1"/>
  <c r="BS427" i="164"/>
  <c r="CI77" i="164" s="1"/>
  <c r="CT46" i="164" s="1"/>
  <c r="BS424" i="164"/>
  <c r="BS422" i="164"/>
  <c r="BS420" i="164"/>
  <c r="CL75" i="164" s="1"/>
  <c r="DC44" i="164" s="1"/>
  <c r="BS417" i="164"/>
  <c r="BS415" i="164"/>
  <c r="CI75" i="164" s="1"/>
  <c r="CT44" i="164" s="1"/>
  <c r="BS412" i="164"/>
  <c r="BS410" i="164"/>
  <c r="BS408" i="164"/>
  <c r="CL73" i="164" s="1"/>
  <c r="DC42" i="164" s="1"/>
  <c r="BS405" i="164"/>
  <c r="CJ73" i="164" s="1"/>
  <c r="CW42" i="164" s="1"/>
  <c r="BS403" i="164"/>
  <c r="BW398" i="164"/>
  <c r="BW397" i="164"/>
  <c r="CE72" i="164" s="1"/>
  <c r="CS41" i="164" s="1"/>
  <c r="BW396" i="164"/>
  <c r="CH71" i="164" s="1"/>
  <c r="DB40" i="164" s="1"/>
  <c r="BW394" i="164"/>
  <c r="CG71" i="164" s="1"/>
  <c r="CY40" i="164" s="1"/>
  <c r="BW393" i="164"/>
  <c r="CF71" i="164" s="1"/>
  <c r="CV40" i="164" s="1"/>
  <c r="BW392" i="164"/>
  <c r="BW391" i="164"/>
  <c r="CE71" i="164" s="1"/>
  <c r="CS40" i="164" s="1"/>
  <c r="BW390" i="164"/>
  <c r="CH70" i="164" s="1"/>
  <c r="DB39" i="164" s="1"/>
  <c r="BW388" i="164"/>
  <c r="CG70" i="164" s="1"/>
  <c r="CY39" i="164" s="1"/>
  <c r="BW387" i="164"/>
  <c r="CF70" i="164" s="1"/>
  <c r="CV39" i="164" s="1"/>
  <c r="BW386" i="164"/>
  <c r="BS384" i="164"/>
  <c r="BW384" i="164"/>
  <c r="CH69" i="164" s="1"/>
  <c r="DB38" i="164" s="1"/>
  <c r="BS381" i="164"/>
  <c r="BW381" i="164"/>
  <c r="CF69" i="164" s="1"/>
  <c r="CV38" i="164" s="1"/>
  <c r="BS379" i="164"/>
  <c r="BW379" i="164"/>
  <c r="CE69" i="164" s="1"/>
  <c r="CS38" i="164" s="1"/>
  <c r="BS376" i="164"/>
  <c r="BW376" i="164"/>
  <c r="CG68" i="164" s="1"/>
  <c r="CY37" i="164" s="1"/>
  <c r="BS374" i="164"/>
  <c r="BW374" i="164"/>
  <c r="BS372" i="164"/>
  <c r="BW372" i="164"/>
  <c r="CH67" i="164" s="1"/>
  <c r="DB36" i="164" s="1"/>
  <c r="BS385" i="164"/>
  <c r="BW385" i="164"/>
  <c r="CE70" i="164" s="1"/>
  <c r="CS39" i="164" s="1"/>
  <c r="BS382" i="164"/>
  <c r="BW382" i="164"/>
  <c r="CG69" i="164" s="1"/>
  <c r="CY38" i="164" s="1"/>
  <c r="BS380" i="164"/>
  <c r="BW380" i="164"/>
  <c r="BS378" i="164"/>
  <c r="BW378" i="164"/>
  <c r="CH68" i="164" s="1"/>
  <c r="DB37" i="164" s="1"/>
  <c r="BS375" i="164"/>
  <c r="BW375" i="164"/>
  <c r="CF68" i="164" s="1"/>
  <c r="CV37" i="164" s="1"/>
  <c r="BS373" i="164"/>
  <c r="BW373" i="164"/>
  <c r="CE68" i="164" s="1"/>
  <c r="CS37" i="164" s="1"/>
  <c r="BS370" i="164"/>
  <c r="BW370" i="164"/>
  <c r="CG67" i="164" s="1"/>
  <c r="CY36" i="164" s="1"/>
  <c r="BW369" i="164"/>
  <c r="CF67" i="164" s="1"/>
  <c r="CV36" i="164" s="1"/>
  <c r="BW368" i="164"/>
  <c r="BW367" i="164"/>
  <c r="CE67" i="164" s="1"/>
  <c r="CS36" i="164" s="1"/>
  <c r="BW366" i="164"/>
  <c r="CH66" i="164" s="1"/>
  <c r="DB35" i="164" s="1"/>
  <c r="BW364" i="164"/>
  <c r="CG66" i="164" s="1"/>
  <c r="CY35" i="164" s="1"/>
  <c r="BW363" i="164"/>
  <c r="CF66" i="164" s="1"/>
  <c r="CV35" i="164" s="1"/>
  <c r="BW362" i="164"/>
  <c r="BW361" i="164"/>
  <c r="CE66" i="164" s="1"/>
  <c r="CS35" i="164" s="1"/>
  <c r="BW360" i="164"/>
  <c r="CH65" i="164" s="1"/>
  <c r="DB34" i="164" s="1"/>
  <c r="BW358" i="164"/>
  <c r="CG65" i="164" s="1"/>
  <c r="CY34" i="164" s="1"/>
  <c r="BW357" i="164"/>
  <c r="CF65" i="164" s="1"/>
  <c r="CV34" i="164" s="1"/>
  <c r="BW356" i="164"/>
  <c r="BW355" i="164"/>
  <c r="CE65" i="164" s="1"/>
  <c r="CS34" i="164" s="1"/>
  <c r="BW354" i="164"/>
  <c r="CH64" i="164" s="1"/>
  <c r="DB33" i="164" s="1"/>
  <c r="BW352" i="164"/>
  <c r="CG64" i="164" s="1"/>
  <c r="CY33" i="164" s="1"/>
  <c r="BW351" i="164"/>
  <c r="CF64" i="164" s="1"/>
  <c r="CV33" i="164" s="1"/>
  <c r="BW350" i="164"/>
  <c r="BW349" i="164"/>
  <c r="CE64" i="164" s="1"/>
  <c r="CS33" i="164" s="1"/>
  <c r="BW348" i="164"/>
  <c r="CH63" i="164" s="1"/>
  <c r="DB32" i="164" s="1"/>
  <c r="BW346" i="164"/>
  <c r="CG63" i="164" s="1"/>
  <c r="CY32" i="164" s="1"/>
  <c r="BW345" i="164"/>
  <c r="CF63" i="164" s="1"/>
  <c r="CV32" i="164" s="1"/>
  <c r="BW344" i="164"/>
  <c r="BW343" i="164"/>
  <c r="CE63" i="164" s="1"/>
  <c r="CS32" i="164" s="1"/>
  <c r="BW342" i="164"/>
  <c r="CH62" i="164" s="1"/>
  <c r="DB31" i="164" s="1"/>
  <c r="BS268" i="164"/>
  <c r="CK50" i="164" s="1"/>
  <c r="CZ19" i="164" s="1"/>
  <c r="BS266" i="164"/>
  <c r="BS264" i="164"/>
  <c r="BS261" i="164"/>
  <c r="CJ49" i="164" s="1"/>
  <c r="CW18" i="164" s="1"/>
  <c r="BS259" i="164"/>
  <c r="CI49" i="164" s="1"/>
  <c r="CT18" i="164" s="1"/>
  <c r="BS256" i="164"/>
  <c r="CK48" i="164" s="1"/>
  <c r="CZ17" i="164" s="1"/>
  <c r="BS254" i="164"/>
  <c r="BS252" i="164"/>
  <c r="CL47" i="164" s="1"/>
  <c r="DC16" i="164" s="1"/>
  <c r="BS249" i="164"/>
  <c r="BS247" i="164"/>
  <c r="CI47" i="164" s="1"/>
  <c r="CT16" i="164" s="1"/>
  <c r="BS244" i="164"/>
  <c r="BS242" i="164"/>
  <c r="BS240" i="164"/>
  <c r="CL45" i="164" s="1"/>
  <c r="DC14" i="164" s="1"/>
  <c r="BS237" i="164"/>
  <c r="CJ45" i="164" s="1"/>
  <c r="CW14" i="164" s="1"/>
  <c r="BS235" i="164"/>
  <c r="BS232" i="164"/>
  <c r="CK44" i="164" s="1"/>
  <c r="CZ13" i="164" s="1"/>
  <c r="BS230" i="164"/>
  <c r="BS228" i="164"/>
  <c r="CL43" i="164" s="1"/>
  <c r="DC12" i="164" s="1"/>
  <c r="BU223" i="164"/>
  <c r="BU218" i="164"/>
  <c r="BU222" i="164"/>
  <c r="BU217" i="164"/>
  <c r="BS270" i="164"/>
  <c r="BS267" i="164"/>
  <c r="BS265" i="164"/>
  <c r="CI50" i="164" s="1"/>
  <c r="CT19" i="164" s="1"/>
  <c r="BS262" i="164"/>
  <c r="BS260" i="164"/>
  <c r="BS258" i="164"/>
  <c r="BS255" i="164"/>
  <c r="CJ48" i="164" s="1"/>
  <c r="CW17" i="164" s="1"/>
  <c r="BS253" i="164"/>
  <c r="BS250" i="164"/>
  <c r="BS248" i="164"/>
  <c r="BS246" i="164"/>
  <c r="CL46" i="164" s="1"/>
  <c r="DC15" i="164" s="1"/>
  <c r="BS243" i="164"/>
  <c r="BS241" i="164"/>
  <c r="BS238" i="164"/>
  <c r="BS236" i="164"/>
  <c r="BS234" i="164"/>
  <c r="BS231" i="164"/>
  <c r="BS229" i="164"/>
  <c r="BS226" i="164"/>
  <c r="CK43" i="164" s="1"/>
  <c r="CZ12" i="164" s="1"/>
  <c r="BU225" i="164"/>
  <c r="BU220" i="164"/>
  <c r="BU216" i="164"/>
  <c r="BS188" i="164"/>
  <c r="BS186" i="164"/>
  <c r="CL36" i="164" s="1"/>
  <c r="BS183" i="164"/>
  <c r="CJ36" i="164" s="1"/>
  <c r="BS181" i="164"/>
  <c r="BS178" i="164"/>
  <c r="CK35" i="164" s="1"/>
  <c r="BS176" i="164"/>
  <c r="BS174" i="164"/>
  <c r="CL34" i="164" s="1"/>
  <c r="BS171" i="164"/>
  <c r="BS169" i="164"/>
  <c r="CI34" i="164" s="1"/>
  <c r="BS166" i="164"/>
  <c r="CK33" i="164" s="1"/>
  <c r="BS164" i="164"/>
  <c r="BS162" i="164"/>
  <c r="BS159" i="164"/>
  <c r="CJ32" i="164" s="1"/>
  <c r="CW8" i="164" s="1"/>
  <c r="BS157" i="164"/>
  <c r="CI32" i="164" s="1"/>
  <c r="CT8" i="164" s="1"/>
  <c r="BS154" i="164"/>
  <c r="CK31" i="164" s="1"/>
  <c r="BU151" i="164"/>
  <c r="BU146" i="164"/>
  <c r="BU141" i="164"/>
  <c r="BS187" i="164"/>
  <c r="CI37" i="164" s="1"/>
  <c r="BS184" i="164"/>
  <c r="CK36" i="164" s="1"/>
  <c r="BS182" i="164"/>
  <c r="BS180" i="164"/>
  <c r="CL35" i="164" s="1"/>
  <c r="BS177" i="164"/>
  <c r="CJ35" i="164" s="1"/>
  <c r="BS175" i="164"/>
  <c r="CI35" i="164" s="1"/>
  <c r="BS172" i="164"/>
  <c r="CK34" i="164" s="1"/>
  <c r="BS170" i="164"/>
  <c r="BS168" i="164"/>
  <c r="BS165" i="164"/>
  <c r="CJ33" i="164" s="1"/>
  <c r="BS163" i="164"/>
  <c r="BS160" i="164"/>
  <c r="CK32" i="164" s="1"/>
  <c r="CZ8" i="164" s="1"/>
  <c r="BS158" i="164"/>
  <c r="BS156" i="164"/>
  <c r="CL31" i="164" s="1"/>
  <c r="BS153" i="164"/>
  <c r="CJ31" i="164" s="1"/>
  <c r="BU148" i="164"/>
  <c r="BU144" i="164"/>
  <c r="BW139" i="164"/>
  <c r="CE29" i="164" s="1"/>
  <c r="BW138" i="164"/>
  <c r="CH28" i="164" s="1"/>
  <c r="BY24" i="164"/>
  <c r="BY10" i="164"/>
  <c r="G456" i="164"/>
  <c r="H456" i="164"/>
  <c r="I456" i="164"/>
  <c r="J456" i="164"/>
  <c r="K456" i="164"/>
  <c r="L456" i="164"/>
  <c r="M456" i="164"/>
  <c r="N456" i="164"/>
  <c r="O456" i="164"/>
  <c r="P456" i="164"/>
  <c r="Q456" i="164"/>
  <c r="R456" i="164"/>
  <c r="S456" i="164"/>
  <c r="T456" i="164"/>
  <c r="U456" i="164"/>
  <c r="V456" i="164"/>
  <c r="W456" i="164"/>
  <c r="X456" i="164"/>
  <c r="Y456" i="164"/>
  <c r="Z456" i="164"/>
  <c r="AA456" i="164"/>
  <c r="AB456" i="164"/>
  <c r="AC456" i="164"/>
  <c r="AD456" i="164"/>
  <c r="AE456" i="164"/>
  <c r="AF456" i="164"/>
  <c r="AG456" i="164"/>
  <c r="AH456" i="164"/>
  <c r="AI456" i="164"/>
  <c r="AJ456" i="164"/>
  <c r="AK456" i="164"/>
  <c r="AL456" i="164"/>
  <c r="AM456" i="164"/>
  <c r="AN456" i="164"/>
  <c r="AO456" i="164"/>
  <c r="AP456" i="164"/>
  <c r="AQ456" i="164"/>
  <c r="AR456" i="164"/>
  <c r="AS456" i="164"/>
  <c r="AT456" i="164"/>
  <c r="AU456" i="164"/>
  <c r="AV456" i="164"/>
  <c r="AW456" i="164"/>
  <c r="AX456" i="164"/>
  <c r="AY456" i="164"/>
  <c r="AZ456" i="164"/>
  <c r="BA456" i="164"/>
  <c r="BB456" i="164"/>
  <c r="BC456" i="164"/>
  <c r="BD456" i="164"/>
  <c r="BE456" i="164"/>
  <c r="BF456" i="164"/>
  <c r="BG456" i="164"/>
  <c r="BH456" i="164"/>
  <c r="BI456" i="164"/>
  <c r="BJ456" i="164"/>
  <c r="BK456" i="164"/>
  <c r="BL456" i="164"/>
  <c r="BM456" i="164"/>
  <c r="BN456" i="164"/>
  <c r="BO456" i="164"/>
  <c r="BP456" i="164"/>
  <c r="BQ456" i="164"/>
  <c r="BR456" i="164"/>
  <c r="BS456" i="164"/>
  <c r="CB456" i="164" s="1"/>
  <c r="CP81" i="164" s="1"/>
  <c r="DD50" i="164" s="1"/>
  <c r="BT456" i="164"/>
  <c r="BU456" i="164"/>
  <c r="BV456" i="164"/>
  <c r="BW456" i="164"/>
  <c r="CH81" i="164" s="1"/>
  <c r="DB50" i="164" s="1"/>
  <c r="BX456" i="164"/>
  <c r="BY456" i="164"/>
  <c r="G454" i="164"/>
  <c r="H454" i="164"/>
  <c r="I454" i="164"/>
  <c r="J454" i="164"/>
  <c r="K454" i="164"/>
  <c r="L454" i="164"/>
  <c r="M454" i="164"/>
  <c r="N454" i="164"/>
  <c r="O454" i="164"/>
  <c r="P454" i="164"/>
  <c r="Q454" i="164"/>
  <c r="R454" i="164"/>
  <c r="S454" i="164"/>
  <c r="T454" i="164"/>
  <c r="U454" i="164"/>
  <c r="V454" i="164"/>
  <c r="W454" i="164"/>
  <c r="X454" i="164"/>
  <c r="Y454" i="164"/>
  <c r="Z454" i="164"/>
  <c r="AA454" i="164"/>
  <c r="AB454" i="164"/>
  <c r="AC454" i="164"/>
  <c r="AD454" i="164"/>
  <c r="AE454" i="164"/>
  <c r="AF454" i="164"/>
  <c r="AG454" i="164"/>
  <c r="AH454" i="164"/>
  <c r="AI454" i="164"/>
  <c r="AJ454" i="164"/>
  <c r="AK454" i="164"/>
  <c r="AL454" i="164"/>
  <c r="AM454" i="164"/>
  <c r="AN454" i="164"/>
  <c r="AO454" i="164"/>
  <c r="AP454" i="164"/>
  <c r="AQ454" i="164"/>
  <c r="AR454" i="164"/>
  <c r="AS454" i="164"/>
  <c r="AT454" i="164"/>
  <c r="AU454" i="164"/>
  <c r="AV454" i="164"/>
  <c r="AW454" i="164"/>
  <c r="AX454" i="164"/>
  <c r="AY454" i="164"/>
  <c r="AZ454" i="164"/>
  <c r="BA454" i="164"/>
  <c r="BB454" i="164"/>
  <c r="BC454" i="164"/>
  <c r="BD454" i="164"/>
  <c r="BE454" i="164"/>
  <c r="BF454" i="164"/>
  <c r="BG454" i="164"/>
  <c r="BH454" i="164"/>
  <c r="BI454" i="164"/>
  <c r="BJ454" i="164"/>
  <c r="BK454" i="164"/>
  <c r="BL454" i="164"/>
  <c r="BM454" i="164"/>
  <c r="BN454" i="164"/>
  <c r="BO454" i="164"/>
  <c r="BP454" i="164"/>
  <c r="BQ454" i="164"/>
  <c r="BR454" i="164"/>
  <c r="BS454" i="164"/>
  <c r="CB454" i="164" s="1"/>
  <c r="CO81" i="164" s="1"/>
  <c r="DA50" i="164" s="1"/>
  <c r="BT454" i="164"/>
  <c r="BU454" i="164"/>
  <c r="BV454" i="164"/>
  <c r="BW454" i="164"/>
  <c r="CG81" i="164" s="1"/>
  <c r="CY50" i="164" s="1"/>
  <c r="BX454" i="164"/>
  <c r="BY454" i="164"/>
  <c r="G453" i="164"/>
  <c r="H453" i="164"/>
  <c r="I453" i="164"/>
  <c r="J453" i="164"/>
  <c r="K453" i="164"/>
  <c r="L453" i="164"/>
  <c r="M453" i="164"/>
  <c r="N453" i="164"/>
  <c r="O453" i="164"/>
  <c r="P453" i="164"/>
  <c r="Q453" i="164"/>
  <c r="R453" i="164"/>
  <c r="S453" i="164"/>
  <c r="T453" i="164"/>
  <c r="U453" i="164"/>
  <c r="V453" i="164"/>
  <c r="W453" i="164"/>
  <c r="X453" i="164"/>
  <c r="Y453" i="164"/>
  <c r="Z453" i="164"/>
  <c r="AA453" i="164"/>
  <c r="AB453" i="164"/>
  <c r="AC453" i="164"/>
  <c r="AD453" i="164"/>
  <c r="AE453" i="164"/>
  <c r="AF453" i="164"/>
  <c r="AG453" i="164"/>
  <c r="AH453" i="164"/>
  <c r="AI453" i="164"/>
  <c r="AJ453" i="164"/>
  <c r="AK453" i="164"/>
  <c r="AL453" i="164"/>
  <c r="AM453" i="164"/>
  <c r="AN453" i="164"/>
  <c r="AO453" i="164"/>
  <c r="AP453" i="164"/>
  <c r="AQ453" i="164"/>
  <c r="AR453" i="164"/>
  <c r="AS453" i="164"/>
  <c r="AT453" i="164"/>
  <c r="AU453" i="164"/>
  <c r="AV453" i="164"/>
  <c r="AW453" i="164"/>
  <c r="AX453" i="164"/>
  <c r="AY453" i="164"/>
  <c r="AZ453" i="164"/>
  <c r="BA453" i="164"/>
  <c r="BB453" i="164"/>
  <c r="BC453" i="164"/>
  <c r="BD453" i="164"/>
  <c r="BE453" i="164"/>
  <c r="BF453" i="164"/>
  <c r="BG453" i="164"/>
  <c r="BH453" i="164"/>
  <c r="BI453" i="164"/>
  <c r="BJ453" i="164"/>
  <c r="BK453" i="164"/>
  <c r="BL453" i="164"/>
  <c r="BM453" i="164"/>
  <c r="BN453" i="164"/>
  <c r="BO453" i="164"/>
  <c r="BP453" i="164"/>
  <c r="BQ453" i="164"/>
  <c r="BR453" i="164"/>
  <c r="BS453" i="164"/>
  <c r="CB453" i="164" s="1"/>
  <c r="CN81" i="164" s="1"/>
  <c r="CX50" i="164" s="1"/>
  <c r="BT453" i="164"/>
  <c r="BU453" i="164"/>
  <c r="BV453" i="164"/>
  <c r="BW453" i="164"/>
  <c r="CF81" i="164" s="1"/>
  <c r="CV50" i="164" s="1"/>
  <c r="BX453" i="164"/>
  <c r="BY453" i="164"/>
  <c r="F453" i="164"/>
  <c r="F454" i="164"/>
  <c r="F456" i="164"/>
  <c r="G452" i="164"/>
  <c r="H452" i="164"/>
  <c r="I452" i="164"/>
  <c r="J452" i="164"/>
  <c r="K452" i="164"/>
  <c r="L452" i="164"/>
  <c r="M452" i="164"/>
  <c r="N452" i="164"/>
  <c r="O452" i="164"/>
  <c r="P452" i="164"/>
  <c r="Q452" i="164"/>
  <c r="R452" i="164"/>
  <c r="S452" i="164"/>
  <c r="T452" i="164"/>
  <c r="U452" i="164"/>
  <c r="V452" i="164"/>
  <c r="W452" i="164"/>
  <c r="X452" i="164"/>
  <c r="Y452" i="164"/>
  <c r="Z452" i="164"/>
  <c r="AA452" i="164"/>
  <c r="AB452" i="164"/>
  <c r="AC452" i="164"/>
  <c r="AD452" i="164"/>
  <c r="AE452" i="164"/>
  <c r="AF452" i="164"/>
  <c r="AG452" i="164"/>
  <c r="AH452" i="164"/>
  <c r="AI452" i="164"/>
  <c r="AJ452" i="164"/>
  <c r="AK452" i="164"/>
  <c r="AL452" i="164"/>
  <c r="AM452" i="164"/>
  <c r="AN452" i="164"/>
  <c r="AO452" i="164"/>
  <c r="AP452" i="164"/>
  <c r="AQ452" i="164"/>
  <c r="AR452" i="164"/>
  <c r="AS452" i="164"/>
  <c r="AT452" i="164"/>
  <c r="AU452" i="164"/>
  <c r="AV452" i="164"/>
  <c r="AW452" i="164"/>
  <c r="AX452" i="164"/>
  <c r="AY452" i="164"/>
  <c r="AZ452" i="164"/>
  <c r="BA452" i="164"/>
  <c r="BB452" i="164"/>
  <c r="BC452" i="164"/>
  <c r="BD452" i="164"/>
  <c r="BE452" i="164"/>
  <c r="BF452" i="164"/>
  <c r="BG452" i="164"/>
  <c r="BH452" i="164"/>
  <c r="BI452" i="164"/>
  <c r="BJ452" i="164"/>
  <c r="BK452" i="164"/>
  <c r="BL452" i="164"/>
  <c r="BM452" i="164"/>
  <c r="BN452" i="164"/>
  <c r="BO452" i="164"/>
  <c r="BP452" i="164"/>
  <c r="BQ452" i="164"/>
  <c r="BR452" i="164"/>
  <c r="BS452" i="164"/>
  <c r="CB452" i="164" s="1"/>
  <c r="BT452" i="164"/>
  <c r="BU452" i="164"/>
  <c r="BV452" i="164"/>
  <c r="BW452" i="164"/>
  <c r="BX452" i="164"/>
  <c r="BY452" i="164"/>
  <c r="F452" i="164"/>
  <c r="G451" i="164"/>
  <c r="H451" i="164"/>
  <c r="I451" i="164"/>
  <c r="J451" i="164"/>
  <c r="K451" i="164"/>
  <c r="L451" i="164"/>
  <c r="M451" i="164"/>
  <c r="N451" i="164"/>
  <c r="O451" i="164"/>
  <c r="P451" i="164"/>
  <c r="Q451" i="164"/>
  <c r="R451" i="164"/>
  <c r="S451" i="164"/>
  <c r="T451" i="164"/>
  <c r="U451" i="164"/>
  <c r="V451" i="164"/>
  <c r="W451" i="164"/>
  <c r="X451" i="164"/>
  <c r="Y451" i="164"/>
  <c r="Z451" i="164"/>
  <c r="AA451" i="164"/>
  <c r="AB451" i="164"/>
  <c r="AC451" i="164"/>
  <c r="AD451" i="164"/>
  <c r="AE451" i="164"/>
  <c r="AF451" i="164"/>
  <c r="AG451" i="164"/>
  <c r="AH451" i="164"/>
  <c r="AI451" i="164"/>
  <c r="AJ451" i="164"/>
  <c r="AK451" i="164"/>
  <c r="AL451" i="164"/>
  <c r="AM451" i="164"/>
  <c r="AN451" i="164"/>
  <c r="AO451" i="164"/>
  <c r="AP451" i="164"/>
  <c r="AQ451" i="164"/>
  <c r="AR451" i="164"/>
  <c r="AS451" i="164"/>
  <c r="AT451" i="164"/>
  <c r="AU451" i="164"/>
  <c r="AV451" i="164"/>
  <c r="AW451" i="164"/>
  <c r="AX451" i="164"/>
  <c r="AY451" i="164"/>
  <c r="AZ451" i="164"/>
  <c r="BA451" i="164"/>
  <c r="BB451" i="164"/>
  <c r="BC451" i="164"/>
  <c r="BD451" i="164"/>
  <c r="BE451" i="164"/>
  <c r="BF451" i="164"/>
  <c r="BG451" i="164"/>
  <c r="BH451" i="164"/>
  <c r="BI451" i="164"/>
  <c r="BJ451" i="164"/>
  <c r="BK451" i="164"/>
  <c r="BL451" i="164"/>
  <c r="BM451" i="164"/>
  <c r="BN451" i="164"/>
  <c r="BO451" i="164"/>
  <c r="BP451" i="164"/>
  <c r="BQ451" i="164"/>
  <c r="BR451" i="164"/>
  <c r="BS451" i="164"/>
  <c r="CB451" i="164" s="1"/>
  <c r="CM81" i="164" s="1"/>
  <c r="CU50" i="164" s="1"/>
  <c r="BT451" i="164"/>
  <c r="BU451" i="164"/>
  <c r="BV451" i="164"/>
  <c r="BW451" i="164"/>
  <c r="CE81" i="164" s="1"/>
  <c r="CS50" i="164" s="1"/>
  <c r="BX451" i="164"/>
  <c r="BY451" i="164"/>
  <c r="F451" i="164"/>
  <c r="BY450" i="164"/>
  <c r="BY447" i="164"/>
  <c r="BY445" i="164"/>
  <c r="BY444" i="164"/>
  <c r="BY439" i="164"/>
  <c r="BY423" i="164"/>
  <c r="BY420" i="164"/>
  <c r="BY418" i="164"/>
  <c r="BY416" i="164"/>
  <c r="BY414" i="164"/>
  <c r="BY412" i="164"/>
  <c r="BY411" i="164"/>
  <c r="BY410" i="164"/>
  <c r="BY409" i="164"/>
  <c r="BY408" i="164"/>
  <c r="BY406" i="164"/>
  <c r="BY405" i="164"/>
  <c r="BY404" i="164"/>
  <c r="BY403" i="164"/>
  <c r="BY400" i="164"/>
  <c r="BY399" i="164"/>
  <c r="BY398" i="164"/>
  <c r="BY397" i="164"/>
  <c r="BY396" i="164"/>
  <c r="BY394" i="164"/>
  <c r="BY392" i="164"/>
  <c r="BY391" i="164"/>
  <c r="BY390" i="164"/>
  <c r="BY386" i="164"/>
  <c r="BY385" i="164"/>
  <c r="BY384" i="164"/>
  <c r="BY382" i="164"/>
  <c r="BY381" i="164"/>
  <c r="BY380" i="164"/>
  <c r="BY379" i="164"/>
  <c r="BY376" i="164"/>
  <c r="BY375" i="164"/>
  <c r="BY374" i="164"/>
  <c r="BY372" i="164"/>
  <c r="BY370" i="164"/>
  <c r="BY367" i="164"/>
  <c r="BY366" i="164"/>
  <c r="BY364" i="164"/>
  <c r="BY362" i="164"/>
  <c r="BY361" i="164"/>
  <c r="BY360" i="164"/>
  <c r="BY358" i="164"/>
  <c r="BY357" i="164"/>
  <c r="BY356" i="164"/>
  <c r="BY355" i="164"/>
  <c r="BY352" i="164"/>
  <c r="BY350" i="164"/>
  <c r="BY349" i="164"/>
  <c r="BY346" i="164"/>
  <c r="BY345" i="164"/>
  <c r="BY343" i="164"/>
  <c r="BY340" i="164"/>
  <c r="BY339" i="164"/>
  <c r="BY337" i="164"/>
  <c r="BY336" i="164"/>
  <c r="BY333" i="164"/>
  <c r="BY331" i="164"/>
  <c r="BY330" i="164"/>
  <c r="BY325" i="164"/>
  <c r="BY321" i="164"/>
  <c r="BY319" i="164"/>
  <c r="BY314" i="164"/>
  <c r="BY312" i="164"/>
  <c r="BY310" i="164"/>
  <c r="BY309" i="164"/>
  <c r="BY307" i="164"/>
  <c r="BY306" i="164"/>
  <c r="BY304" i="164"/>
  <c r="BY303" i="164"/>
  <c r="BY301" i="164"/>
  <c r="BY297" i="164"/>
  <c r="BY295" i="164"/>
  <c r="BY292" i="164"/>
  <c r="BY290" i="164"/>
  <c r="BY288" i="164"/>
  <c r="BY285" i="164"/>
  <c r="BY278" i="164"/>
  <c r="BY276" i="164"/>
  <c r="BY273" i="164"/>
  <c r="BY271" i="164"/>
  <c r="BY268" i="164"/>
  <c r="BY266" i="164"/>
  <c r="BY261" i="164"/>
  <c r="BY250" i="164"/>
  <c r="BY249" i="164"/>
  <c r="BY244" i="164"/>
  <c r="BY241" i="164"/>
  <c r="BY240" i="164"/>
  <c r="BY231" i="164"/>
  <c r="BY230" i="164"/>
  <c r="BY225" i="164"/>
  <c r="BY222" i="164"/>
  <c r="BY220" i="164"/>
  <c r="BY158" i="164"/>
  <c r="BY157" i="164"/>
  <c r="BY156" i="164"/>
  <c r="BY154" i="164"/>
  <c r="BY153" i="164"/>
  <c r="BY151" i="164"/>
  <c r="BY148" i="164"/>
  <c r="BY147" i="164"/>
  <c r="BY146" i="164"/>
  <c r="BY145" i="164"/>
  <c r="BY144" i="164"/>
  <c r="BY141" i="164"/>
  <c r="BY139" i="164"/>
  <c r="BY138" i="164"/>
  <c r="BY136" i="164"/>
  <c r="BY135" i="164"/>
  <c r="BY134" i="164"/>
  <c r="BY132" i="164"/>
  <c r="BY129" i="164"/>
  <c r="BY128" i="164"/>
  <c r="BY127" i="164"/>
  <c r="BY126" i="164"/>
  <c r="BY124" i="164"/>
  <c r="BY122" i="164"/>
  <c r="BY117" i="164"/>
  <c r="BY116" i="164"/>
  <c r="BY112" i="164"/>
  <c r="BY108" i="164"/>
  <c r="BY106" i="164"/>
  <c r="BY103" i="164"/>
  <c r="BY98" i="164"/>
  <c r="BY97" i="164"/>
  <c r="BY93" i="164"/>
  <c r="BY88" i="164"/>
  <c r="BY87" i="164"/>
  <c r="BY84" i="164"/>
  <c r="BY79" i="164"/>
  <c r="BY78" i="164"/>
  <c r="BY74" i="164"/>
  <c r="BY72" i="164"/>
  <c r="BY70" i="164"/>
  <c r="BY66" i="164"/>
  <c r="BY64" i="164"/>
  <c r="BY60" i="164"/>
  <c r="BY55" i="164"/>
  <c r="BY51" i="164"/>
  <c r="BY48" i="164"/>
  <c r="BY46" i="164"/>
  <c r="BY45" i="164"/>
  <c r="BY40" i="164"/>
  <c r="BY33" i="164"/>
  <c r="BY32" i="164"/>
  <c r="BY28" i="164"/>
  <c r="BY27" i="164"/>
  <c r="BY21" i="164"/>
  <c r="BY16" i="164"/>
  <c r="BY15" i="164"/>
  <c r="BY14" i="164"/>
  <c r="BY13" i="164"/>
  <c r="CB12" i="164" l="1"/>
  <c r="CP7" i="164" s="1"/>
  <c r="DD7" i="164" s="1"/>
  <c r="CA12" i="164"/>
  <c r="CB8" i="164"/>
  <c r="CA8" i="164"/>
  <c r="CB10" i="164"/>
  <c r="CO7" i="164" s="1"/>
  <c r="DA7" i="164" s="1"/>
  <c r="CA10" i="164"/>
  <c r="CB7" i="164"/>
  <c r="CM7" i="164" s="1"/>
  <c r="CU7" i="164" s="1"/>
  <c r="CA7" i="164"/>
  <c r="CI7" i="164" s="1"/>
  <c r="CT7" i="164" s="1"/>
  <c r="CB9" i="164"/>
  <c r="CA9" i="164"/>
  <c r="CJ7" i="164" s="1"/>
  <c r="CW7" i="164" s="1"/>
  <c r="CA451" i="164"/>
  <c r="CI81" i="164" s="1"/>
  <c r="CT50" i="164" s="1"/>
  <c r="CA456" i="164"/>
  <c r="CL81" i="164" s="1"/>
  <c r="DC50" i="164" s="1"/>
  <c r="CA453" i="164"/>
  <c r="CA452" i="164"/>
  <c r="CA454" i="164"/>
  <c r="CK81" i="164" s="1"/>
  <c r="CZ50" i="164" s="1"/>
  <c r="CJ80" i="164"/>
  <c r="CW49" i="164" s="1"/>
  <c r="CK72" i="164"/>
  <c r="CZ41" i="164" s="1"/>
  <c r="CI33" i="164"/>
  <c r="CJ75" i="164"/>
  <c r="CW44" i="164" s="1"/>
  <c r="CI20" i="164"/>
  <c r="CK21" i="164"/>
  <c r="CI52" i="164"/>
  <c r="CT21" i="164" s="1"/>
  <c r="CJ37" i="164"/>
  <c r="CK40" i="164"/>
  <c r="CZ9" i="164" s="1"/>
  <c r="CI44" i="164"/>
  <c r="CT13" i="164" s="1"/>
  <c r="CL48" i="164"/>
  <c r="DC17" i="164" s="1"/>
  <c r="CI22" i="164"/>
  <c r="CK13" i="164"/>
  <c r="CL78" i="164"/>
  <c r="DC47" i="164" s="1"/>
  <c r="CK52" i="164"/>
  <c r="CZ21" i="164" s="1"/>
  <c r="CJ57" i="164"/>
  <c r="CW26" i="164" s="1"/>
  <c r="CL32" i="164"/>
  <c r="DC8" i="164" s="1"/>
  <c r="CI36" i="164"/>
  <c r="CJ50" i="164"/>
  <c r="CW19" i="164" s="1"/>
  <c r="CJ44" i="164"/>
  <c r="CW13" i="164" s="1"/>
  <c r="CK47" i="164"/>
  <c r="CZ16" i="164" s="1"/>
  <c r="CL50" i="164"/>
  <c r="DC19" i="164" s="1"/>
  <c r="CK46" i="164"/>
  <c r="CZ15" i="164" s="1"/>
  <c r="CL49" i="164"/>
  <c r="DC18" i="164" s="1"/>
  <c r="CI73" i="164"/>
  <c r="CT42" i="164" s="1"/>
  <c r="CJ19" i="164"/>
  <c r="CJ24" i="164"/>
  <c r="CK26" i="164"/>
  <c r="CJ58" i="164"/>
  <c r="CW27" i="164" s="1"/>
  <c r="CI61" i="164"/>
  <c r="CT30" i="164" s="1"/>
  <c r="CL60" i="164"/>
  <c r="DC29" i="164" s="1"/>
  <c r="CK80" i="164"/>
  <c r="CZ49" i="164" s="1"/>
  <c r="CI80" i="164"/>
  <c r="CT49" i="164" s="1"/>
  <c r="CJ79" i="164"/>
  <c r="CW48" i="164" s="1"/>
  <c r="CK78" i="164"/>
  <c r="CZ47" i="164" s="1"/>
  <c r="CJ78" i="164"/>
  <c r="CW47" i="164" s="1"/>
  <c r="CL77" i="164"/>
  <c r="DC46" i="164" s="1"/>
  <c r="CL76" i="164"/>
  <c r="DC45" i="164" s="1"/>
  <c r="CK75" i="164"/>
  <c r="CZ44" i="164" s="1"/>
  <c r="CJ74" i="164"/>
  <c r="CW43" i="164" s="1"/>
  <c r="CI74" i="164"/>
  <c r="CT43" i="164" s="1"/>
  <c r="CK73" i="164"/>
  <c r="CZ42" i="164" s="1"/>
  <c r="CL72" i="164"/>
  <c r="DC41" i="164" s="1"/>
  <c r="CJ72" i="164"/>
  <c r="CW41" i="164" s="1"/>
  <c r="CI72" i="164"/>
  <c r="CT41" i="164" s="1"/>
  <c r="CL71" i="164"/>
  <c r="DC40" i="164" s="1"/>
  <c r="CK71" i="164"/>
  <c r="CZ40" i="164" s="1"/>
  <c r="CJ71" i="164"/>
  <c r="CW40" i="164" s="1"/>
  <c r="CI71" i="164"/>
  <c r="CT40" i="164" s="1"/>
  <c r="CL70" i="164"/>
  <c r="DC39" i="164" s="1"/>
  <c r="CK70" i="164"/>
  <c r="CZ39" i="164" s="1"/>
  <c r="CJ70" i="164"/>
  <c r="CW39" i="164" s="1"/>
  <c r="CI70" i="164"/>
  <c r="CT39" i="164" s="1"/>
  <c r="CL69" i="164"/>
  <c r="DC38" i="164" s="1"/>
  <c r="CK69" i="164"/>
  <c r="CZ38" i="164" s="1"/>
  <c r="CJ69" i="164"/>
  <c r="CW38" i="164" s="1"/>
  <c r="CI69" i="164"/>
  <c r="CT38" i="164" s="1"/>
  <c r="CL68" i="164"/>
  <c r="DC37" i="164" s="1"/>
  <c r="CK68" i="164"/>
  <c r="CZ37" i="164" s="1"/>
  <c r="CJ68" i="164"/>
  <c r="CW37" i="164" s="1"/>
  <c r="CI68" i="164"/>
  <c r="CT37" i="164" s="1"/>
  <c r="CL67" i="164"/>
  <c r="DC36" i="164" s="1"/>
  <c r="CK67" i="164"/>
  <c r="CZ36" i="164" s="1"/>
  <c r="CJ67" i="164"/>
  <c r="CW36" i="164" s="1"/>
  <c r="CI67" i="164"/>
  <c r="CT36" i="164" s="1"/>
  <c r="CL66" i="164"/>
  <c r="DC35" i="164" s="1"/>
  <c r="CK66" i="164"/>
  <c r="CZ35" i="164" s="1"/>
  <c r="CJ66" i="164"/>
  <c r="CW35" i="164" s="1"/>
  <c r="CI66" i="164"/>
  <c r="CT35" i="164" s="1"/>
  <c r="CL65" i="164"/>
  <c r="DC34" i="164" s="1"/>
  <c r="CK65" i="164"/>
  <c r="CZ34" i="164" s="1"/>
  <c r="CJ65" i="164"/>
  <c r="CW34" i="164" s="1"/>
  <c r="CI65" i="164"/>
  <c r="CT34" i="164" s="1"/>
  <c r="CL64" i="164"/>
  <c r="DC33" i="164" s="1"/>
  <c r="CK64" i="164"/>
  <c r="CZ33" i="164" s="1"/>
  <c r="CJ64" i="164"/>
  <c r="CW33" i="164" s="1"/>
  <c r="CI64" i="164"/>
  <c r="CT33" i="164" s="1"/>
  <c r="CL63" i="164"/>
  <c r="DC32" i="164" s="1"/>
  <c r="CK63" i="164"/>
  <c r="CZ32" i="164" s="1"/>
  <c r="CJ63" i="164"/>
  <c r="CW32" i="164" s="1"/>
  <c r="CI63" i="164"/>
  <c r="CT32" i="164" s="1"/>
  <c r="CL62" i="164"/>
  <c r="DC31" i="164" s="1"/>
  <c r="CK62" i="164"/>
  <c r="CZ31" i="164" s="1"/>
  <c r="CJ62" i="164"/>
  <c r="CW31" i="164" s="1"/>
  <c r="CI62" i="164"/>
  <c r="CT31" i="164" s="1"/>
  <c r="CL61" i="164"/>
  <c r="DC30" i="164" s="1"/>
  <c r="CJ61" i="164"/>
  <c r="CW30" i="164" s="1"/>
  <c r="CI60" i="164"/>
  <c r="CT29" i="164" s="1"/>
  <c r="CL59" i="164"/>
  <c r="DC28" i="164" s="1"/>
  <c r="CI59" i="164"/>
  <c r="CT28" i="164" s="1"/>
  <c r="CK58" i="164"/>
  <c r="CZ27" i="164" s="1"/>
  <c r="CL57" i="164"/>
  <c r="DC26" i="164" s="1"/>
  <c r="CK57" i="164"/>
  <c r="CZ26" i="164" s="1"/>
  <c r="CI56" i="164"/>
  <c r="CT25" i="164" s="1"/>
  <c r="CK55" i="164"/>
  <c r="CZ24" i="164" s="1"/>
  <c r="CI55" i="164"/>
  <c r="CT24" i="164" s="1"/>
  <c r="CL54" i="164"/>
  <c r="DC23" i="164" s="1"/>
  <c r="CK54" i="164"/>
  <c r="CZ23" i="164" s="1"/>
  <c r="CE54" i="164"/>
  <c r="CS23" i="164" s="1"/>
  <c r="CK53" i="164"/>
  <c r="CZ22" i="164" s="1"/>
  <c r="CJ53" i="164"/>
  <c r="CW22" i="164" s="1"/>
  <c r="CL52" i="164"/>
  <c r="DC21" i="164" s="1"/>
  <c r="CJ52" i="164"/>
  <c r="CW21" i="164" s="1"/>
  <c r="CK51" i="164"/>
  <c r="CZ20" i="164" s="1"/>
  <c r="CI51" i="164"/>
  <c r="CT20" i="164" s="1"/>
  <c r="CK49" i="164"/>
  <c r="CZ18" i="164" s="1"/>
  <c r="CI48" i="164"/>
  <c r="CT17" i="164" s="1"/>
  <c r="CJ47" i="164"/>
  <c r="CW16" i="164" s="1"/>
  <c r="CG46" i="164"/>
  <c r="CY15" i="164" s="1"/>
  <c r="CJ46" i="164"/>
  <c r="CW15" i="164" s="1"/>
  <c r="CI46" i="164"/>
  <c r="CT15" i="164" s="1"/>
  <c r="CK45" i="164"/>
  <c r="CZ14" i="164" s="1"/>
  <c r="CI45" i="164"/>
  <c r="CT14" i="164" s="1"/>
  <c r="CL44" i="164"/>
  <c r="DC13" i="164" s="1"/>
  <c r="CJ43" i="164"/>
  <c r="CW12" i="164" s="1"/>
  <c r="CF43" i="164"/>
  <c r="CV12" i="164" s="1"/>
  <c r="CL42" i="164"/>
  <c r="DC11" i="164" s="1"/>
  <c r="CK42" i="164"/>
  <c r="CZ11" i="164" s="1"/>
  <c r="CF42" i="164"/>
  <c r="CV11" i="164" s="1"/>
  <c r="CJ42" i="164"/>
  <c r="CW11" i="164" s="1"/>
  <c r="CL41" i="164"/>
  <c r="DC10" i="164" s="1"/>
  <c r="CK41" i="164"/>
  <c r="CZ10" i="164" s="1"/>
  <c r="CJ41" i="164"/>
  <c r="CW10" i="164" s="1"/>
  <c r="CI41" i="164"/>
  <c r="CT10" i="164" s="1"/>
  <c r="CL40" i="164"/>
  <c r="DC9" i="164" s="1"/>
  <c r="CI40" i="164"/>
  <c r="CT9" i="164" s="1"/>
  <c r="CJ39" i="164"/>
  <c r="CL38" i="164"/>
  <c r="CK38" i="164"/>
  <c r="CI38" i="164"/>
  <c r="CL37" i="164"/>
  <c r="CG37" i="164"/>
  <c r="CK37" i="164"/>
  <c r="CJ34" i="164"/>
  <c r="CL33" i="164"/>
  <c r="CL30" i="164"/>
  <c r="CK30" i="164"/>
  <c r="CI30" i="164"/>
  <c r="CL29" i="164"/>
  <c r="CK29" i="164"/>
  <c r="CI29" i="164"/>
  <c r="CL28" i="164"/>
  <c r="CK28" i="164"/>
  <c r="CJ28" i="164"/>
  <c r="CI28" i="164"/>
  <c r="CK27" i="164"/>
  <c r="CL26" i="164"/>
  <c r="CI26" i="164"/>
  <c r="CL25" i="164"/>
  <c r="CK25" i="164"/>
  <c r="CL24" i="164"/>
  <c r="CK24" i="164"/>
  <c r="CI24" i="164"/>
  <c r="CJ22" i="164"/>
  <c r="CL20" i="164"/>
  <c r="CK18" i="164"/>
  <c r="CL17" i="164"/>
  <c r="CK17" i="164"/>
  <c r="CI17" i="164"/>
  <c r="CJ16" i="164"/>
  <c r="CI16" i="164"/>
  <c r="CK15" i="164"/>
  <c r="CJ15" i="164"/>
  <c r="CJ14" i="164"/>
  <c r="CI14" i="164"/>
  <c r="CJ13" i="164"/>
  <c r="CK12" i="164"/>
  <c r="CJ12" i="164"/>
  <c r="CL11" i="164"/>
  <c r="CK11" i="164"/>
  <c r="CJ11" i="164"/>
  <c r="CI11" i="164"/>
  <c r="CI10" i="164"/>
  <c r="CJ9" i="164"/>
  <c r="CK8" i="164"/>
  <c r="CJ8" i="164"/>
  <c r="CL7" i="164"/>
  <c r="DC7" i="164" s="1"/>
  <c r="CK7" i="164"/>
  <c r="CZ7" i="164" s="1"/>
  <c r="CJ81" i="164"/>
  <c r="CW50" i="164" s="1"/>
  <c r="BY264" i="164"/>
  <c r="BY283" i="164"/>
  <c r="BY26" i="164"/>
  <c r="BY31" i="164"/>
  <c r="BY38" i="164"/>
  <c r="BY52" i="164"/>
  <c r="BY18" i="164"/>
  <c r="BY37" i="164"/>
  <c r="BY19" i="164"/>
  <c r="BY22" i="164"/>
  <c r="BY36" i="164"/>
  <c r="BY42" i="164"/>
  <c r="BY43" i="164"/>
  <c r="BY50" i="164"/>
  <c r="BY56" i="164"/>
  <c r="BY57" i="164"/>
  <c r="BY123" i="164"/>
  <c r="BY130" i="164"/>
  <c r="BY133" i="164"/>
  <c r="BY140" i="164"/>
  <c r="BY142" i="164"/>
  <c r="BY150" i="164"/>
  <c r="BY152" i="164"/>
  <c r="BY159" i="164"/>
  <c r="BY164" i="164"/>
  <c r="BY169" i="164"/>
  <c r="BY174" i="164"/>
  <c r="BY178" i="164"/>
  <c r="BY183" i="164"/>
  <c r="BY188" i="164"/>
  <c r="BY232" i="164"/>
  <c r="BY235" i="164"/>
  <c r="BY252" i="164"/>
  <c r="BY254" i="164"/>
  <c r="BY274" i="164"/>
  <c r="BY277" i="164"/>
  <c r="BY294" i="164"/>
  <c r="BY296" i="164"/>
  <c r="BY61" i="164"/>
  <c r="BY62" i="164"/>
  <c r="BY73" i="164"/>
  <c r="BY82" i="164"/>
  <c r="BY92" i="164"/>
  <c r="BY102" i="164"/>
  <c r="BY111" i="164"/>
  <c r="BY121" i="164"/>
  <c r="BY256" i="164"/>
  <c r="BY280" i="164"/>
  <c r="BY300" i="164"/>
  <c r="BY324" i="164"/>
  <c r="BY328" i="164"/>
  <c r="BY348" i="164"/>
  <c r="BY223" i="164"/>
  <c r="BY242" i="164"/>
  <c r="BY260" i="164"/>
  <c r="BY265" i="164"/>
  <c r="BY267" i="164"/>
  <c r="BY284" i="164"/>
  <c r="BY286" i="164"/>
  <c r="BY193" i="164"/>
  <c r="BY198" i="164"/>
  <c r="BY202" i="164"/>
  <c r="BY207" i="164"/>
  <c r="BY212" i="164"/>
  <c r="BY217" i="164"/>
  <c r="BY226" i="164"/>
  <c r="BY236" i="164"/>
  <c r="BY246" i="164"/>
  <c r="BY255" i="164"/>
  <c r="BY259" i="164"/>
  <c r="BY428" i="164"/>
  <c r="BY433" i="164"/>
  <c r="BY438" i="164"/>
  <c r="BY442" i="164"/>
  <c r="BY67" i="164"/>
  <c r="BY69" i="164"/>
  <c r="BY75" i="164"/>
  <c r="BY80" i="164"/>
  <c r="BY85" i="164"/>
  <c r="BY90" i="164"/>
  <c r="BY94" i="164"/>
  <c r="BY99" i="164"/>
  <c r="BY104" i="164"/>
  <c r="BY109" i="164"/>
  <c r="BY114" i="164"/>
  <c r="BY118" i="164"/>
  <c r="BY160" i="164"/>
  <c r="BY163" i="164"/>
  <c r="BY165" i="164"/>
  <c r="BY168" i="164"/>
  <c r="BY170" i="164"/>
  <c r="BY172" i="164"/>
  <c r="BY175" i="164"/>
  <c r="BY177" i="164"/>
  <c r="BY180" i="164"/>
  <c r="BY182" i="164"/>
  <c r="BY184" i="164"/>
  <c r="BY187" i="164"/>
  <c r="BY189" i="164"/>
  <c r="BY192" i="164"/>
  <c r="BY194" i="164"/>
  <c r="BY196" i="164"/>
  <c r="BY199" i="164"/>
  <c r="BY201" i="164"/>
  <c r="BY204" i="164"/>
  <c r="BY206" i="164"/>
  <c r="BY208" i="164"/>
  <c r="BY211" i="164"/>
  <c r="BY213" i="164"/>
  <c r="BY216" i="164"/>
  <c r="BY218" i="164"/>
  <c r="BY228" i="164"/>
  <c r="BY237" i="164"/>
  <c r="BY247" i="164"/>
  <c r="BY262" i="164"/>
  <c r="BY270" i="164"/>
  <c r="BY272" i="164"/>
  <c r="BY279" i="164"/>
  <c r="BY282" i="164"/>
  <c r="BY289" i="164"/>
  <c r="BY291" i="164"/>
  <c r="BY298" i="164"/>
  <c r="BY302" i="164"/>
  <c r="BY338" i="164"/>
  <c r="BY315" i="164"/>
  <c r="BY320" i="164"/>
  <c r="BY334" i="164"/>
  <c r="BY344" i="164"/>
  <c r="BY354" i="164"/>
  <c r="BY415" i="164"/>
  <c r="BY448" i="164"/>
  <c r="BY316" i="164"/>
  <c r="BY326" i="164"/>
  <c r="BY421" i="164"/>
  <c r="BY426" i="164"/>
  <c r="BY435" i="164"/>
  <c r="BY440" i="164"/>
  <c r="BY363" i="164"/>
  <c r="BY368" i="164"/>
  <c r="BY373" i="164"/>
  <c r="BY378" i="164"/>
  <c r="BY387" i="164"/>
  <c r="BY402" i="164"/>
  <c r="BY424" i="164"/>
  <c r="BY429" i="164"/>
  <c r="BY434" i="164"/>
  <c r="BY219" i="164"/>
  <c r="BY248" i="164"/>
  <c r="BY417" i="164"/>
  <c r="BY229" i="164"/>
  <c r="BY20" i="164"/>
  <c r="BY39" i="164"/>
  <c r="BY54" i="164"/>
  <c r="BY63" i="164"/>
  <c r="BY68" i="164"/>
  <c r="BY238" i="164"/>
  <c r="BY25" i="164"/>
  <c r="BY30" i="164"/>
  <c r="BY34" i="164"/>
  <c r="BY44" i="164"/>
  <c r="BY49" i="164"/>
  <c r="BY58" i="164"/>
  <c r="BY76" i="164"/>
  <c r="BY81" i="164"/>
  <c r="BY86" i="164"/>
  <c r="BY91" i="164"/>
  <c r="BY96" i="164"/>
  <c r="BY100" i="164"/>
  <c r="BY105" i="164"/>
  <c r="BY110" i="164"/>
  <c r="BY115" i="164"/>
  <c r="BY120" i="164"/>
  <c r="BY224" i="164"/>
  <c r="BY234" i="164"/>
  <c r="BY243" i="164"/>
  <c r="BY253" i="164"/>
  <c r="BY162" i="164"/>
  <c r="BY166" i="164"/>
  <c r="BY171" i="164"/>
  <c r="BY176" i="164"/>
  <c r="BY181" i="164"/>
  <c r="BY186" i="164"/>
  <c r="BY190" i="164"/>
  <c r="BY195" i="164"/>
  <c r="BY200" i="164"/>
  <c r="BY205" i="164"/>
  <c r="BY210" i="164"/>
  <c r="BY214" i="164"/>
  <c r="BY258" i="164"/>
  <c r="BY308" i="164"/>
  <c r="BY332" i="164"/>
  <c r="BY342" i="164"/>
  <c r="BY351" i="164"/>
  <c r="BY313" i="164"/>
  <c r="BY322" i="164"/>
  <c r="BY327" i="164"/>
  <c r="BY446" i="164"/>
  <c r="BY432" i="164"/>
  <c r="BY369" i="164"/>
  <c r="BY388" i="164"/>
  <c r="BY393" i="164"/>
  <c r="BY422" i="164"/>
  <c r="BY427" i="164"/>
  <c r="BY436" i="164"/>
  <c r="BY441" i="164"/>
  <c r="BX54" i="143" l="1"/>
  <c r="BV54" i="143"/>
  <c r="BT54" i="143"/>
  <c r="BR54" i="143"/>
  <c r="BQ54" i="143"/>
  <c r="BP54" i="143"/>
  <c r="BN54" i="143"/>
  <c r="BL54" i="143"/>
  <c r="BJ54" i="143"/>
  <c r="BG54" i="143"/>
  <c r="BE54" i="143"/>
  <c r="BC54" i="143"/>
  <c r="BA54" i="143"/>
  <c r="AX54" i="143"/>
  <c r="AV54" i="143"/>
  <c r="AT54" i="143"/>
  <c r="AR54" i="143"/>
  <c r="AO54" i="143"/>
  <c r="AM54" i="143"/>
  <c r="AK54" i="143"/>
  <c r="AI54" i="143"/>
  <c r="AF54" i="143"/>
  <c r="AD54" i="143"/>
  <c r="AB54" i="143"/>
  <c r="Z54" i="143"/>
  <c r="W54" i="143"/>
  <c r="U54" i="143"/>
  <c r="S54" i="143"/>
  <c r="Q54" i="143"/>
  <c r="N54" i="143"/>
  <c r="L54" i="143"/>
  <c r="J54" i="143"/>
  <c r="H54" i="143"/>
  <c r="BX50" i="143"/>
  <c r="BV50" i="143"/>
  <c r="BT50" i="143"/>
  <c r="BR50" i="143"/>
  <c r="BN50" i="143"/>
  <c r="BL50" i="143"/>
  <c r="BJ50" i="143"/>
  <c r="BG50" i="143"/>
  <c r="BE50" i="143"/>
  <c r="BC50" i="143"/>
  <c r="BA50" i="143"/>
  <c r="AX50" i="143"/>
  <c r="AV50" i="143"/>
  <c r="AT50" i="143"/>
  <c r="AR50" i="143"/>
  <c r="AO50" i="143"/>
  <c r="AM50" i="143"/>
  <c r="AK50" i="143"/>
  <c r="AI50" i="143"/>
  <c r="AF50" i="143"/>
  <c r="AD50" i="143"/>
  <c r="AB50" i="143"/>
  <c r="W50" i="143"/>
  <c r="S50" i="143"/>
  <c r="Q50" i="143"/>
  <c r="N50" i="143"/>
  <c r="L50" i="143"/>
  <c r="J50" i="143"/>
  <c r="H50" i="143"/>
  <c r="BX49" i="143"/>
  <c r="BV49" i="143"/>
  <c r="BW49" i="143" s="1"/>
  <c r="CE14" i="143" s="1"/>
  <c r="BT49" i="143"/>
  <c r="BR49" i="143"/>
  <c r="BS49" i="143" s="1"/>
  <c r="BN49" i="143"/>
  <c r="BL49" i="143"/>
  <c r="BJ49" i="143"/>
  <c r="BG49" i="143"/>
  <c r="BE49" i="143"/>
  <c r="BC49" i="143"/>
  <c r="BA49" i="143"/>
  <c r="AX49" i="143"/>
  <c r="AV49" i="143"/>
  <c r="AT49" i="143"/>
  <c r="AR49" i="143"/>
  <c r="AO49" i="143"/>
  <c r="AM49" i="143"/>
  <c r="AK49" i="143"/>
  <c r="AI49" i="143"/>
  <c r="AF49" i="143"/>
  <c r="AD49" i="143"/>
  <c r="AB49" i="143"/>
  <c r="Z49" i="143"/>
  <c r="W49" i="143"/>
  <c r="U49" i="143"/>
  <c r="S49" i="143"/>
  <c r="Q49" i="143"/>
  <c r="BX48" i="143"/>
  <c r="BV48" i="143"/>
  <c r="BT48" i="143"/>
  <c r="BR48" i="143"/>
  <c r="BP48" i="143"/>
  <c r="BN48" i="143"/>
  <c r="BL48" i="143"/>
  <c r="BJ48" i="143"/>
  <c r="BG48" i="143"/>
  <c r="BE48" i="143"/>
  <c r="BC48" i="143"/>
  <c r="BA48" i="143"/>
  <c r="AX48" i="143"/>
  <c r="AV48" i="143"/>
  <c r="AT48" i="143"/>
  <c r="AR48" i="143"/>
  <c r="AO48" i="143"/>
  <c r="AM48" i="143"/>
  <c r="AK48" i="143"/>
  <c r="AI48" i="143"/>
  <c r="AF48" i="143"/>
  <c r="AD48" i="143"/>
  <c r="AB48" i="143"/>
  <c r="Z48" i="143"/>
  <c r="W48" i="143"/>
  <c r="U48" i="143"/>
  <c r="S48" i="143"/>
  <c r="Q48" i="143"/>
  <c r="N48" i="143"/>
  <c r="L48" i="143"/>
  <c r="J48" i="143"/>
  <c r="BX44" i="143"/>
  <c r="BY44" i="143" s="1"/>
  <c r="BT44" i="143"/>
  <c r="BR44" i="143"/>
  <c r="BQ44" i="143"/>
  <c r="BP44" i="143"/>
  <c r="BN44" i="143"/>
  <c r="BL44" i="143"/>
  <c r="BJ44" i="143"/>
  <c r="BG44" i="143"/>
  <c r="BE44" i="143"/>
  <c r="BC44" i="143"/>
  <c r="BA44" i="143"/>
  <c r="AX44" i="143"/>
  <c r="AV44" i="143"/>
  <c r="AT44" i="143"/>
  <c r="AR44" i="143"/>
  <c r="AO44" i="143"/>
  <c r="AM44" i="143"/>
  <c r="AK44" i="143"/>
  <c r="AI44" i="143"/>
  <c r="AF44" i="143"/>
  <c r="AD44" i="143"/>
  <c r="AB44" i="143"/>
  <c r="Z44" i="143"/>
  <c r="W44" i="143"/>
  <c r="U44" i="143"/>
  <c r="S44" i="143"/>
  <c r="Q44" i="143"/>
  <c r="N44" i="143"/>
  <c r="L44" i="143"/>
  <c r="J44" i="143"/>
  <c r="H44" i="143"/>
  <c r="BX43" i="143"/>
  <c r="BV43" i="143"/>
  <c r="BT43" i="143"/>
  <c r="BR43" i="143"/>
  <c r="BQ43" i="143"/>
  <c r="BP43" i="143"/>
  <c r="BN43" i="143"/>
  <c r="BL43" i="143"/>
  <c r="BJ43" i="143"/>
  <c r="BG43" i="143"/>
  <c r="BE43" i="143"/>
  <c r="BC43" i="143"/>
  <c r="BA43" i="143"/>
  <c r="AX43" i="143"/>
  <c r="AV43" i="143"/>
  <c r="AT43" i="143"/>
  <c r="AR43" i="143"/>
  <c r="AO43" i="143"/>
  <c r="AM43" i="143"/>
  <c r="AK43" i="143"/>
  <c r="AI43" i="143"/>
  <c r="AF43" i="143"/>
  <c r="AD43" i="143"/>
  <c r="AB43" i="143"/>
  <c r="Z43" i="143"/>
  <c r="W43" i="143"/>
  <c r="U43" i="143"/>
  <c r="S43" i="143"/>
  <c r="Q43" i="143"/>
  <c r="N43" i="143"/>
  <c r="L43" i="143"/>
  <c r="J43" i="143"/>
  <c r="H43" i="143"/>
  <c r="BX42" i="143"/>
  <c r="BV42" i="143"/>
  <c r="BT42" i="143"/>
  <c r="BR42" i="143"/>
  <c r="BQ42" i="143"/>
  <c r="BP42" i="143"/>
  <c r="BN42" i="143"/>
  <c r="BL42" i="143"/>
  <c r="BJ42" i="143"/>
  <c r="BG42" i="143"/>
  <c r="BE42" i="143"/>
  <c r="BC42" i="143"/>
  <c r="BA42" i="143"/>
  <c r="AX42" i="143"/>
  <c r="AV42" i="143"/>
  <c r="AT42" i="143"/>
  <c r="AR42" i="143"/>
  <c r="AO42" i="143"/>
  <c r="AM42" i="143"/>
  <c r="AK42" i="143"/>
  <c r="AI42" i="143"/>
  <c r="AF42" i="143"/>
  <c r="AD42" i="143"/>
  <c r="AB42" i="143"/>
  <c r="Z42" i="143"/>
  <c r="W42" i="143"/>
  <c r="U42" i="143"/>
  <c r="S42" i="143"/>
  <c r="Q42" i="143"/>
  <c r="N42" i="143"/>
  <c r="L42" i="143"/>
  <c r="J42" i="143"/>
  <c r="H42" i="143"/>
  <c r="BX38" i="143"/>
  <c r="BV38" i="143"/>
  <c r="BT38" i="143"/>
  <c r="BR38" i="143"/>
  <c r="BQ38" i="143"/>
  <c r="BP38" i="143"/>
  <c r="BN38" i="143"/>
  <c r="BL38" i="143"/>
  <c r="BJ38" i="143"/>
  <c r="BG38" i="143"/>
  <c r="BE38" i="143"/>
  <c r="BC38" i="143"/>
  <c r="BA38" i="143"/>
  <c r="AX38" i="143"/>
  <c r="AV38" i="143"/>
  <c r="AT38" i="143"/>
  <c r="AR38" i="143"/>
  <c r="AO38" i="143"/>
  <c r="AM38" i="143"/>
  <c r="AK38" i="143"/>
  <c r="AI38" i="143"/>
  <c r="AF38" i="143"/>
  <c r="AD38" i="143"/>
  <c r="AB38" i="143"/>
  <c r="Z38" i="143"/>
  <c r="W38" i="143"/>
  <c r="U38" i="143"/>
  <c r="S38" i="143"/>
  <c r="Q38" i="143"/>
  <c r="N38" i="143"/>
  <c r="L38" i="143"/>
  <c r="J38" i="143"/>
  <c r="H38" i="143"/>
  <c r="BX37" i="143"/>
  <c r="BV37" i="143"/>
  <c r="BT37" i="143"/>
  <c r="BR37" i="143"/>
  <c r="BQ37" i="143"/>
  <c r="BP37" i="143"/>
  <c r="BN37" i="143"/>
  <c r="BL37" i="143"/>
  <c r="BJ37" i="143"/>
  <c r="BG37" i="143"/>
  <c r="BE37" i="143"/>
  <c r="BC37" i="143"/>
  <c r="BA37" i="143"/>
  <c r="AX37" i="143"/>
  <c r="AV37" i="143"/>
  <c r="AT37" i="143"/>
  <c r="AR37" i="143"/>
  <c r="AO37" i="143"/>
  <c r="AM37" i="143"/>
  <c r="AK37" i="143"/>
  <c r="AI37" i="143"/>
  <c r="AF37" i="143"/>
  <c r="AD37" i="143"/>
  <c r="AB37" i="143"/>
  <c r="Z37" i="143"/>
  <c r="W37" i="143"/>
  <c r="U37" i="143"/>
  <c r="S37" i="143"/>
  <c r="Q37" i="143"/>
  <c r="N37" i="143"/>
  <c r="L37" i="143"/>
  <c r="J37" i="143"/>
  <c r="H37" i="143"/>
  <c r="BX36" i="143"/>
  <c r="BV36" i="143"/>
  <c r="BT36" i="143"/>
  <c r="BR36" i="143"/>
  <c r="BQ36" i="143"/>
  <c r="BP36" i="143"/>
  <c r="BN36" i="143"/>
  <c r="BL36" i="143"/>
  <c r="BJ36" i="143"/>
  <c r="BG36" i="143"/>
  <c r="BE36" i="143"/>
  <c r="BC36" i="143"/>
  <c r="BA36" i="143"/>
  <c r="AX36" i="143"/>
  <c r="AV36" i="143"/>
  <c r="AT36" i="143"/>
  <c r="AR36" i="143"/>
  <c r="AO36" i="143"/>
  <c r="AM36" i="143"/>
  <c r="AK36" i="143"/>
  <c r="AI36" i="143"/>
  <c r="AF36" i="143"/>
  <c r="AD36" i="143"/>
  <c r="AB36" i="143"/>
  <c r="Z36" i="143"/>
  <c r="W36" i="143"/>
  <c r="U36" i="143"/>
  <c r="S36" i="143"/>
  <c r="Q36" i="143"/>
  <c r="N36" i="143"/>
  <c r="L36" i="143"/>
  <c r="J36" i="143"/>
  <c r="H36" i="143"/>
  <c r="BX32" i="143"/>
  <c r="BV32" i="143"/>
  <c r="BT32" i="143"/>
  <c r="BR32" i="143"/>
  <c r="BQ32" i="143"/>
  <c r="BP32" i="143"/>
  <c r="BN32" i="143"/>
  <c r="BL32" i="143"/>
  <c r="BJ32" i="143"/>
  <c r="BG32" i="143"/>
  <c r="BE32" i="143"/>
  <c r="BC32" i="143"/>
  <c r="BA32" i="143"/>
  <c r="AX32" i="143"/>
  <c r="AV32" i="143"/>
  <c r="AT32" i="143"/>
  <c r="AR32" i="143"/>
  <c r="AO32" i="143"/>
  <c r="AM32" i="143"/>
  <c r="AK32" i="143"/>
  <c r="AI32" i="143"/>
  <c r="AF32" i="143"/>
  <c r="AD32" i="143"/>
  <c r="AB32" i="143"/>
  <c r="Z32" i="143"/>
  <c r="W32" i="143"/>
  <c r="U32" i="143"/>
  <c r="S32" i="143"/>
  <c r="Q32" i="143"/>
  <c r="N32" i="143"/>
  <c r="L32" i="143"/>
  <c r="J32" i="143"/>
  <c r="H32" i="143"/>
  <c r="BX31" i="143"/>
  <c r="BV31" i="143"/>
  <c r="BT31" i="143"/>
  <c r="BR31" i="143"/>
  <c r="BQ31" i="143"/>
  <c r="BP31" i="143"/>
  <c r="BN31" i="143"/>
  <c r="BL31" i="143"/>
  <c r="BJ31" i="143"/>
  <c r="BG31" i="143"/>
  <c r="BE31" i="143"/>
  <c r="BC31" i="143"/>
  <c r="BA31" i="143"/>
  <c r="AX31" i="143"/>
  <c r="AV31" i="143"/>
  <c r="AT31" i="143"/>
  <c r="AR31" i="143"/>
  <c r="AO31" i="143"/>
  <c r="AM31" i="143"/>
  <c r="AK31" i="143"/>
  <c r="AI31" i="143"/>
  <c r="AF31" i="143"/>
  <c r="AD31" i="143"/>
  <c r="AB31" i="143"/>
  <c r="Z31" i="143"/>
  <c r="W31" i="143"/>
  <c r="U31" i="143"/>
  <c r="S31" i="143"/>
  <c r="Q31" i="143"/>
  <c r="N31" i="143"/>
  <c r="L31" i="143"/>
  <c r="J31" i="143"/>
  <c r="H31" i="143"/>
  <c r="BX30" i="143"/>
  <c r="BV30" i="143"/>
  <c r="BT30" i="143"/>
  <c r="BR30" i="143"/>
  <c r="BQ30" i="143"/>
  <c r="BP30" i="143"/>
  <c r="BN30" i="143"/>
  <c r="BL30" i="143"/>
  <c r="BJ30" i="143"/>
  <c r="BG30" i="143"/>
  <c r="BE30" i="143"/>
  <c r="BC30" i="143"/>
  <c r="BA30" i="143"/>
  <c r="AX30" i="143"/>
  <c r="AV30" i="143"/>
  <c r="AT30" i="143"/>
  <c r="AR30" i="143"/>
  <c r="AO30" i="143"/>
  <c r="AM30" i="143"/>
  <c r="AK30" i="143"/>
  <c r="AI30" i="143"/>
  <c r="AF30" i="143"/>
  <c r="AD30" i="143"/>
  <c r="AB30" i="143"/>
  <c r="Z30" i="143"/>
  <c r="W30" i="143"/>
  <c r="U30" i="143"/>
  <c r="S30" i="143"/>
  <c r="Q30" i="143"/>
  <c r="N30" i="143"/>
  <c r="L30" i="143"/>
  <c r="J30" i="143"/>
  <c r="H30" i="143"/>
  <c r="BX26" i="143"/>
  <c r="BV26" i="143"/>
  <c r="BT26" i="143"/>
  <c r="BR26" i="143"/>
  <c r="BQ26" i="143"/>
  <c r="BP26" i="143"/>
  <c r="BN26" i="143"/>
  <c r="BL26" i="143"/>
  <c r="BJ26" i="143"/>
  <c r="BG26" i="143"/>
  <c r="BE26" i="143"/>
  <c r="BC26" i="143"/>
  <c r="BA26" i="143"/>
  <c r="AX26" i="143"/>
  <c r="AV26" i="143"/>
  <c r="AT26" i="143"/>
  <c r="AR26" i="143"/>
  <c r="AO26" i="143"/>
  <c r="AM26" i="143"/>
  <c r="AK26" i="143"/>
  <c r="AI26" i="143"/>
  <c r="AF26" i="143"/>
  <c r="AD26" i="143"/>
  <c r="AB26" i="143"/>
  <c r="Z26" i="143"/>
  <c r="W26" i="143"/>
  <c r="U26" i="143"/>
  <c r="S26" i="143"/>
  <c r="Q26" i="143"/>
  <c r="N26" i="143"/>
  <c r="L26" i="143"/>
  <c r="J26" i="143"/>
  <c r="H26" i="143"/>
  <c r="BX25" i="143"/>
  <c r="BV25" i="143"/>
  <c r="BT25" i="143"/>
  <c r="BR25" i="143"/>
  <c r="BQ25" i="143"/>
  <c r="BP25" i="143"/>
  <c r="BN25" i="143"/>
  <c r="BL25" i="143"/>
  <c r="BJ25" i="143"/>
  <c r="BG25" i="143"/>
  <c r="BE25" i="143"/>
  <c r="BC25" i="143"/>
  <c r="BA25" i="143"/>
  <c r="AX25" i="143"/>
  <c r="AV25" i="143"/>
  <c r="AT25" i="143"/>
  <c r="AR25" i="143"/>
  <c r="AO25" i="143"/>
  <c r="AM25" i="143"/>
  <c r="AK25" i="143"/>
  <c r="AI25" i="143"/>
  <c r="AF25" i="143"/>
  <c r="AD25" i="143"/>
  <c r="AB25" i="143"/>
  <c r="Z25" i="143"/>
  <c r="W25" i="143"/>
  <c r="U25" i="143"/>
  <c r="S25" i="143"/>
  <c r="Q25" i="143"/>
  <c r="N25" i="143"/>
  <c r="L25" i="143"/>
  <c r="J25" i="143"/>
  <c r="H25" i="143"/>
  <c r="BX24" i="143"/>
  <c r="BV24" i="143"/>
  <c r="BT24" i="143"/>
  <c r="BR24" i="143"/>
  <c r="BQ24" i="143"/>
  <c r="BP24" i="143"/>
  <c r="BN24" i="143"/>
  <c r="BL24" i="143"/>
  <c r="BJ24" i="143"/>
  <c r="BG24" i="143"/>
  <c r="BE24" i="143"/>
  <c r="BC24" i="143"/>
  <c r="BA24" i="143"/>
  <c r="AX24" i="143"/>
  <c r="AV24" i="143"/>
  <c r="AT24" i="143"/>
  <c r="AR24" i="143"/>
  <c r="AO24" i="143"/>
  <c r="AM24" i="143"/>
  <c r="AK24" i="143"/>
  <c r="AI24" i="143"/>
  <c r="AF24" i="143"/>
  <c r="AD24" i="143"/>
  <c r="AB24" i="143"/>
  <c r="Z24" i="143"/>
  <c r="W24" i="143"/>
  <c r="U24" i="143"/>
  <c r="S24" i="143"/>
  <c r="Q24" i="143"/>
  <c r="N24" i="143"/>
  <c r="L24" i="143"/>
  <c r="J24" i="143"/>
  <c r="H24" i="143"/>
  <c r="BX20" i="143"/>
  <c r="BV20" i="143"/>
  <c r="BT20" i="143"/>
  <c r="BR20" i="143"/>
  <c r="BQ20" i="143"/>
  <c r="BP20" i="143"/>
  <c r="BN20" i="143"/>
  <c r="BL20" i="143"/>
  <c r="BJ20" i="143"/>
  <c r="BG20" i="143"/>
  <c r="BE20" i="143"/>
  <c r="BC20" i="143"/>
  <c r="BA20" i="143"/>
  <c r="AX20" i="143"/>
  <c r="AV20" i="143"/>
  <c r="AT20" i="143"/>
  <c r="AR20" i="143"/>
  <c r="AO20" i="143"/>
  <c r="AM20" i="143"/>
  <c r="AK20" i="143"/>
  <c r="AI20" i="143"/>
  <c r="AF20" i="143"/>
  <c r="AD20" i="143"/>
  <c r="AB20" i="143"/>
  <c r="Z20" i="143"/>
  <c r="W20" i="143"/>
  <c r="U20" i="143"/>
  <c r="S20" i="143"/>
  <c r="Q20" i="143"/>
  <c r="N20" i="143"/>
  <c r="L20" i="143"/>
  <c r="J20" i="143"/>
  <c r="H20" i="143"/>
  <c r="BX19" i="143"/>
  <c r="BV19" i="143"/>
  <c r="BT19" i="143"/>
  <c r="BR19" i="143"/>
  <c r="BQ19" i="143"/>
  <c r="BP19" i="143"/>
  <c r="BN19" i="143"/>
  <c r="BL19" i="143"/>
  <c r="BJ19" i="143"/>
  <c r="BG19" i="143"/>
  <c r="BE19" i="143"/>
  <c r="BC19" i="143"/>
  <c r="BA19" i="143"/>
  <c r="AX19" i="143"/>
  <c r="AV19" i="143"/>
  <c r="AT19" i="143"/>
  <c r="AR19" i="143"/>
  <c r="AO19" i="143"/>
  <c r="AM19" i="143"/>
  <c r="AK19" i="143"/>
  <c r="AI19" i="143"/>
  <c r="AF19" i="143"/>
  <c r="AD19" i="143"/>
  <c r="AB19" i="143"/>
  <c r="Z19" i="143"/>
  <c r="W19" i="143"/>
  <c r="U19" i="143"/>
  <c r="S19" i="143"/>
  <c r="Q19" i="143"/>
  <c r="N19" i="143"/>
  <c r="L19" i="143"/>
  <c r="J19" i="143"/>
  <c r="H19" i="143"/>
  <c r="BX18" i="143"/>
  <c r="BV18" i="143"/>
  <c r="BT18" i="143"/>
  <c r="BR18" i="143"/>
  <c r="BQ18" i="143"/>
  <c r="BP18" i="143"/>
  <c r="BN18" i="143"/>
  <c r="BL18" i="143"/>
  <c r="BJ18" i="143"/>
  <c r="BG18" i="143"/>
  <c r="BE18" i="143"/>
  <c r="BC18" i="143"/>
  <c r="BA18" i="143"/>
  <c r="AX18" i="143"/>
  <c r="AV18" i="143"/>
  <c r="AT18" i="143"/>
  <c r="AR18" i="143"/>
  <c r="AO18" i="143"/>
  <c r="AM18" i="143"/>
  <c r="AK18" i="143"/>
  <c r="AI18" i="143"/>
  <c r="AF18" i="143"/>
  <c r="AD18" i="143"/>
  <c r="AB18" i="143"/>
  <c r="Z18" i="143"/>
  <c r="W18" i="143"/>
  <c r="U18" i="143"/>
  <c r="S18" i="143"/>
  <c r="Q18" i="143"/>
  <c r="N18" i="143"/>
  <c r="L18" i="143"/>
  <c r="J18" i="143"/>
  <c r="H18" i="143"/>
  <c r="BX14" i="143"/>
  <c r="BV14" i="143"/>
  <c r="BT14" i="143"/>
  <c r="BR14" i="143"/>
  <c r="BQ14" i="143"/>
  <c r="BP14" i="143"/>
  <c r="BN14" i="143"/>
  <c r="BL14" i="143"/>
  <c r="BJ14" i="143"/>
  <c r="BG14" i="143"/>
  <c r="BE14" i="143"/>
  <c r="BC14" i="143"/>
  <c r="BA14" i="143"/>
  <c r="AX14" i="143"/>
  <c r="AV14" i="143"/>
  <c r="AT14" i="143"/>
  <c r="AR14" i="143"/>
  <c r="AO14" i="143"/>
  <c r="AM14" i="143"/>
  <c r="AK14" i="143"/>
  <c r="AI14" i="143"/>
  <c r="AF14" i="143"/>
  <c r="AD14" i="143"/>
  <c r="AB14" i="143"/>
  <c r="Z14" i="143"/>
  <c r="W14" i="143"/>
  <c r="U14" i="143"/>
  <c r="S14" i="143"/>
  <c r="Q14" i="143"/>
  <c r="N14" i="143"/>
  <c r="L14" i="143"/>
  <c r="J14" i="143"/>
  <c r="H14" i="143"/>
  <c r="BX13" i="143"/>
  <c r="BV13" i="143"/>
  <c r="BT13" i="143"/>
  <c r="BR13" i="143"/>
  <c r="BQ13" i="143"/>
  <c r="BP13" i="143"/>
  <c r="BN13" i="143"/>
  <c r="BL13" i="143"/>
  <c r="BJ13" i="143"/>
  <c r="BG13" i="143"/>
  <c r="BE13" i="143"/>
  <c r="BC13" i="143"/>
  <c r="BA13" i="143"/>
  <c r="AX13" i="143"/>
  <c r="AV13" i="143"/>
  <c r="AT13" i="143"/>
  <c r="AR13" i="143"/>
  <c r="AO13" i="143"/>
  <c r="AM13" i="143"/>
  <c r="AK13" i="143"/>
  <c r="AI13" i="143"/>
  <c r="AF13" i="143"/>
  <c r="AD13" i="143"/>
  <c r="AB13" i="143"/>
  <c r="Z13" i="143"/>
  <c r="W13" i="143"/>
  <c r="U13" i="143"/>
  <c r="S13" i="143"/>
  <c r="Q13" i="143"/>
  <c r="N13" i="143"/>
  <c r="L13" i="143"/>
  <c r="J13" i="143"/>
  <c r="H13" i="143"/>
  <c r="H12" i="143"/>
  <c r="J12" i="143"/>
  <c r="L12" i="143"/>
  <c r="N12" i="143"/>
  <c r="Q12" i="143"/>
  <c r="S12" i="143"/>
  <c r="U12" i="143"/>
  <c r="W12" i="143"/>
  <c r="Z12" i="143"/>
  <c r="AB12" i="143"/>
  <c r="AD12" i="143"/>
  <c r="AF12" i="143"/>
  <c r="AI12" i="143"/>
  <c r="AK12" i="143"/>
  <c r="AM12" i="143"/>
  <c r="AO12" i="143"/>
  <c r="AR12" i="143"/>
  <c r="AT12" i="143"/>
  <c r="AV12" i="143"/>
  <c r="AX12" i="143"/>
  <c r="BA12" i="143"/>
  <c r="BC12" i="143"/>
  <c r="BE12" i="143"/>
  <c r="BG12" i="143"/>
  <c r="BJ12" i="143"/>
  <c r="BL12" i="143"/>
  <c r="BN12" i="143"/>
  <c r="BP12" i="143"/>
  <c r="BQ12" i="143"/>
  <c r="BR12" i="143"/>
  <c r="BT12" i="143"/>
  <c r="BV12" i="143"/>
  <c r="BX12" i="143"/>
  <c r="CB49" i="143" l="1"/>
  <c r="CG14" i="143" s="1"/>
  <c r="CA49" i="143"/>
  <c r="CF14" i="143" s="1"/>
  <c r="BY54" i="143"/>
  <c r="BW43" i="143"/>
  <c r="CE13" i="143" s="1"/>
  <c r="BS43" i="143"/>
  <c r="BS14" i="143"/>
  <c r="BU18" i="143"/>
  <c r="BY20" i="143"/>
  <c r="BS24" i="143"/>
  <c r="BS25" i="143"/>
  <c r="BS30" i="143"/>
  <c r="BY32" i="143"/>
  <c r="BY13" i="143"/>
  <c r="BW25" i="143"/>
  <c r="CE10" i="143" s="1"/>
  <c r="BU38" i="143"/>
  <c r="BS44" i="143"/>
  <c r="BY42" i="143"/>
  <c r="BW14" i="143"/>
  <c r="BW30" i="143"/>
  <c r="CN10" i="143" s="1"/>
  <c r="BW20" i="143"/>
  <c r="BY37" i="143"/>
  <c r="BS54" i="143"/>
  <c r="BU19" i="143"/>
  <c r="BS20" i="143"/>
  <c r="BY48" i="143"/>
  <c r="BU54" i="143"/>
  <c r="BW12" i="143"/>
  <c r="CN7" i="143" s="1"/>
  <c r="BS12" i="143"/>
  <c r="BY18" i="143"/>
  <c r="BW24" i="143"/>
  <c r="CN9" i="143" s="1"/>
  <c r="BY30" i="143"/>
  <c r="BW31" i="143"/>
  <c r="CE11" i="143" s="1"/>
  <c r="BU32" i="143"/>
  <c r="BS38" i="143"/>
  <c r="BU42" i="143"/>
  <c r="BU13" i="143"/>
  <c r="BS19" i="143"/>
  <c r="BU24" i="143"/>
  <c r="BU49" i="143"/>
  <c r="BU14" i="143"/>
  <c r="BW19" i="143"/>
  <c r="CE9" i="143" s="1"/>
  <c r="BW36" i="143"/>
  <c r="CN11" i="143" s="1"/>
  <c r="BU37" i="143"/>
  <c r="BY49" i="143"/>
  <c r="BY25" i="143"/>
  <c r="BW26" i="143"/>
  <c r="BW38" i="143"/>
  <c r="BU44" i="143"/>
  <c r="BY12" i="143"/>
  <c r="BY14" i="143"/>
  <c r="BY19" i="143"/>
  <c r="BU20" i="143"/>
  <c r="BY24" i="143"/>
  <c r="BU25" i="143"/>
  <c r="BU30" i="143"/>
  <c r="BY38" i="143"/>
  <c r="BY43" i="143"/>
  <c r="BS48" i="143"/>
  <c r="BW44" i="143"/>
  <c r="BW50" i="143"/>
  <c r="BU12" i="143"/>
  <c r="BW48" i="143"/>
  <c r="CN13" i="143" s="1"/>
  <c r="BW54" i="143"/>
  <c r="CN14" i="143" s="1"/>
  <c r="BU43" i="143"/>
  <c r="BU48" i="143"/>
  <c r="BW18" i="143"/>
  <c r="CN8" i="143" s="1"/>
  <c r="BS26" i="143"/>
  <c r="BW32" i="143"/>
  <c r="BS50" i="143"/>
  <c r="BW13" i="143"/>
  <c r="CE8" i="143" s="1"/>
  <c r="BS31" i="143"/>
  <c r="BS36" i="143"/>
  <c r="BW37" i="143"/>
  <c r="CE12" i="143" s="1"/>
  <c r="BW42" i="143"/>
  <c r="CN12" i="143" s="1"/>
  <c r="BS13" i="143"/>
  <c r="BS18" i="143"/>
  <c r="BU26" i="143"/>
  <c r="BS32" i="143"/>
  <c r="BU31" i="143"/>
  <c r="BU36" i="143"/>
  <c r="BS37" i="143"/>
  <c r="BS42" i="143"/>
  <c r="BU50" i="143"/>
  <c r="BY26" i="143"/>
  <c r="BY31" i="143"/>
  <c r="BY36" i="143"/>
  <c r="BY50" i="143"/>
  <c r="CB31" i="143" l="1"/>
  <c r="CG11" i="143" s="1"/>
  <c r="CA31" i="143"/>
  <c r="CF11" i="143" s="1"/>
  <c r="CB19" i="143"/>
  <c r="CG9" i="143" s="1"/>
  <c r="CA19" i="143"/>
  <c r="CF9" i="143" s="1"/>
  <c r="CB25" i="143"/>
  <c r="CG10" i="143" s="1"/>
  <c r="CA25" i="143"/>
  <c r="CF10" i="143" s="1"/>
  <c r="CB14" i="143"/>
  <c r="CA14" i="143"/>
  <c r="CB26" i="143"/>
  <c r="CA26" i="143"/>
  <c r="CB54" i="143"/>
  <c r="CP14" i="143" s="1"/>
  <c r="CA54" i="143"/>
  <c r="CO14" i="143" s="1"/>
  <c r="CB32" i="143"/>
  <c r="CL8" i="143" s="1"/>
  <c r="CA32" i="143"/>
  <c r="CB37" i="143"/>
  <c r="CG12" i="143" s="1"/>
  <c r="CA37" i="143"/>
  <c r="CF12" i="143" s="1"/>
  <c r="CB50" i="143"/>
  <c r="CL11" i="143" s="1"/>
  <c r="CA50" i="143"/>
  <c r="CB12" i="143"/>
  <c r="CP7" i="143" s="1"/>
  <c r="CA12" i="143"/>
  <c r="CO7" i="143" s="1"/>
  <c r="CB20" i="143"/>
  <c r="CA20" i="143"/>
  <c r="CB44" i="143"/>
  <c r="CL10" i="143" s="1"/>
  <c r="CA44" i="143"/>
  <c r="CB24" i="143"/>
  <c r="CP9" i="143" s="1"/>
  <c r="CA24" i="143"/>
  <c r="CO9" i="143" s="1"/>
  <c r="CB43" i="143"/>
  <c r="CG13" i="143" s="1"/>
  <c r="CA43" i="143"/>
  <c r="CF13" i="143" s="1"/>
  <c r="CB13" i="143"/>
  <c r="CG8" i="143" s="1"/>
  <c r="CA13" i="143"/>
  <c r="CF8" i="143" s="1"/>
  <c r="CB38" i="143"/>
  <c r="CL9" i="143" s="1"/>
  <c r="CA38" i="143"/>
  <c r="CB30" i="143"/>
  <c r="CP10" i="143" s="1"/>
  <c r="CA30" i="143"/>
  <c r="CO10" i="143" s="1"/>
  <c r="CB42" i="143"/>
  <c r="CP12" i="143" s="1"/>
  <c r="CA42" i="143"/>
  <c r="CO12" i="143" s="1"/>
  <c r="CB18" i="143"/>
  <c r="CP8" i="143" s="1"/>
  <c r="CA18" i="143"/>
  <c r="CB36" i="143"/>
  <c r="CP11" i="143" s="1"/>
  <c r="CA36" i="143"/>
  <c r="CO11" i="143" s="1"/>
  <c r="CB48" i="143"/>
  <c r="CP13" i="143" s="1"/>
  <c r="CA48" i="143"/>
  <c r="CO13" i="143" s="1"/>
  <c r="CO8" i="143"/>
  <c r="H7" i="143" l="1"/>
  <c r="J7" i="143"/>
  <c r="L7" i="143"/>
  <c r="N7" i="143"/>
  <c r="Q7" i="143"/>
  <c r="S7" i="143"/>
  <c r="U7" i="143"/>
  <c r="W7" i="143"/>
  <c r="Z7" i="143"/>
  <c r="AB7" i="143"/>
  <c r="AD7" i="143"/>
  <c r="AF7" i="143"/>
  <c r="AI7" i="143"/>
  <c r="AK7" i="143"/>
  <c r="AM7" i="143"/>
  <c r="AO7" i="143"/>
  <c r="AR7" i="143"/>
  <c r="AT7" i="143"/>
  <c r="AV7" i="143"/>
  <c r="AX7" i="143"/>
  <c r="BA7" i="143"/>
  <c r="BC7" i="143"/>
  <c r="BE7" i="143"/>
  <c r="BG7" i="143"/>
  <c r="BJ7" i="143"/>
  <c r="BL7" i="143"/>
  <c r="BN7" i="143"/>
  <c r="BP7" i="143"/>
  <c r="BQ7" i="143"/>
  <c r="BR7" i="143"/>
  <c r="BT7" i="143"/>
  <c r="BV7" i="143"/>
  <c r="BX7" i="143"/>
  <c r="H8" i="143"/>
  <c r="J8" i="143"/>
  <c r="L8" i="143"/>
  <c r="N8" i="143"/>
  <c r="Q8" i="143"/>
  <c r="S8" i="143"/>
  <c r="U8" i="143"/>
  <c r="W8" i="143"/>
  <c r="Z8" i="143"/>
  <c r="AB8" i="143"/>
  <c r="AD8" i="143"/>
  <c r="AF8" i="143"/>
  <c r="AI8" i="143"/>
  <c r="AK8" i="143"/>
  <c r="AM8" i="143"/>
  <c r="AO8" i="143"/>
  <c r="AR8" i="143"/>
  <c r="AT8" i="143"/>
  <c r="AV8" i="143"/>
  <c r="AX8" i="143"/>
  <c r="BA8" i="143"/>
  <c r="BC8" i="143"/>
  <c r="BE8" i="143"/>
  <c r="BG8" i="143"/>
  <c r="BJ8" i="143"/>
  <c r="BL8" i="143"/>
  <c r="BN8" i="143"/>
  <c r="BP8" i="143"/>
  <c r="BQ8" i="143"/>
  <c r="BR8" i="143"/>
  <c r="BT8" i="143"/>
  <c r="BV8" i="143"/>
  <c r="BX8" i="143"/>
  <c r="H9" i="143"/>
  <c r="J9" i="143"/>
  <c r="L9" i="143"/>
  <c r="N9" i="143"/>
  <c r="Q9" i="143"/>
  <c r="S9" i="143"/>
  <c r="U9" i="143"/>
  <c r="W9" i="143"/>
  <c r="Z9" i="143"/>
  <c r="AB9" i="143"/>
  <c r="AD9" i="143"/>
  <c r="AF9" i="143"/>
  <c r="AI9" i="143"/>
  <c r="AK9" i="143"/>
  <c r="AM9" i="143"/>
  <c r="AO9" i="143"/>
  <c r="AR9" i="143"/>
  <c r="AT9" i="143"/>
  <c r="AV9" i="143"/>
  <c r="AX9" i="143"/>
  <c r="BA9" i="143"/>
  <c r="BC9" i="143"/>
  <c r="BE9" i="143"/>
  <c r="BG9" i="143"/>
  <c r="BJ9" i="143"/>
  <c r="BL9" i="143"/>
  <c r="BN9" i="143"/>
  <c r="BP9" i="143"/>
  <c r="BQ9" i="143"/>
  <c r="BR9" i="143"/>
  <c r="BT9" i="143"/>
  <c r="BV9" i="143"/>
  <c r="BX9" i="143"/>
  <c r="H10" i="143"/>
  <c r="J10" i="143"/>
  <c r="L10" i="143"/>
  <c r="N10" i="143"/>
  <c r="Q10" i="143"/>
  <c r="S10" i="143"/>
  <c r="U10" i="143"/>
  <c r="W10" i="143"/>
  <c r="Z10" i="143"/>
  <c r="AB10" i="143"/>
  <c r="AD10" i="143"/>
  <c r="AF10" i="143"/>
  <c r="AI10" i="143"/>
  <c r="AK10" i="143"/>
  <c r="AM10" i="143"/>
  <c r="AO10" i="143"/>
  <c r="AR10" i="143"/>
  <c r="AT10" i="143"/>
  <c r="AV10" i="143"/>
  <c r="AX10" i="143"/>
  <c r="BA10" i="143"/>
  <c r="BC10" i="143"/>
  <c r="BE10" i="143"/>
  <c r="BG10" i="143"/>
  <c r="BJ10" i="143"/>
  <c r="BL10" i="143"/>
  <c r="BN10" i="143"/>
  <c r="BP10" i="143"/>
  <c r="BQ10" i="143"/>
  <c r="BR10" i="143"/>
  <c r="BT10" i="143"/>
  <c r="BV10" i="143"/>
  <c r="BX10" i="143"/>
  <c r="BW7" i="143" l="1"/>
  <c r="CE7" i="143" s="1"/>
  <c r="BY10" i="143"/>
  <c r="BW8" i="143"/>
  <c r="BS7" i="143"/>
  <c r="CB7" i="143" s="1"/>
  <c r="CG7" i="143" s="1"/>
  <c r="BU10" i="143"/>
  <c r="BW9" i="143"/>
  <c r="CH7" i="143" s="1"/>
  <c r="BS8" i="143"/>
  <c r="BU7" i="143"/>
  <c r="BY7" i="143"/>
  <c r="BS10" i="143"/>
  <c r="CB10" i="143" s="1"/>
  <c r="CM7" i="143" s="1"/>
  <c r="BS9" i="143"/>
  <c r="BU8" i="143"/>
  <c r="BY8" i="143"/>
  <c r="BY9" i="143"/>
  <c r="BU9" i="143"/>
  <c r="BW10" i="143"/>
  <c r="CI7" i="143" s="1"/>
  <c r="CA7" i="143" l="1"/>
  <c r="CF7" i="143" s="1"/>
  <c r="CA9" i="143"/>
  <c r="CJ7" i="143" s="1"/>
  <c r="CB9" i="143"/>
  <c r="CL7" i="143" s="1"/>
  <c r="CA8" i="143"/>
  <c r="CB8" i="143"/>
  <c r="CA10" i="143"/>
  <c r="CK7" i="143" s="1"/>
  <c r="CT6" i="131"/>
  <c r="C5" i="129" l="1"/>
  <c r="L5" i="129" s="1"/>
  <c r="D14" i="131"/>
  <c r="AC16" i="129" l="1"/>
  <c r="AD15" i="129"/>
  <c r="AC15" i="129"/>
  <c r="AD6" i="129" l="1"/>
  <c r="AE6" i="129" s="1"/>
  <c r="AI6" i="129" s="1"/>
  <c r="AI17" i="129" s="1"/>
  <c r="AD19" i="129"/>
  <c r="AD16" i="129"/>
  <c r="AD12" i="129"/>
  <c r="AD10" i="129"/>
  <c r="AD7" i="129"/>
  <c r="AD18" i="129"/>
  <c r="AD9" i="129"/>
  <c r="AC22" i="129"/>
  <c r="AC19" i="129"/>
  <c r="AC13" i="129"/>
  <c r="AC10" i="129"/>
  <c r="AE10" i="129" l="1"/>
  <c r="AE13" i="129"/>
  <c r="AJ8" i="129" s="1"/>
  <c r="AJ19" i="129" s="1"/>
  <c r="AE15" i="129"/>
  <c r="AE7" i="129"/>
  <c r="AJ6" i="129" s="1"/>
  <c r="AJ17" i="129" s="1"/>
  <c r="AE18" i="129"/>
  <c r="AE19" i="129"/>
  <c r="AE12" i="129"/>
  <c r="AE9" i="129"/>
  <c r="AE22" i="129"/>
  <c r="AE21" i="129"/>
  <c r="AE16" i="129"/>
  <c r="G7" i="129"/>
  <c r="G8" i="129"/>
  <c r="G9" i="129"/>
  <c r="G10" i="129"/>
  <c r="G11" i="129"/>
  <c r="G12" i="129"/>
  <c r="G13" i="129"/>
  <c r="G14" i="129"/>
  <c r="G15" i="129"/>
  <c r="G16" i="129"/>
  <c r="G17" i="129"/>
  <c r="G18" i="129"/>
  <c r="G19" i="129"/>
  <c r="G20" i="129"/>
  <c r="G21" i="129"/>
  <c r="G22" i="129"/>
  <c r="G23" i="129"/>
  <c r="G24" i="129"/>
  <c r="G25" i="129"/>
  <c r="G6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F22" i="129"/>
  <c r="F23" i="129"/>
  <c r="F24" i="129"/>
  <c r="F25" i="129"/>
  <c r="F6" i="129"/>
  <c r="D7" i="129"/>
  <c r="M7" i="129" s="1"/>
  <c r="D8" i="129"/>
  <c r="M8" i="129" s="1"/>
  <c r="D9" i="129"/>
  <c r="M9" i="129" s="1"/>
  <c r="D10" i="129"/>
  <c r="M10" i="129" s="1"/>
  <c r="D11" i="129"/>
  <c r="M11" i="129" s="1"/>
  <c r="D12" i="129"/>
  <c r="M12" i="129" s="1"/>
  <c r="D13" i="129"/>
  <c r="M13" i="129" s="1"/>
  <c r="D14" i="129"/>
  <c r="M14" i="129" s="1"/>
  <c r="D15" i="129"/>
  <c r="M15" i="129" s="1"/>
  <c r="D16" i="129"/>
  <c r="M16" i="129" s="1"/>
  <c r="D17" i="129"/>
  <c r="M17" i="129" s="1"/>
  <c r="D18" i="129"/>
  <c r="M18" i="129" s="1"/>
  <c r="D19" i="129"/>
  <c r="M19" i="129" s="1"/>
  <c r="D20" i="129"/>
  <c r="M20" i="129" s="1"/>
  <c r="D21" i="129"/>
  <c r="M21" i="129" s="1"/>
  <c r="D22" i="129"/>
  <c r="M22" i="129" s="1"/>
  <c r="D23" i="129"/>
  <c r="M23" i="129" s="1"/>
  <c r="D24" i="129"/>
  <c r="M24" i="129" s="1"/>
  <c r="D25" i="129"/>
  <c r="M25" i="129" s="1"/>
  <c r="D6" i="129"/>
  <c r="M6" i="129" s="1"/>
  <c r="C8" i="129"/>
  <c r="C9" i="129"/>
  <c r="C10" i="129"/>
  <c r="C11" i="129"/>
  <c r="C12" i="129"/>
  <c r="C13" i="129"/>
  <c r="C14" i="129"/>
  <c r="C15" i="129"/>
  <c r="C16" i="129"/>
  <c r="C17" i="129"/>
  <c r="C18" i="129"/>
  <c r="C19" i="129"/>
  <c r="C20" i="129"/>
  <c r="C21" i="129"/>
  <c r="C22" i="129"/>
  <c r="C23" i="129"/>
  <c r="C24" i="129"/>
  <c r="C25" i="129"/>
  <c r="C7" i="129"/>
  <c r="C6" i="129"/>
  <c r="L6" i="129" s="1"/>
  <c r="L25" i="129" l="1"/>
  <c r="L13" i="129"/>
  <c r="L20" i="129"/>
  <c r="L12" i="129"/>
  <c r="L21" i="129"/>
  <c r="L17" i="129"/>
  <c r="L9" i="129"/>
  <c r="L24" i="129"/>
  <c r="L16" i="129"/>
  <c r="L8" i="129"/>
  <c r="L22" i="129"/>
  <c r="L18" i="129"/>
  <c r="L10" i="129"/>
  <c r="L14" i="129"/>
  <c r="L23" i="129"/>
  <c r="L19" i="129"/>
  <c r="L15" i="129"/>
  <c r="L11" i="129"/>
  <c r="H6" i="129"/>
  <c r="H10" i="129"/>
  <c r="L7" i="129"/>
  <c r="AI10" i="129"/>
  <c r="AI21" i="129" s="1"/>
  <c r="AJ7" i="129"/>
  <c r="AJ18" i="129" s="1"/>
  <c r="AJ9" i="129"/>
  <c r="AJ20" i="129" s="1"/>
  <c r="AI11" i="129"/>
  <c r="AI22" i="129" s="1"/>
  <c r="AI9" i="129"/>
  <c r="AI20" i="129" s="1"/>
  <c r="AJ11" i="129"/>
  <c r="AJ22" i="129" s="1"/>
  <c r="AI7" i="129"/>
  <c r="AI18" i="129" s="1"/>
  <c r="AI8" i="129"/>
  <c r="AI19" i="129" s="1"/>
  <c r="AJ10" i="129"/>
  <c r="AJ21" i="129" s="1"/>
  <c r="D5" i="129"/>
  <c r="H20" i="129"/>
  <c r="E9" i="129"/>
  <c r="H26" i="129"/>
  <c r="E25" i="129"/>
  <c r="AC23" i="129" l="1"/>
  <c r="AD23" i="129" l="1"/>
  <c r="AE23" i="129"/>
  <c r="BY7" i="164" l="1"/>
  <c r="BY9" i="164"/>
  <c r="BY12" i="164"/>
  <c r="BY8" i="164"/>
  <c r="D80" i="160" l="1"/>
  <c r="CT55" i="160"/>
  <c r="CN55" i="160"/>
  <c r="CM55" i="160"/>
  <c r="CK55" i="160"/>
  <c r="CJ55" i="160"/>
  <c r="CI55" i="160"/>
  <c r="CC55" i="160"/>
  <c r="BZ55" i="160"/>
  <c r="BW55" i="160"/>
  <c r="BQ55" i="160"/>
  <c r="BN55" i="160"/>
  <c r="BK55" i="160"/>
  <c r="BE55" i="160"/>
  <c r="BB55" i="160"/>
  <c r="AY55" i="160"/>
  <c r="AS55" i="160"/>
  <c r="AP55" i="160"/>
  <c r="AM55" i="160"/>
  <c r="AG55" i="160"/>
  <c r="AD55" i="160"/>
  <c r="AA55" i="160"/>
  <c r="U55" i="160"/>
  <c r="R55" i="160"/>
  <c r="I55" i="160"/>
  <c r="F55" i="160"/>
  <c r="CT54" i="160"/>
  <c r="CN54" i="160"/>
  <c r="CM54" i="160"/>
  <c r="CK54" i="160"/>
  <c r="CJ54" i="160"/>
  <c r="CI54" i="160"/>
  <c r="CC54" i="160"/>
  <c r="BZ54" i="160"/>
  <c r="BW54" i="160"/>
  <c r="BQ54" i="160"/>
  <c r="BN54" i="160"/>
  <c r="BK54" i="160"/>
  <c r="BE54" i="160"/>
  <c r="BB54" i="160"/>
  <c r="AY54" i="160"/>
  <c r="AS54" i="160"/>
  <c r="AP54" i="160"/>
  <c r="AM54" i="160"/>
  <c r="AG54" i="160"/>
  <c r="AD54" i="160"/>
  <c r="AA54" i="160"/>
  <c r="U54" i="160"/>
  <c r="R54" i="160"/>
  <c r="I54" i="160"/>
  <c r="F54" i="160"/>
  <c r="CT53" i="160"/>
  <c r="CN53" i="160"/>
  <c r="CM53" i="160"/>
  <c r="CK53" i="160"/>
  <c r="CJ53" i="160"/>
  <c r="CI53" i="160"/>
  <c r="CC53" i="160"/>
  <c r="BZ53" i="160"/>
  <c r="BW53" i="160"/>
  <c r="BQ53" i="160"/>
  <c r="BN53" i="160"/>
  <c r="BK53" i="160"/>
  <c r="BE53" i="160"/>
  <c r="BB53" i="160"/>
  <c r="AY53" i="160"/>
  <c r="AS53" i="160"/>
  <c r="AP53" i="160"/>
  <c r="AM53" i="160"/>
  <c r="AG53" i="160"/>
  <c r="AD53" i="160"/>
  <c r="AA53" i="160"/>
  <c r="U53" i="160"/>
  <c r="R53" i="160"/>
  <c r="CS53" i="160"/>
  <c r="I53" i="160"/>
  <c r="F53" i="160"/>
  <c r="CT52" i="160"/>
  <c r="CN52" i="160"/>
  <c r="CM52" i="160"/>
  <c r="CK52" i="160"/>
  <c r="CJ52" i="160"/>
  <c r="CI52" i="160"/>
  <c r="CC52" i="160"/>
  <c r="BZ52" i="160"/>
  <c r="BW52" i="160"/>
  <c r="BQ52" i="160"/>
  <c r="BN52" i="160"/>
  <c r="BK52" i="160"/>
  <c r="BE52" i="160"/>
  <c r="BB52" i="160"/>
  <c r="AY52" i="160"/>
  <c r="AS52" i="160"/>
  <c r="AP52" i="160"/>
  <c r="AM52" i="160"/>
  <c r="AG52" i="160"/>
  <c r="AD52" i="160"/>
  <c r="AA52" i="160"/>
  <c r="U52" i="160"/>
  <c r="R52" i="160"/>
  <c r="I52" i="160"/>
  <c r="F52" i="160"/>
  <c r="CT19" i="160"/>
  <c r="CN19" i="160"/>
  <c r="CM19" i="160"/>
  <c r="CK19" i="160"/>
  <c r="CJ19" i="160"/>
  <c r="CI19" i="160"/>
  <c r="CC19" i="160"/>
  <c r="BZ19" i="160"/>
  <c r="BW19" i="160"/>
  <c r="BQ19" i="160"/>
  <c r="BN19" i="160"/>
  <c r="BK19" i="160"/>
  <c r="BE19" i="160"/>
  <c r="BB19" i="160"/>
  <c r="AY19" i="160"/>
  <c r="AS19" i="160"/>
  <c r="AP19" i="160"/>
  <c r="AM19" i="160"/>
  <c r="AG19" i="160"/>
  <c r="AD19" i="160"/>
  <c r="AA19" i="160"/>
  <c r="U19" i="160"/>
  <c r="R19" i="160"/>
  <c r="O19" i="160"/>
  <c r="I19" i="160"/>
  <c r="F19" i="160"/>
  <c r="CT18" i="160"/>
  <c r="CN18" i="160"/>
  <c r="CM18" i="160"/>
  <c r="CK18" i="160"/>
  <c r="CJ18" i="160"/>
  <c r="CI18" i="160"/>
  <c r="CC18" i="160"/>
  <c r="BZ18" i="160"/>
  <c r="BW18" i="160"/>
  <c r="BQ18" i="160"/>
  <c r="BN18" i="160"/>
  <c r="BK18" i="160"/>
  <c r="BE18" i="160"/>
  <c r="BB18" i="160"/>
  <c r="AY18" i="160"/>
  <c r="AS18" i="160"/>
  <c r="AP18" i="160"/>
  <c r="AM18" i="160"/>
  <c r="AG18" i="160"/>
  <c r="AD18" i="160"/>
  <c r="AA18" i="160"/>
  <c r="U18" i="160"/>
  <c r="R18" i="160"/>
  <c r="O18" i="160"/>
  <c r="I18" i="160"/>
  <c r="F18" i="160"/>
  <c r="CT17" i="160"/>
  <c r="CN17" i="160"/>
  <c r="CM17" i="160"/>
  <c r="CK17" i="160"/>
  <c r="CJ17" i="160"/>
  <c r="CI17" i="160"/>
  <c r="CC17" i="160"/>
  <c r="BZ17" i="160"/>
  <c r="BW17" i="160"/>
  <c r="BQ17" i="160"/>
  <c r="BN17" i="160"/>
  <c r="BK17" i="160"/>
  <c r="BE17" i="160"/>
  <c r="BB17" i="160"/>
  <c r="AY17" i="160"/>
  <c r="AS17" i="160"/>
  <c r="AP17" i="160"/>
  <c r="AM17" i="160"/>
  <c r="AG17" i="160"/>
  <c r="AD17" i="160"/>
  <c r="AA17" i="160"/>
  <c r="U17" i="160"/>
  <c r="R17" i="160"/>
  <c r="I17" i="160"/>
  <c r="F17" i="160"/>
  <c r="CT16" i="160"/>
  <c r="CN16" i="160"/>
  <c r="CM16" i="160"/>
  <c r="CK16" i="160"/>
  <c r="CJ16" i="160"/>
  <c r="CI16" i="160"/>
  <c r="CC16" i="160"/>
  <c r="BZ16" i="160"/>
  <c r="BW16" i="160"/>
  <c r="BQ16" i="160"/>
  <c r="BN16" i="160"/>
  <c r="BK16" i="160"/>
  <c r="BE16" i="160"/>
  <c r="BB16" i="160"/>
  <c r="AY16" i="160"/>
  <c r="AS16" i="160"/>
  <c r="AP16" i="160"/>
  <c r="AM16" i="160"/>
  <c r="AG16" i="160"/>
  <c r="AD16" i="160"/>
  <c r="AA16" i="160"/>
  <c r="U16" i="160"/>
  <c r="R16" i="160"/>
  <c r="O16" i="160"/>
  <c r="I16" i="160"/>
  <c r="F16" i="160"/>
  <c r="CT15" i="160"/>
  <c r="CN15" i="160"/>
  <c r="CM15" i="160"/>
  <c r="CK15" i="160"/>
  <c r="CJ15" i="160"/>
  <c r="CI15" i="160"/>
  <c r="CC15" i="160"/>
  <c r="BZ15" i="160"/>
  <c r="BW15" i="160"/>
  <c r="BQ15" i="160"/>
  <c r="BN15" i="160"/>
  <c r="BK15" i="160"/>
  <c r="BE15" i="160"/>
  <c r="BB15" i="160"/>
  <c r="AY15" i="160"/>
  <c r="AS15" i="160"/>
  <c r="AP15" i="160"/>
  <c r="AM15" i="160"/>
  <c r="AG15" i="160"/>
  <c r="AD15" i="160"/>
  <c r="AA15" i="160"/>
  <c r="U15" i="160"/>
  <c r="R15" i="160"/>
  <c r="O15" i="160"/>
  <c r="I15" i="160"/>
  <c r="F15" i="160"/>
  <c r="CT14" i="160"/>
  <c r="CN14" i="160"/>
  <c r="CM14" i="160"/>
  <c r="CK14" i="160"/>
  <c r="CJ14" i="160"/>
  <c r="CI14" i="160"/>
  <c r="CC14" i="160"/>
  <c r="BZ14" i="160"/>
  <c r="BW14" i="160"/>
  <c r="BQ14" i="160"/>
  <c r="BN14" i="160"/>
  <c r="BK14" i="160"/>
  <c r="BE14" i="160"/>
  <c r="BB14" i="160"/>
  <c r="AY14" i="160"/>
  <c r="AS14" i="160"/>
  <c r="AP14" i="160"/>
  <c r="AM14" i="160"/>
  <c r="AG14" i="160"/>
  <c r="AD14" i="160"/>
  <c r="AA14" i="160"/>
  <c r="U14" i="160"/>
  <c r="R14" i="160"/>
  <c r="O14" i="160"/>
  <c r="I14" i="160"/>
  <c r="F14" i="160"/>
  <c r="CT13" i="160"/>
  <c r="CN13" i="160"/>
  <c r="CM13" i="160"/>
  <c r="CK13" i="160"/>
  <c r="CJ13" i="160"/>
  <c r="CI13" i="160"/>
  <c r="CC13" i="160"/>
  <c r="BZ13" i="160"/>
  <c r="BW13" i="160"/>
  <c r="BQ13" i="160"/>
  <c r="BN13" i="160"/>
  <c r="BK13" i="160"/>
  <c r="BE13" i="160"/>
  <c r="BB13" i="160"/>
  <c r="AY13" i="160"/>
  <c r="AS13" i="160"/>
  <c r="AP13" i="160"/>
  <c r="AM13" i="160"/>
  <c r="AG13" i="160"/>
  <c r="AD13" i="160"/>
  <c r="AA13" i="160"/>
  <c r="U13" i="160"/>
  <c r="R13" i="160"/>
  <c r="I13" i="160"/>
  <c r="F13" i="160"/>
  <c r="CT12" i="160"/>
  <c r="CN12" i="160"/>
  <c r="CM12" i="160"/>
  <c r="CK12" i="160"/>
  <c r="CJ12" i="160"/>
  <c r="CI12" i="160"/>
  <c r="CC12" i="160"/>
  <c r="BZ12" i="160"/>
  <c r="BW12" i="160"/>
  <c r="BQ12" i="160"/>
  <c r="BN12" i="160"/>
  <c r="BK12" i="160"/>
  <c r="BE12" i="160"/>
  <c r="BB12" i="160"/>
  <c r="AY12" i="160"/>
  <c r="AS12" i="160"/>
  <c r="AP12" i="160"/>
  <c r="AM12" i="160"/>
  <c r="AG12" i="160"/>
  <c r="AD12" i="160"/>
  <c r="AA12" i="160"/>
  <c r="U12" i="160"/>
  <c r="R12" i="160"/>
  <c r="O12" i="160"/>
  <c r="I12" i="160"/>
  <c r="F12" i="160"/>
  <c r="CT11" i="160"/>
  <c r="CN11" i="160"/>
  <c r="CM11" i="160"/>
  <c r="CK11" i="160"/>
  <c r="CJ11" i="160"/>
  <c r="CI11" i="160"/>
  <c r="CC11" i="160"/>
  <c r="BZ11" i="160"/>
  <c r="BW11" i="160"/>
  <c r="BQ11" i="160"/>
  <c r="BN11" i="160"/>
  <c r="BK11" i="160"/>
  <c r="BE11" i="160"/>
  <c r="BB11" i="160"/>
  <c r="AY11" i="160"/>
  <c r="AS11" i="160"/>
  <c r="AP11" i="160"/>
  <c r="AM11" i="160"/>
  <c r="AG11" i="160"/>
  <c r="AD11" i="160"/>
  <c r="AA11" i="160"/>
  <c r="U11" i="160"/>
  <c r="R11" i="160"/>
  <c r="O11" i="160"/>
  <c r="I11" i="160"/>
  <c r="F11" i="160"/>
  <c r="CT10" i="160"/>
  <c r="CN10" i="160"/>
  <c r="CM10" i="160"/>
  <c r="CK10" i="160"/>
  <c r="CJ10" i="160"/>
  <c r="CI10" i="160"/>
  <c r="CC10" i="160"/>
  <c r="BZ10" i="160"/>
  <c r="BW10" i="160"/>
  <c r="BQ10" i="160"/>
  <c r="BN10" i="160"/>
  <c r="BK10" i="160"/>
  <c r="BE10" i="160"/>
  <c r="BB10" i="160"/>
  <c r="AY10" i="160"/>
  <c r="AS10" i="160"/>
  <c r="AP10" i="160"/>
  <c r="AM10" i="160"/>
  <c r="AG10" i="160"/>
  <c r="AD10" i="160"/>
  <c r="AA10" i="160"/>
  <c r="U10" i="160"/>
  <c r="R10" i="160"/>
  <c r="O10" i="160"/>
  <c r="I10" i="160"/>
  <c r="F10" i="160"/>
  <c r="CT9" i="160"/>
  <c r="CN9" i="160"/>
  <c r="CM9" i="160"/>
  <c r="CK9" i="160"/>
  <c r="CJ9" i="160"/>
  <c r="CI9" i="160"/>
  <c r="CC9" i="160"/>
  <c r="BZ9" i="160"/>
  <c r="BW9" i="160"/>
  <c r="BQ9" i="160"/>
  <c r="BN9" i="160"/>
  <c r="BK9" i="160"/>
  <c r="BE9" i="160"/>
  <c r="BB9" i="160"/>
  <c r="AY9" i="160"/>
  <c r="AS9" i="160"/>
  <c r="AP9" i="160"/>
  <c r="AM9" i="160"/>
  <c r="AG9" i="160"/>
  <c r="AD9" i="160"/>
  <c r="AA9" i="160"/>
  <c r="U9" i="160"/>
  <c r="R9" i="160"/>
  <c r="I9" i="160"/>
  <c r="F9" i="160"/>
  <c r="CN8" i="160"/>
  <c r="CM8" i="160"/>
  <c r="CK8" i="160"/>
  <c r="CJ8" i="160"/>
  <c r="CI8" i="160"/>
  <c r="CC8" i="160"/>
  <c r="BZ8" i="160"/>
  <c r="BW8" i="160"/>
  <c r="BQ8" i="160"/>
  <c r="BN8" i="160"/>
  <c r="BK8" i="160"/>
  <c r="BE8" i="160"/>
  <c r="BB8" i="160"/>
  <c r="AY8" i="160"/>
  <c r="AS8" i="160"/>
  <c r="AP8" i="160"/>
  <c r="AM8" i="160"/>
  <c r="AG8" i="160"/>
  <c r="AD8" i="160"/>
  <c r="AA8" i="160"/>
  <c r="U8" i="160"/>
  <c r="R8" i="160"/>
  <c r="O8" i="160"/>
  <c r="I8" i="160"/>
  <c r="F8" i="160"/>
  <c r="CT7" i="160"/>
  <c r="CU7" i="160" s="1"/>
  <c r="CN7" i="160"/>
  <c r="CM7" i="160"/>
  <c r="CK7" i="160"/>
  <c r="CJ7" i="160"/>
  <c r="CI7" i="160"/>
  <c r="CC7" i="160"/>
  <c r="BZ7" i="160"/>
  <c r="BW7" i="160"/>
  <c r="BQ7" i="160"/>
  <c r="BN7" i="160"/>
  <c r="BK7" i="160"/>
  <c r="BE7" i="160"/>
  <c r="BB7" i="160"/>
  <c r="AY7" i="160"/>
  <c r="AS7" i="160"/>
  <c r="AP7" i="160"/>
  <c r="AM7" i="160"/>
  <c r="AG7" i="160"/>
  <c r="AD7" i="160"/>
  <c r="AA7" i="160"/>
  <c r="U7" i="160"/>
  <c r="R7" i="160"/>
  <c r="O7" i="160"/>
  <c r="I7" i="160"/>
  <c r="F7" i="160"/>
  <c r="CT32" i="160"/>
  <c r="CN32" i="160"/>
  <c r="CM32" i="160"/>
  <c r="CK32" i="160"/>
  <c r="CJ32" i="160"/>
  <c r="CI32" i="160"/>
  <c r="CC32" i="160"/>
  <c r="BZ32" i="160"/>
  <c r="BW32" i="160"/>
  <c r="BQ32" i="160"/>
  <c r="BN32" i="160"/>
  <c r="BK32" i="160"/>
  <c r="BE32" i="160"/>
  <c r="BB32" i="160"/>
  <c r="AY32" i="160"/>
  <c r="AS32" i="160"/>
  <c r="AP32" i="160"/>
  <c r="AM32" i="160"/>
  <c r="AG32" i="160"/>
  <c r="AD32" i="160"/>
  <c r="AA32" i="160"/>
  <c r="U32" i="160"/>
  <c r="R32" i="160"/>
  <c r="O32" i="160"/>
  <c r="I32" i="160"/>
  <c r="F32" i="160"/>
  <c r="CT31" i="160"/>
  <c r="CN31" i="160"/>
  <c r="CM31" i="160"/>
  <c r="CK31" i="160"/>
  <c r="CJ31" i="160"/>
  <c r="CI31" i="160"/>
  <c r="CC31" i="160"/>
  <c r="BZ31" i="160"/>
  <c r="BW31" i="160"/>
  <c r="BQ31" i="160"/>
  <c r="BN31" i="160"/>
  <c r="BK31" i="160"/>
  <c r="BE31" i="160"/>
  <c r="BB31" i="160"/>
  <c r="AY31" i="160"/>
  <c r="AS31" i="160"/>
  <c r="AP31" i="160"/>
  <c r="AM31" i="160"/>
  <c r="AG31" i="160"/>
  <c r="AD31" i="160"/>
  <c r="AA31" i="160"/>
  <c r="U31" i="160"/>
  <c r="R31" i="160"/>
  <c r="O31" i="160"/>
  <c r="I31" i="160"/>
  <c r="F31" i="160"/>
  <c r="CT30" i="160"/>
  <c r="CN30" i="160"/>
  <c r="CM30" i="160"/>
  <c r="CK30" i="160"/>
  <c r="CJ30" i="160"/>
  <c r="CI30" i="160"/>
  <c r="CC30" i="160"/>
  <c r="BZ30" i="160"/>
  <c r="BW30" i="160"/>
  <c r="BQ30" i="160"/>
  <c r="BN30" i="160"/>
  <c r="BK30" i="160"/>
  <c r="BE30" i="160"/>
  <c r="BB30" i="160"/>
  <c r="AY30" i="160"/>
  <c r="AS30" i="160"/>
  <c r="AP30" i="160"/>
  <c r="AM30" i="160"/>
  <c r="AG30" i="160"/>
  <c r="AD30" i="160"/>
  <c r="AA30" i="160"/>
  <c r="U30" i="160"/>
  <c r="R30" i="160"/>
  <c r="O30" i="160"/>
  <c r="I30" i="160"/>
  <c r="F30" i="160"/>
  <c r="CT29" i="160"/>
  <c r="CN29" i="160"/>
  <c r="CM29" i="160"/>
  <c r="CK29" i="160"/>
  <c r="CJ29" i="160"/>
  <c r="CI29" i="160"/>
  <c r="CC29" i="160"/>
  <c r="BZ29" i="160"/>
  <c r="BW29" i="160"/>
  <c r="BQ29" i="160"/>
  <c r="BN29" i="160"/>
  <c r="BK29" i="160"/>
  <c r="BE29" i="160"/>
  <c r="BB29" i="160"/>
  <c r="AY29" i="160"/>
  <c r="AS29" i="160"/>
  <c r="AP29" i="160"/>
  <c r="AM29" i="160"/>
  <c r="AG29" i="160"/>
  <c r="AD29" i="160"/>
  <c r="AA29" i="160"/>
  <c r="U29" i="160"/>
  <c r="R29" i="160"/>
  <c r="O29" i="160"/>
  <c r="I29" i="160"/>
  <c r="F29" i="160"/>
  <c r="CT28" i="160"/>
  <c r="CN28" i="160"/>
  <c r="CM28" i="160"/>
  <c r="CK28" i="160"/>
  <c r="CJ28" i="160"/>
  <c r="CI28" i="160"/>
  <c r="CC28" i="160"/>
  <c r="BZ28" i="160"/>
  <c r="BW28" i="160"/>
  <c r="BQ28" i="160"/>
  <c r="BN28" i="160"/>
  <c r="BK28" i="160"/>
  <c r="BE28" i="160"/>
  <c r="BB28" i="160"/>
  <c r="AY28" i="160"/>
  <c r="AS28" i="160"/>
  <c r="AP28" i="160"/>
  <c r="AM28" i="160"/>
  <c r="AG28" i="160"/>
  <c r="AD28" i="160"/>
  <c r="AA28" i="160"/>
  <c r="U28" i="160"/>
  <c r="R28" i="160"/>
  <c r="O28" i="160"/>
  <c r="I28" i="160"/>
  <c r="F28" i="160"/>
  <c r="CT27" i="160"/>
  <c r="CN27" i="160"/>
  <c r="CM27" i="160"/>
  <c r="CK27" i="160"/>
  <c r="CJ27" i="160"/>
  <c r="CI27" i="160"/>
  <c r="CC27" i="160"/>
  <c r="BZ27" i="160"/>
  <c r="BW27" i="160"/>
  <c r="BQ27" i="160"/>
  <c r="BN27" i="160"/>
  <c r="BK27" i="160"/>
  <c r="BE27" i="160"/>
  <c r="BB27" i="160"/>
  <c r="AY27" i="160"/>
  <c r="AS27" i="160"/>
  <c r="AP27" i="160"/>
  <c r="AM27" i="160"/>
  <c r="AG27" i="160"/>
  <c r="AD27" i="160"/>
  <c r="AA27" i="160"/>
  <c r="U27" i="160"/>
  <c r="R27" i="160"/>
  <c r="O27" i="160"/>
  <c r="I27" i="160"/>
  <c r="F27" i="160"/>
  <c r="CT26" i="160"/>
  <c r="CN26" i="160"/>
  <c r="CM26" i="160"/>
  <c r="CK26" i="160"/>
  <c r="CJ26" i="160"/>
  <c r="CI26" i="160"/>
  <c r="CC26" i="160"/>
  <c r="BZ26" i="160"/>
  <c r="BW26" i="160"/>
  <c r="BQ26" i="160"/>
  <c r="BN26" i="160"/>
  <c r="BK26" i="160"/>
  <c r="BE26" i="160"/>
  <c r="BB26" i="160"/>
  <c r="AY26" i="160"/>
  <c r="AS26" i="160"/>
  <c r="AP26" i="160"/>
  <c r="AM26" i="160"/>
  <c r="AG26" i="160"/>
  <c r="AD26" i="160"/>
  <c r="AA26" i="160"/>
  <c r="U26" i="160"/>
  <c r="R26" i="160"/>
  <c r="O26" i="160"/>
  <c r="I26" i="160"/>
  <c r="F26" i="160"/>
  <c r="CT25" i="160"/>
  <c r="CN25" i="160"/>
  <c r="CM25" i="160"/>
  <c r="CK25" i="160"/>
  <c r="CJ25" i="160"/>
  <c r="CI25" i="160"/>
  <c r="CC25" i="160"/>
  <c r="BZ25" i="160"/>
  <c r="BW25" i="160"/>
  <c r="BQ25" i="160"/>
  <c r="BN25" i="160"/>
  <c r="BK25" i="160"/>
  <c r="BE25" i="160"/>
  <c r="BB25" i="160"/>
  <c r="AY25" i="160"/>
  <c r="AS25" i="160"/>
  <c r="AP25" i="160"/>
  <c r="AM25" i="160"/>
  <c r="AG25" i="160"/>
  <c r="AD25" i="160"/>
  <c r="AA25" i="160"/>
  <c r="U25" i="160"/>
  <c r="R25" i="160"/>
  <c r="O25" i="160"/>
  <c r="I25" i="160"/>
  <c r="F25" i="160"/>
  <c r="CT24" i="160"/>
  <c r="CN24" i="160"/>
  <c r="CM24" i="160"/>
  <c r="CK24" i="160"/>
  <c r="CJ24" i="160"/>
  <c r="CI24" i="160"/>
  <c r="CC24" i="160"/>
  <c r="BZ24" i="160"/>
  <c r="BW24" i="160"/>
  <c r="BQ24" i="160"/>
  <c r="BN24" i="160"/>
  <c r="BK24" i="160"/>
  <c r="BE24" i="160"/>
  <c r="BB24" i="160"/>
  <c r="AY24" i="160"/>
  <c r="AS24" i="160"/>
  <c r="AP24" i="160"/>
  <c r="AM24" i="160"/>
  <c r="AG24" i="160"/>
  <c r="AD24" i="160"/>
  <c r="AA24" i="160"/>
  <c r="U24" i="160"/>
  <c r="R24" i="160"/>
  <c r="O24" i="160"/>
  <c r="I24" i="160"/>
  <c r="F24" i="160"/>
  <c r="CT23" i="160"/>
  <c r="CN23" i="160"/>
  <c r="CM23" i="160"/>
  <c r="CK23" i="160"/>
  <c r="CJ23" i="160"/>
  <c r="CI23" i="160"/>
  <c r="CC23" i="160"/>
  <c r="BZ23" i="160"/>
  <c r="BW23" i="160"/>
  <c r="BQ23" i="160"/>
  <c r="BN23" i="160"/>
  <c r="BK23" i="160"/>
  <c r="BE23" i="160"/>
  <c r="BB23" i="160"/>
  <c r="AY23" i="160"/>
  <c r="AS23" i="160"/>
  <c r="AP23" i="160"/>
  <c r="AM23" i="160"/>
  <c r="AG23" i="160"/>
  <c r="AD23" i="160"/>
  <c r="AA23" i="160"/>
  <c r="U23" i="160"/>
  <c r="R23" i="160"/>
  <c r="O23" i="160"/>
  <c r="I23" i="160"/>
  <c r="F23" i="160"/>
  <c r="CT22" i="160"/>
  <c r="CN22" i="160"/>
  <c r="CM22" i="160"/>
  <c r="CK22" i="160"/>
  <c r="CJ22" i="160"/>
  <c r="CI22" i="160"/>
  <c r="CC22" i="160"/>
  <c r="BZ22" i="160"/>
  <c r="BW22" i="160"/>
  <c r="BQ22" i="160"/>
  <c r="BN22" i="160"/>
  <c r="BK22" i="160"/>
  <c r="BE22" i="160"/>
  <c r="BB22" i="160"/>
  <c r="AY22" i="160"/>
  <c r="AS22" i="160"/>
  <c r="AP22" i="160"/>
  <c r="AM22" i="160"/>
  <c r="AG22" i="160"/>
  <c r="AD22" i="160"/>
  <c r="AA22" i="160"/>
  <c r="U22" i="160"/>
  <c r="R22" i="160"/>
  <c r="O22" i="160"/>
  <c r="I22" i="160"/>
  <c r="F22" i="160"/>
  <c r="CT21" i="160"/>
  <c r="CN21" i="160"/>
  <c r="CM21" i="160"/>
  <c r="CK21" i="160"/>
  <c r="CJ21" i="160"/>
  <c r="CI21" i="160"/>
  <c r="CC21" i="160"/>
  <c r="BZ21" i="160"/>
  <c r="BW21" i="160"/>
  <c r="BQ21" i="160"/>
  <c r="BN21" i="160"/>
  <c r="BK21" i="160"/>
  <c r="BE21" i="160"/>
  <c r="BB21" i="160"/>
  <c r="AY21" i="160"/>
  <c r="AS21" i="160"/>
  <c r="AP21" i="160"/>
  <c r="AM21" i="160"/>
  <c r="AG21" i="160"/>
  <c r="AD21" i="160"/>
  <c r="AA21" i="160"/>
  <c r="U21" i="160"/>
  <c r="R21" i="160"/>
  <c r="O21" i="160"/>
  <c r="I21" i="160"/>
  <c r="F21" i="160"/>
  <c r="CT20" i="160"/>
  <c r="CN20" i="160"/>
  <c r="CM20" i="160"/>
  <c r="CK20" i="160"/>
  <c r="CJ20" i="160"/>
  <c r="CI20" i="160"/>
  <c r="CC20" i="160"/>
  <c r="BZ20" i="160"/>
  <c r="BW20" i="160"/>
  <c r="BQ20" i="160"/>
  <c r="BN20" i="160"/>
  <c r="BK20" i="160"/>
  <c r="BE20" i="160"/>
  <c r="BB20" i="160"/>
  <c r="AY20" i="160"/>
  <c r="AS20" i="160"/>
  <c r="AP20" i="160"/>
  <c r="AM20" i="160"/>
  <c r="AG20" i="160"/>
  <c r="AD20" i="160"/>
  <c r="AA20" i="160"/>
  <c r="U20" i="160"/>
  <c r="R20" i="160"/>
  <c r="O20" i="160"/>
  <c r="I20" i="160"/>
  <c r="F20" i="160"/>
  <c r="CT44" i="160"/>
  <c r="CN44" i="160"/>
  <c r="CM44" i="160"/>
  <c r="CK44" i="160"/>
  <c r="CJ44" i="160"/>
  <c r="CI44" i="160"/>
  <c r="CC44" i="160"/>
  <c r="BZ44" i="160"/>
  <c r="BW44" i="160"/>
  <c r="BQ44" i="160"/>
  <c r="BN44" i="160"/>
  <c r="BK44" i="160"/>
  <c r="BE44" i="160"/>
  <c r="BB44" i="160"/>
  <c r="AY44" i="160"/>
  <c r="AS44" i="160"/>
  <c r="AP44" i="160"/>
  <c r="AM44" i="160"/>
  <c r="AG44" i="160"/>
  <c r="AD44" i="160"/>
  <c r="AA44" i="160"/>
  <c r="U44" i="160"/>
  <c r="R44" i="160"/>
  <c r="O44" i="160"/>
  <c r="I44" i="160"/>
  <c r="F44" i="160"/>
  <c r="CT43" i="160"/>
  <c r="CN43" i="160"/>
  <c r="CM43" i="160"/>
  <c r="CK43" i="160"/>
  <c r="CJ43" i="160"/>
  <c r="CI43" i="160"/>
  <c r="CC43" i="160"/>
  <c r="BZ43" i="160"/>
  <c r="BW43" i="160"/>
  <c r="BQ43" i="160"/>
  <c r="BN43" i="160"/>
  <c r="BK43" i="160"/>
  <c r="BE43" i="160"/>
  <c r="BB43" i="160"/>
  <c r="AY43" i="160"/>
  <c r="AS43" i="160"/>
  <c r="AP43" i="160"/>
  <c r="AM43" i="160"/>
  <c r="AG43" i="160"/>
  <c r="AD43" i="160"/>
  <c r="AA43" i="160"/>
  <c r="U43" i="160"/>
  <c r="R43" i="160"/>
  <c r="O43" i="160"/>
  <c r="I43" i="160"/>
  <c r="F43" i="160"/>
  <c r="CT42" i="160"/>
  <c r="CN42" i="160"/>
  <c r="CM42" i="160"/>
  <c r="CK42" i="160"/>
  <c r="CJ42" i="160"/>
  <c r="CI42" i="160"/>
  <c r="CC42" i="160"/>
  <c r="BZ42" i="160"/>
  <c r="BW42" i="160"/>
  <c r="BQ42" i="160"/>
  <c r="BN42" i="160"/>
  <c r="BK42" i="160"/>
  <c r="BE42" i="160"/>
  <c r="BB42" i="160"/>
  <c r="AY42" i="160"/>
  <c r="AS42" i="160"/>
  <c r="AP42" i="160"/>
  <c r="AM42" i="160"/>
  <c r="AG42" i="160"/>
  <c r="AD42" i="160"/>
  <c r="AA42" i="160"/>
  <c r="U42" i="160"/>
  <c r="R42" i="160"/>
  <c r="O42" i="160"/>
  <c r="I42" i="160"/>
  <c r="F42" i="160"/>
  <c r="CT41" i="160"/>
  <c r="CN41" i="160"/>
  <c r="CM41" i="160"/>
  <c r="CK41" i="160"/>
  <c r="CJ41" i="160"/>
  <c r="CI41" i="160"/>
  <c r="CC41" i="160"/>
  <c r="BZ41" i="160"/>
  <c r="BW41" i="160"/>
  <c r="BQ41" i="160"/>
  <c r="BN41" i="160"/>
  <c r="BK41" i="160"/>
  <c r="BE41" i="160"/>
  <c r="BB41" i="160"/>
  <c r="AY41" i="160"/>
  <c r="AS41" i="160"/>
  <c r="AP41" i="160"/>
  <c r="AM41" i="160"/>
  <c r="AG41" i="160"/>
  <c r="AD41" i="160"/>
  <c r="AA41" i="160"/>
  <c r="U41" i="160"/>
  <c r="R41" i="160"/>
  <c r="O41" i="160"/>
  <c r="I41" i="160"/>
  <c r="F41" i="160"/>
  <c r="CT40" i="160"/>
  <c r="CN40" i="160"/>
  <c r="CM40" i="160"/>
  <c r="CK40" i="160"/>
  <c r="CJ40" i="160"/>
  <c r="CI40" i="160"/>
  <c r="CC40" i="160"/>
  <c r="BZ40" i="160"/>
  <c r="BW40" i="160"/>
  <c r="BQ40" i="160"/>
  <c r="BN40" i="160"/>
  <c r="BK40" i="160"/>
  <c r="BE40" i="160"/>
  <c r="BB40" i="160"/>
  <c r="AY40" i="160"/>
  <c r="AS40" i="160"/>
  <c r="AP40" i="160"/>
  <c r="AM40" i="160"/>
  <c r="AG40" i="160"/>
  <c r="AD40" i="160"/>
  <c r="AA40" i="160"/>
  <c r="U40" i="160"/>
  <c r="R40" i="160"/>
  <c r="O40" i="160"/>
  <c r="I40" i="160"/>
  <c r="F40" i="160"/>
  <c r="CT39" i="160"/>
  <c r="CN39" i="160"/>
  <c r="CM39" i="160"/>
  <c r="CK39" i="160"/>
  <c r="CJ39" i="160"/>
  <c r="CI39" i="160"/>
  <c r="CC39" i="160"/>
  <c r="BZ39" i="160"/>
  <c r="BW39" i="160"/>
  <c r="BQ39" i="160"/>
  <c r="BN39" i="160"/>
  <c r="BK39" i="160"/>
  <c r="BE39" i="160"/>
  <c r="BB39" i="160"/>
  <c r="AY39" i="160"/>
  <c r="AS39" i="160"/>
  <c r="AP39" i="160"/>
  <c r="AM39" i="160"/>
  <c r="AG39" i="160"/>
  <c r="AD39" i="160"/>
  <c r="AA39" i="160"/>
  <c r="U39" i="160"/>
  <c r="R39" i="160"/>
  <c r="O39" i="160"/>
  <c r="I39" i="160"/>
  <c r="F39" i="160"/>
  <c r="CT38" i="160"/>
  <c r="CN38" i="160"/>
  <c r="CM38" i="160"/>
  <c r="CK38" i="160"/>
  <c r="CJ38" i="160"/>
  <c r="CI38" i="160"/>
  <c r="CC38" i="160"/>
  <c r="BZ38" i="160"/>
  <c r="BW38" i="160"/>
  <c r="BQ38" i="160"/>
  <c r="BN38" i="160"/>
  <c r="BK38" i="160"/>
  <c r="BE38" i="160"/>
  <c r="BB38" i="160"/>
  <c r="AY38" i="160"/>
  <c r="AS38" i="160"/>
  <c r="AP38" i="160"/>
  <c r="AM38" i="160"/>
  <c r="AG38" i="160"/>
  <c r="AD38" i="160"/>
  <c r="AA38" i="160"/>
  <c r="U38" i="160"/>
  <c r="R38" i="160"/>
  <c r="O38" i="160"/>
  <c r="I38" i="160"/>
  <c r="F38" i="160"/>
  <c r="CT37" i="160"/>
  <c r="CN37" i="160"/>
  <c r="CM37" i="160"/>
  <c r="CK37" i="160"/>
  <c r="CJ37" i="160"/>
  <c r="CI37" i="160"/>
  <c r="CC37" i="160"/>
  <c r="BZ37" i="160"/>
  <c r="BW37" i="160"/>
  <c r="BQ37" i="160"/>
  <c r="BN37" i="160"/>
  <c r="BK37" i="160"/>
  <c r="BE37" i="160"/>
  <c r="BB37" i="160"/>
  <c r="AY37" i="160"/>
  <c r="AS37" i="160"/>
  <c r="AP37" i="160"/>
  <c r="AM37" i="160"/>
  <c r="AG37" i="160"/>
  <c r="AD37" i="160"/>
  <c r="AA37" i="160"/>
  <c r="U37" i="160"/>
  <c r="R37" i="160"/>
  <c r="O37" i="160"/>
  <c r="I37" i="160"/>
  <c r="F37" i="160"/>
  <c r="CT36" i="160"/>
  <c r="CN36" i="160"/>
  <c r="CM36" i="160"/>
  <c r="CK36" i="160"/>
  <c r="CJ36" i="160"/>
  <c r="CI36" i="160"/>
  <c r="CC36" i="160"/>
  <c r="BZ36" i="160"/>
  <c r="BW36" i="160"/>
  <c r="BQ36" i="160"/>
  <c r="BN36" i="160"/>
  <c r="BK36" i="160"/>
  <c r="BE36" i="160"/>
  <c r="BB36" i="160"/>
  <c r="AY36" i="160"/>
  <c r="AS36" i="160"/>
  <c r="AP36" i="160"/>
  <c r="AM36" i="160"/>
  <c r="AG36" i="160"/>
  <c r="AD36" i="160"/>
  <c r="AA36" i="160"/>
  <c r="U36" i="160"/>
  <c r="R36" i="160"/>
  <c r="O36" i="160"/>
  <c r="I36" i="160"/>
  <c r="F36" i="160"/>
  <c r="CT35" i="160"/>
  <c r="CN35" i="160"/>
  <c r="CM35" i="160"/>
  <c r="CK35" i="160"/>
  <c r="CJ35" i="160"/>
  <c r="CI35" i="160"/>
  <c r="CC35" i="160"/>
  <c r="BZ35" i="160"/>
  <c r="BW35" i="160"/>
  <c r="BQ35" i="160"/>
  <c r="BN35" i="160"/>
  <c r="BK35" i="160"/>
  <c r="BE35" i="160"/>
  <c r="BB35" i="160"/>
  <c r="AY35" i="160"/>
  <c r="AS35" i="160"/>
  <c r="AP35" i="160"/>
  <c r="AM35" i="160"/>
  <c r="AG35" i="160"/>
  <c r="AD35" i="160"/>
  <c r="AA35" i="160"/>
  <c r="U35" i="160"/>
  <c r="R35" i="160"/>
  <c r="O35" i="160"/>
  <c r="I35" i="160"/>
  <c r="F35" i="160"/>
  <c r="CT34" i="160"/>
  <c r="CN34" i="160"/>
  <c r="CM34" i="160"/>
  <c r="CK34" i="160"/>
  <c r="CJ34" i="160"/>
  <c r="CI34" i="160"/>
  <c r="CC34" i="160"/>
  <c r="BZ34" i="160"/>
  <c r="BW34" i="160"/>
  <c r="BQ34" i="160"/>
  <c r="BN34" i="160"/>
  <c r="BK34" i="160"/>
  <c r="BE34" i="160"/>
  <c r="BB34" i="160"/>
  <c r="AY34" i="160"/>
  <c r="AS34" i="160"/>
  <c r="AP34" i="160"/>
  <c r="AM34" i="160"/>
  <c r="AG34" i="160"/>
  <c r="AD34" i="160"/>
  <c r="AA34" i="160"/>
  <c r="U34" i="160"/>
  <c r="R34" i="160"/>
  <c r="O34" i="160"/>
  <c r="I34" i="160"/>
  <c r="F34" i="160"/>
  <c r="CT33" i="160"/>
  <c r="CN33" i="160"/>
  <c r="CM33" i="160"/>
  <c r="CK33" i="160"/>
  <c r="CJ33" i="160"/>
  <c r="CI33" i="160"/>
  <c r="CC33" i="160"/>
  <c r="BZ33" i="160"/>
  <c r="BW33" i="160"/>
  <c r="BQ33" i="160"/>
  <c r="BN33" i="160"/>
  <c r="BK33" i="160"/>
  <c r="BE33" i="160"/>
  <c r="BB33" i="160"/>
  <c r="AY33" i="160"/>
  <c r="AS33" i="160"/>
  <c r="AP33" i="160"/>
  <c r="AM33" i="160"/>
  <c r="AG33" i="160"/>
  <c r="AD33" i="160"/>
  <c r="AA33" i="160"/>
  <c r="U33" i="160"/>
  <c r="R33" i="160"/>
  <c r="O33" i="160"/>
  <c r="I33" i="160"/>
  <c r="F33" i="160"/>
  <c r="CT60" i="160"/>
  <c r="CN60" i="160"/>
  <c r="CM60" i="160"/>
  <c r="CK60" i="160"/>
  <c r="CJ60" i="160"/>
  <c r="CI60" i="160"/>
  <c r="CC60" i="160"/>
  <c r="BZ60" i="160"/>
  <c r="BW60" i="160"/>
  <c r="BQ60" i="160"/>
  <c r="BN60" i="160"/>
  <c r="BK60" i="160"/>
  <c r="BE60" i="160"/>
  <c r="BB60" i="160"/>
  <c r="AY60" i="160"/>
  <c r="AS60" i="160"/>
  <c r="AP60" i="160"/>
  <c r="AM60" i="160"/>
  <c r="AG60" i="160"/>
  <c r="AD60" i="160"/>
  <c r="AA60" i="160"/>
  <c r="U60" i="160"/>
  <c r="R60" i="160"/>
  <c r="O60" i="160"/>
  <c r="I60" i="160"/>
  <c r="F60" i="160"/>
  <c r="CT59" i="160"/>
  <c r="CN59" i="160"/>
  <c r="CM59" i="160"/>
  <c r="CK59" i="160"/>
  <c r="CJ59" i="160"/>
  <c r="CI59" i="160"/>
  <c r="CC59" i="160"/>
  <c r="BZ59" i="160"/>
  <c r="BW59" i="160"/>
  <c r="BQ59" i="160"/>
  <c r="BN59" i="160"/>
  <c r="BK59" i="160"/>
  <c r="BE59" i="160"/>
  <c r="BB59" i="160"/>
  <c r="AY59" i="160"/>
  <c r="AS59" i="160"/>
  <c r="AP59" i="160"/>
  <c r="AM59" i="160"/>
  <c r="AG59" i="160"/>
  <c r="AD59" i="160"/>
  <c r="AA59" i="160"/>
  <c r="U59" i="160"/>
  <c r="R59" i="160"/>
  <c r="O59" i="160"/>
  <c r="I59" i="160"/>
  <c r="F59" i="160"/>
  <c r="CT58" i="160"/>
  <c r="CN58" i="160"/>
  <c r="CM58" i="160"/>
  <c r="CK58" i="160"/>
  <c r="CJ58" i="160"/>
  <c r="CI58" i="160"/>
  <c r="CC58" i="160"/>
  <c r="BZ58" i="160"/>
  <c r="BW58" i="160"/>
  <c r="BQ58" i="160"/>
  <c r="BN58" i="160"/>
  <c r="BK58" i="160"/>
  <c r="BE58" i="160"/>
  <c r="BB58" i="160"/>
  <c r="AY58" i="160"/>
  <c r="AS58" i="160"/>
  <c r="AP58" i="160"/>
  <c r="AM58" i="160"/>
  <c r="AG58" i="160"/>
  <c r="AD58" i="160"/>
  <c r="AA58" i="160"/>
  <c r="U58" i="160"/>
  <c r="R58" i="160"/>
  <c r="O58" i="160"/>
  <c r="I58" i="160"/>
  <c r="F58" i="160"/>
  <c r="CT57" i="160"/>
  <c r="CN57" i="160"/>
  <c r="CM57" i="160"/>
  <c r="CK57" i="160"/>
  <c r="CJ57" i="160"/>
  <c r="CI57" i="160"/>
  <c r="CC57" i="160"/>
  <c r="BZ57" i="160"/>
  <c r="BW57" i="160"/>
  <c r="BQ57" i="160"/>
  <c r="BN57" i="160"/>
  <c r="BK57" i="160"/>
  <c r="BE57" i="160"/>
  <c r="BB57" i="160"/>
  <c r="AY57" i="160"/>
  <c r="AS57" i="160"/>
  <c r="AP57" i="160"/>
  <c r="AM57" i="160"/>
  <c r="AG57" i="160"/>
  <c r="AD57" i="160"/>
  <c r="AA57" i="160"/>
  <c r="U57" i="160"/>
  <c r="R57" i="160"/>
  <c r="O57" i="160"/>
  <c r="I57" i="160"/>
  <c r="F57" i="160"/>
  <c r="CT56" i="160"/>
  <c r="CN56" i="160"/>
  <c r="CM56" i="160"/>
  <c r="CK56" i="160"/>
  <c r="CJ56" i="160"/>
  <c r="CI56" i="160"/>
  <c r="CC56" i="160"/>
  <c r="BZ56" i="160"/>
  <c r="BW56" i="160"/>
  <c r="BQ56" i="160"/>
  <c r="BN56" i="160"/>
  <c r="BK56" i="160"/>
  <c r="BE56" i="160"/>
  <c r="BB56" i="160"/>
  <c r="AY56" i="160"/>
  <c r="AS56" i="160"/>
  <c r="AP56" i="160"/>
  <c r="AM56" i="160"/>
  <c r="AG56" i="160"/>
  <c r="AD56" i="160"/>
  <c r="AA56" i="160"/>
  <c r="U56" i="160"/>
  <c r="R56" i="160"/>
  <c r="O56" i="160"/>
  <c r="I56" i="160"/>
  <c r="F56" i="160"/>
  <c r="CT51" i="160"/>
  <c r="CN51" i="160"/>
  <c r="CM51" i="160"/>
  <c r="CK51" i="160"/>
  <c r="CJ51" i="160"/>
  <c r="CI51" i="160"/>
  <c r="CC51" i="160"/>
  <c r="BZ51" i="160"/>
  <c r="BW51" i="160"/>
  <c r="BQ51" i="160"/>
  <c r="BN51" i="160"/>
  <c r="BK51" i="160"/>
  <c r="BE51" i="160"/>
  <c r="BB51" i="160"/>
  <c r="AY51" i="160"/>
  <c r="AS51" i="160"/>
  <c r="AP51" i="160"/>
  <c r="AM51" i="160"/>
  <c r="AG51" i="160"/>
  <c r="AD51" i="160"/>
  <c r="AA51" i="160"/>
  <c r="U51" i="160"/>
  <c r="R51" i="160"/>
  <c r="O51" i="160"/>
  <c r="I51" i="160"/>
  <c r="F51" i="160"/>
  <c r="CT50" i="160"/>
  <c r="CN50" i="160"/>
  <c r="CM50" i="160"/>
  <c r="CK50" i="160"/>
  <c r="CJ50" i="160"/>
  <c r="CI50" i="160"/>
  <c r="CC50" i="160"/>
  <c r="BZ50" i="160"/>
  <c r="BW50" i="160"/>
  <c r="BQ50" i="160"/>
  <c r="BN50" i="160"/>
  <c r="BK50" i="160"/>
  <c r="BE50" i="160"/>
  <c r="BB50" i="160"/>
  <c r="AY50" i="160"/>
  <c r="AS50" i="160"/>
  <c r="AP50" i="160"/>
  <c r="AM50" i="160"/>
  <c r="AG50" i="160"/>
  <c r="AD50" i="160"/>
  <c r="AA50" i="160"/>
  <c r="U50" i="160"/>
  <c r="R50" i="160"/>
  <c r="O50" i="160"/>
  <c r="I50" i="160"/>
  <c r="F50" i="160"/>
  <c r="CT49" i="160"/>
  <c r="CN49" i="160"/>
  <c r="CM49" i="160"/>
  <c r="CK49" i="160"/>
  <c r="CJ49" i="160"/>
  <c r="CI49" i="160"/>
  <c r="CC49" i="160"/>
  <c r="BZ49" i="160"/>
  <c r="BW49" i="160"/>
  <c r="BQ49" i="160"/>
  <c r="BN49" i="160"/>
  <c r="BK49" i="160"/>
  <c r="BE49" i="160"/>
  <c r="BB49" i="160"/>
  <c r="AY49" i="160"/>
  <c r="AS49" i="160"/>
  <c r="AP49" i="160"/>
  <c r="AM49" i="160"/>
  <c r="AG49" i="160"/>
  <c r="AD49" i="160"/>
  <c r="AA49" i="160"/>
  <c r="U49" i="160"/>
  <c r="R49" i="160"/>
  <c r="O49" i="160"/>
  <c r="I49" i="160"/>
  <c r="F49" i="160"/>
  <c r="CT48" i="160"/>
  <c r="CN48" i="160"/>
  <c r="CM48" i="160"/>
  <c r="CK48" i="160"/>
  <c r="CJ48" i="160"/>
  <c r="CI48" i="160"/>
  <c r="CC48" i="160"/>
  <c r="BZ48" i="160"/>
  <c r="BW48" i="160"/>
  <c r="BQ48" i="160"/>
  <c r="BN48" i="160"/>
  <c r="BK48" i="160"/>
  <c r="BE48" i="160"/>
  <c r="BB48" i="160"/>
  <c r="AY48" i="160"/>
  <c r="AS48" i="160"/>
  <c r="AP48" i="160"/>
  <c r="AM48" i="160"/>
  <c r="AG48" i="160"/>
  <c r="AD48" i="160"/>
  <c r="AA48" i="160"/>
  <c r="U48" i="160"/>
  <c r="R48" i="160"/>
  <c r="O48" i="160"/>
  <c r="I48" i="160"/>
  <c r="F48" i="160"/>
  <c r="CT47" i="160"/>
  <c r="CN47" i="160"/>
  <c r="CM47" i="160"/>
  <c r="CK47" i="160"/>
  <c r="CJ47" i="160"/>
  <c r="CI47" i="160"/>
  <c r="CC47" i="160"/>
  <c r="BZ47" i="160"/>
  <c r="BW47" i="160"/>
  <c r="BQ47" i="160"/>
  <c r="BN47" i="160"/>
  <c r="BK47" i="160"/>
  <c r="BE47" i="160"/>
  <c r="BB47" i="160"/>
  <c r="AY47" i="160"/>
  <c r="AS47" i="160"/>
  <c r="AP47" i="160"/>
  <c r="AM47" i="160"/>
  <c r="AG47" i="160"/>
  <c r="AD47" i="160"/>
  <c r="AA47" i="160"/>
  <c r="U47" i="160"/>
  <c r="R47" i="160"/>
  <c r="O47" i="160"/>
  <c r="I47" i="160"/>
  <c r="F47" i="160"/>
  <c r="CT46" i="160"/>
  <c r="CN46" i="160"/>
  <c r="CM46" i="160"/>
  <c r="CK46" i="160"/>
  <c r="CJ46" i="160"/>
  <c r="CI46" i="160"/>
  <c r="CC46" i="160"/>
  <c r="BZ46" i="160"/>
  <c r="BW46" i="160"/>
  <c r="BQ46" i="160"/>
  <c r="BN46" i="160"/>
  <c r="BK46" i="160"/>
  <c r="BE46" i="160"/>
  <c r="BB46" i="160"/>
  <c r="AY46" i="160"/>
  <c r="AS46" i="160"/>
  <c r="AP46" i="160"/>
  <c r="AM46" i="160"/>
  <c r="AG46" i="160"/>
  <c r="AD46" i="160"/>
  <c r="AA46" i="160"/>
  <c r="U46" i="160"/>
  <c r="R46" i="160"/>
  <c r="O46" i="160"/>
  <c r="I46" i="160"/>
  <c r="F46" i="160"/>
  <c r="CT45" i="160"/>
  <c r="CN45" i="160"/>
  <c r="CM45" i="160"/>
  <c r="CK45" i="160"/>
  <c r="CJ45" i="160"/>
  <c r="CI45" i="160"/>
  <c r="CC45" i="160"/>
  <c r="BZ45" i="160"/>
  <c r="BW45" i="160"/>
  <c r="BQ45" i="160"/>
  <c r="BN45" i="160"/>
  <c r="BK45" i="160"/>
  <c r="BE45" i="160"/>
  <c r="BB45" i="160"/>
  <c r="AY45" i="160"/>
  <c r="AS45" i="160"/>
  <c r="AP45" i="160"/>
  <c r="AM45" i="160"/>
  <c r="AG45" i="160"/>
  <c r="AD45" i="160"/>
  <c r="AA45" i="160"/>
  <c r="U45" i="160"/>
  <c r="R45" i="160"/>
  <c r="O45" i="160"/>
  <c r="I45" i="160"/>
  <c r="F45" i="160"/>
  <c r="CT66" i="160"/>
  <c r="CN66" i="160"/>
  <c r="CM66" i="160"/>
  <c r="CK66" i="160"/>
  <c r="CJ66" i="160"/>
  <c r="CI66" i="160"/>
  <c r="CC66" i="160"/>
  <c r="BZ66" i="160"/>
  <c r="BW66" i="160"/>
  <c r="BQ66" i="160"/>
  <c r="BN66" i="160"/>
  <c r="BK66" i="160"/>
  <c r="BE66" i="160"/>
  <c r="BB66" i="160"/>
  <c r="AY66" i="160"/>
  <c r="AS66" i="160"/>
  <c r="AP66" i="160"/>
  <c r="AM66" i="160"/>
  <c r="AG66" i="160"/>
  <c r="AD66" i="160"/>
  <c r="AA66" i="160"/>
  <c r="U66" i="160"/>
  <c r="R66" i="160"/>
  <c r="O66" i="160"/>
  <c r="I66" i="160"/>
  <c r="F66" i="160"/>
  <c r="CT65" i="160"/>
  <c r="CN65" i="160"/>
  <c r="CM65" i="160"/>
  <c r="CK65" i="160"/>
  <c r="CJ65" i="160"/>
  <c r="CI65" i="160"/>
  <c r="CC65" i="160"/>
  <c r="BZ65" i="160"/>
  <c r="BW65" i="160"/>
  <c r="BQ65" i="160"/>
  <c r="BN65" i="160"/>
  <c r="BK65" i="160"/>
  <c r="BE65" i="160"/>
  <c r="BB65" i="160"/>
  <c r="AY65" i="160"/>
  <c r="AS65" i="160"/>
  <c r="AP65" i="160"/>
  <c r="AM65" i="160"/>
  <c r="AG65" i="160"/>
  <c r="AD65" i="160"/>
  <c r="AA65" i="160"/>
  <c r="U65" i="160"/>
  <c r="R65" i="160"/>
  <c r="O65" i="160"/>
  <c r="I65" i="160"/>
  <c r="F65" i="160"/>
  <c r="CT64" i="160"/>
  <c r="CN64" i="160"/>
  <c r="CM64" i="160"/>
  <c r="CK64" i="160"/>
  <c r="CJ64" i="160"/>
  <c r="CI64" i="160"/>
  <c r="CC64" i="160"/>
  <c r="BZ64" i="160"/>
  <c r="BW64" i="160"/>
  <c r="BQ64" i="160"/>
  <c r="BN64" i="160"/>
  <c r="BK64" i="160"/>
  <c r="BE64" i="160"/>
  <c r="BB64" i="160"/>
  <c r="AY64" i="160"/>
  <c r="AS64" i="160"/>
  <c r="AP64" i="160"/>
  <c r="AM64" i="160"/>
  <c r="AG64" i="160"/>
  <c r="AD64" i="160"/>
  <c r="AA64" i="160"/>
  <c r="U64" i="160"/>
  <c r="R64" i="160"/>
  <c r="O64" i="160"/>
  <c r="I64" i="160"/>
  <c r="F64" i="160"/>
  <c r="CT63" i="160"/>
  <c r="CN63" i="160"/>
  <c r="CM63" i="160"/>
  <c r="CK63" i="160"/>
  <c r="CJ63" i="160"/>
  <c r="CI63" i="160"/>
  <c r="CC63" i="160"/>
  <c r="BZ63" i="160"/>
  <c r="BW63" i="160"/>
  <c r="BQ63" i="160"/>
  <c r="BN63" i="160"/>
  <c r="BK63" i="160"/>
  <c r="BE63" i="160"/>
  <c r="BB63" i="160"/>
  <c r="AY63" i="160"/>
  <c r="AS63" i="160"/>
  <c r="AP63" i="160"/>
  <c r="AM63" i="160"/>
  <c r="AG63" i="160"/>
  <c r="AD63" i="160"/>
  <c r="AA63" i="160"/>
  <c r="U63" i="160"/>
  <c r="R63" i="160"/>
  <c r="O63" i="160"/>
  <c r="I63" i="160"/>
  <c r="F63" i="160"/>
  <c r="CT62" i="160"/>
  <c r="CN62" i="160"/>
  <c r="CM62" i="160"/>
  <c r="CK62" i="160"/>
  <c r="CJ62" i="160"/>
  <c r="CI62" i="160"/>
  <c r="CC62" i="160"/>
  <c r="BZ62" i="160"/>
  <c r="BW62" i="160"/>
  <c r="BQ62" i="160"/>
  <c r="BN62" i="160"/>
  <c r="BK62" i="160"/>
  <c r="BE62" i="160"/>
  <c r="BB62" i="160"/>
  <c r="AY62" i="160"/>
  <c r="AS62" i="160"/>
  <c r="AP62" i="160"/>
  <c r="AM62" i="160"/>
  <c r="AG62" i="160"/>
  <c r="AD62" i="160"/>
  <c r="AA62" i="160"/>
  <c r="U62" i="160"/>
  <c r="R62" i="160"/>
  <c r="O62" i="160"/>
  <c r="I62" i="160"/>
  <c r="F62" i="160"/>
  <c r="CT61" i="160"/>
  <c r="CN61" i="160"/>
  <c r="CM61" i="160"/>
  <c r="CK61" i="160"/>
  <c r="CJ61" i="160"/>
  <c r="CI61" i="160"/>
  <c r="CC61" i="160"/>
  <c r="BZ61" i="160"/>
  <c r="BW61" i="160"/>
  <c r="BQ61" i="160"/>
  <c r="BN61" i="160"/>
  <c r="BK61" i="160"/>
  <c r="BE61" i="160"/>
  <c r="BB61" i="160"/>
  <c r="AY61" i="160"/>
  <c r="AS61" i="160"/>
  <c r="AP61" i="160"/>
  <c r="AM61" i="160"/>
  <c r="AG61" i="160"/>
  <c r="AD61" i="160"/>
  <c r="AA61" i="160"/>
  <c r="U61" i="160"/>
  <c r="R61" i="160"/>
  <c r="O61" i="160"/>
  <c r="I61" i="160"/>
  <c r="F61" i="160"/>
  <c r="CT72" i="160"/>
  <c r="CN72" i="160"/>
  <c r="CM72" i="160"/>
  <c r="CK72" i="160"/>
  <c r="CJ72" i="160"/>
  <c r="CI72" i="160"/>
  <c r="CC72" i="160"/>
  <c r="BZ72" i="160"/>
  <c r="BW72" i="160"/>
  <c r="BQ72" i="160"/>
  <c r="BN72" i="160"/>
  <c r="BK72" i="160"/>
  <c r="BE72" i="160"/>
  <c r="BB72" i="160"/>
  <c r="AY72" i="160"/>
  <c r="AS72" i="160"/>
  <c r="AP72" i="160"/>
  <c r="AM72" i="160"/>
  <c r="AG72" i="160"/>
  <c r="AD72" i="160"/>
  <c r="AA72" i="160"/>
  <c r="U72" i="160"/>
  <c r="R72" i="160"/>
  <c r="I72" i="160"/>
  <c r="F72" i="160"/>
  <c r="CT71" i="160"/>
  <c r="CN71" i="160"/>
  <c r="CM71" i="160"/>
  <c r="CK71" i="160"/>
  <c r="CJ71" i="160"/>
  <c r="CI71" i="160"/>
  <c r="CC71" i="160"/>
  <c r="BZ71" i="160"/>
  <c r="BW71" i="160"/>
  <c r="BQ71" i="160"/>
  <c r="BN71" i="160"/>
  <c r="BK71" i="160"/>
  <c r="BE71" i="160"/>
  <c r="BB71" i="160"/>
  <c r="AY71" i="160"/>
  <c r="AS71" i="160"/>
  <c r="AP71" i="160"/>
  <c r="AM71" i="160"/>
  <c r="AG71" i="160"/>
  <c r="AD71" i="160"/>
  <c r="AA71" i="160"/>
  <c r="U71" i="160"/>
  <c r="R71" i="160"/>
  <c r="CS71" i="160"/>
  <c r="I71" i="160"/>
  <c r="F71" i="160"/>
  <c r="CT70" i="160"/>
  <c r="CN70" i="160"/>
  <c r="CM70" i="160"/>
  <c r="CK70" i="160"/>
  <c r="CJ70" i="160"/>
  <c r="CI70" i="160"/>
  <c r="CC70" i="160"/>
  <c r="BZ70" i="160"/>
  <c r="BW70" i="160"/>
  <c r="BQ70" i="160"/>
  <c r="BN70" i="160"/>
  <c r="BK70" i="160"/>
  <c r="BE70" i="160"/>
  <c r="BB70" i="160"/>
  <c r="AY70" i="160"/>
  <c r="AS70" i="160"/>
  <c r="AP70" i="160"/>
  <c r="AM70" i="160"/>
  <c r="AG70" i="160"/>
  <c r="AD70" i="160"/>
  <c r="AA70" i="160"/>
  <c r="U70" i="160"/>
  <c r="R70" i="160"/>
  <c r="I70" i="160"/>
  <c r="F70" i="160"/>
  <c r="CT69" i="160"/>
  <c r="CN69" i="160"/>
  <c r="CM69" i="160"/>
  <c r="CK69" i="160"/>
  <c r="CJ69" i="160"/>
  <c r="CI69" i="160"/>
  <c r="CC69" i="160"/>
  <c r="BZ69" i="160"/>
  <c r="BW69" i="160"/>
  <c r="BQ69" i="160"/>
  <c r="BN69" i="160"/>
  <c r="BK69" i="160"/>
  <c r="BE69" i="160"/>
  <c r="BB69" i="160"/>
  <c r="AY69" i="160"/>
  <c r="AS69" i="160"/>
  <c r="AP69" i="160"/>
  <c r="AM69" i="160"/>
  <c r="AG69" i="160"/>
  <c r="AD69" i="160"/>
  <c r="AA69" i="160"/>
  <c r="U69" i="160"/>
  <c r="R69" i="160"/>
  <c r="O69" i="160"/>
  <c r="CS69" i="160"/>
  <c r="I69" i="160"/>
  <c r="F69" i="160"/>
  <c r="CT68" i="160"/>
  <c r="CN68" i="160"/>
  <c r="CM68" i="160"/>
  <c r="CK68" i="160"/>
  <c r="CJ68" i="160"/>
  <c r="CI68" i="160"/>
  <c r="CC68" i="160"/>
  <c r="BZ68" i="160"/>
  <c r="BW68" i="160"/>
  <c r="BQ68" i="160"/>
  <c r="BN68" i="160"/>
  <c r="BK68" i="160"/>
  <c r="BE68" i="160"/>
  <c r="BB68" i="160"/>
  <c r="AY68" i="160"/>
  <c r="AS68" i="160"/>
  <c r="AP68" i="160"/>
  <c r="AM68" i="160"/>
  <c r="AG68" i="160"/>
  <c r="AD68" i="160"/>
  <c r="AA68" i="160"/>
  <c r="U68" i="160"/>
  <c r="R68" i="160"/>
  <c r="I68" i="160"/>
  <c r="F68" i="160"/>
  <c r="CT67" i="160"/>
  <c r="CN67" i="160"/>
  <c r="CM67" i="160"/>
  <c r="CK67" i="160"/>
  <c r="CJ67" i="160"/>
  <c r="CI67" i="160"/>
  <c r="CC67" i="160"/>
  <c r="BZ67" i="160"/>
  <c r="BW67" i="160"/>
  <c r="BQ67" i="160"/>
  <c r="BN67" i="160"/>
  <c r="BK67" i="160"/>
  <c r="BE67" i="160"/>
  <c r="BB67" i="160"/>
  <c r="AY67" i="160"/>
  <c r="AS67" i="160"/>
  <c r="AP67" i="160"/>
  <c r="AM67" i="160"/>
  <c r="AG67" i="160"/>
  <c r="AD67" i="160"/>
  <c r="AA67" i="160"/>
  <c r="U67" i="160"/>
  <c r="R67" i="160"/>
  <c r="I67" i="160"/>
  <c r="F67" i="160"/>
  <c r="CT79" i="160"/>
  <c r="CN79" i="160"/>
  <c r="CM79" i="160"/>
  <c r="CK79" i="160"/>
  <c r="CJ79" i="160"/>
  <c r="CI79" i="160"/>
  <c r="CC79" i="160"/>
  <c r="BZ79" i="160"/>
  <c r="BW79" i="160"/>
  <c r="BQ79" i="160"/>
  <c r="BN79" i="160"/>
  <c r="BK79" i="160"/>
  <c r="BE79" i="160"/>
  <c r="BB79" i="160"/>
  <c r="AY79" i="160"/>
  <c r="AS79" i="160"/>
  <c r="AP79" i="160"/>
  <c r="AM79" i="160"/>
  <c r="AG79" i="160"/>
  <c r="AD79" i="160"/>
  <c r="AA79" i="160"/>
  <c r="U79" i="160"/>
  <c r="R79" i="160"/>
  <c r="I79" i="160"/>
  <c r="F79" i="160"/>
  <c r="CT78" i="160"/>
  <c r="CN78" i="160"/>
  <c r="CM78" i="160"/>
  <c r="CK78" i="160"/>
  <c r="CJ78" i="160"/>
  <c r="CI78" i="160"/>
  <c r="CC78" i="160"/>
  <c r="BZ78" i="160"/>
  <c r="BW78" i="160"/>
  <c r="BQ78" i="160"/>
  <c r="BN78" i="160"/>
  <c r="BK78" i="160"/>
  <c r="BE78" i="160"/>
  <c r="BB78" i="160"/>
  <c r="AY78" i="160"/>
  <c r="AS78" i="160"/>
  <c r="AP78" i="160"/>
  <c r="AM78" i="160"/>
  <c r="AG78" i="160"/>
  <c r="AD78" i="160"/>
  <c r="AA78" i="160"/>
  <c r="U78" i="160"/>
  <c r="R78" i="160"/>
  <c r="O78" i="160"/>
  <c r="I78" i="160"/>
  <c r="F78" i="160"/>
  <c r="CT77" i="160"/>
  <c r="CN77" i="160"/>
  <c r="CM77" i="160"/>
  <c r="CK77" i="160"/>
  <c r="CJ77" i="160"/>
  <c r="CI77" i="160"/>
  <c r="CC77" i="160"/>
  <c r="BZ77" i="160"/>
  <c r="BW77" i="160"/>
  <c r="BQ77" i="160"/>
  <c r="BN77" i="160"/>
  <c r="BK77" i="160"/>
  <c r="BE77" i="160"/>
  <c r="BB77" i="160"/>
  <c r="AY77" i="160"/>
  <c r="AS77" i="160"/>
  <c r="AP77" i="160"/>
  <c r="AM77" i="160"/>
  <c r="AG77" i="160"/>
  <c r="AD77" i="160"/>
  <c r="AA77" i="160"/>
  <c r="U77" i="160"/>
  <c r="R77" i="160"/>
  <c r="I77" i="160"/>
  <c r="F77" i="160"/>
  <c r="CT76" i="160"/>
  <c r="CN76" i="160"/>
  <c r="CM76" i="160"/>
  <c r="CK76" i="160"/>
  <c r="CJ76" i="160"/>
  <c r="CI76" i="160"/>
  <c r="CC76" i="160"/>
  <c r="BZ76" i="160"/>
  <c r="BW76" i="160"/>
  <c r="BQ76" i="160"/>
  <c r="BN76" i="160"/>
  <c r="BK76" i="160"/>
  <c r="BE76" i="160"/>
  <c r="BB76" i="160"/>
  <c r="AY76" i="160"/>
  <c r="AS76" i="160"/>
  <c r="AP76" i="160"/>
  <c r="AM76" i="160"/>
  <c r="AG76" i="160"/>
  <c r="AD76" i="160"/>
  <c r="AA76" i="160"/>
  <c r="U76" i="160"/>
  <c r="R76" i="160"/>
  <c r="O76" i="160"/>
  <c r="I76" i="160"/>
  <c r="F76" i="160"/>
  <c r="CT75" i="160"/>
  <c r="CN75" i="160"/>
  <c r="CM75" i="160"/>
  <c r="CK75" i="160"/>
  <c r="CJ75" i="160"/>
  <c r="CI75" i="160"/>
  <c r="CC75" i="160"/>
  <c r="BZ75" i="160"/>
  <c r="BW75" i="160"/>
  <c r="BQ75" i="160"/>
  <c r="BN75" i="160"/>
  <c r="BK75" i="160"/>
  <c r="BE75" i="160"/>
  <c r="BB75" i="160"/>
  <c r="AY75" i="160"/>
  <c r="AS75" i="160"/>
  <c r="AP75" i="160"/>
  <c r="AM75" i="160"/>
  <c r="AG75" i="160"/>
  <c r="AD75" i="160"/>
  <c r="AA75" i="160"/>
  <c r="U75" i="160"/>
  <c r="R75" i="160"/>
  <c r="O75" i="160"/>
  <c r="I75" i="160"/>
  <c r="F75" i="160"/>
  <c r="CT74" i="160"/>
  <c r="CN74" i="160"/>
  <c r="CM74" i="160"/>
  <c r="CK74" i="160"/>
  <c r="CJ74" i="160"/>
  <c r="CI74" i="160"/>
  <c r="CC74" i="160"/>
  <c r="BZ74" i="160"/>
  <c r="BW74" i="160"/>
  <c r="BQ74" i="160"/>
  <c r="BN74" i="160"/>
  <c r="BK74" i="160"/>
  <c r="BE74" i="160"/>
  <c r="BB74" i="160"/>
  <c r="AY74" i="160"/>
  <c r="AS74" i="160"/>
  <c r="AP74" i="160"/>
  <c r="AM74" i="160"/>
  <c r="AG74" i="160"/>
  <c r="AD74" i="160"/>
  <c r="AA74" i="160"/>
  <c r="U74" i="160"/>
  <c r="R74" i="160"/>
  <c r="O74" i="160"/>
  <c r="I74" i="160"/>
  <c r="F74" i="160"/>
  <c r="CT73" i="160"/>
  <c r="CN73" i="160"/>
  <c r="CM73" i="160"/>
  <c r="CK73" i="160"/>
  <c r="CJ73" i="160"/>
  <c r="CI73" i="160"/>
  <c r="CC73" i="160"/>
  <c r="BZ73" i="160"/>
  <c r="BW73" i="160"/>
  <c r="BQ73" i="160"/>
  <c r="BN73" i="160"/>
  <c r="BK73" i="160"/>
  <c r="BE73" i="160"/>
  <c r="BB73" i="160"/>
  <c r="AY73" i="160"/>
  <c r="AS73" i="160"/>
  <c r="AP73" i="160"/>
  <c r="AM73" i="160"/>
  <c r="AG73" i="160"/>
  <c r="AD73" i="160"/>
  <c r="AA73" i="160"/>
  <c r="U73" i="160"/>
  <c r="R73" i="160"/>
  <c r="O73" i="160"/>
  <c r="I73" i="160"/>
  <c r="F73" i="160"/>
  <c r="CC6" i="160"/>
  <c r="BZ6" i="160"/>
  <c r="BW6" i="160"/>
  <c r="BQ6" i="160"/>
  <c r="BN6" i="160"/>
  <c r="BK6" i="160"/>
  <c r="BE6" i="160"/>
  <c r="BB6" i="160"/>
  <c r="AY6" i="160"/>
  <c r="AS6" i="160"/>
  <c r="AP6" i="160"/>
  <c r="AM6" i="160"/>
  <c r="AG6" i="160"/>
  <c r="AD6" i="160"/>
  <c r="AA6" i="160"/>
  <c r="U6" i="160"/>
  <c r="R6" i="160"/>
  <c r="I6" i="160"/>
  <c r="F6" i="160"/>
  <c r="CC13" i="131"/>
  <c r="CC12" i="131"/>
  <c r="CC11" i="131"/>
  <c r="CC10" i="131"/>
  <c r="CC9" i="131"/>
  <c r="CC8" i="131"/>
  <c r="CC7" i="131"/>
  <c r="CC6" i="131"/>
  <c r="BZ13" i="131"/>
  <c r="BZ12" i="131"/>
  <c r="BZ11" i="131"/>
  <c r="BZ10" i="131"/>
  <c r="BZ9" i="131"/>
  <c r="BZ8" i="131"/>
  <c r="BZ7" i="131"/>
  <c r="BZ6" i="131"/>
  <c r="BV14" i="131"/>
  <c r="BQ13" i="131"/>
  <c r="BQ12" i="131"/>
  <c r="BQ11" i="131"/>
  <c r="BQ10" i="131"/>
  <c r="BQ9" i="131"/>
  <c r="BQ8" i="131"/>
  <c r="BQ7" i="131"/>
  <c r="BQ6" i="131"/>
  <c r="BN13" i="131"/>
  <c r="BN12" i="131"/>
  <c r="BN11" i="131"/>
  <c r="BN10" i="131"/>
  <c r="BN9" i="131"/>
  <c r="BN8" i="131"/>
  <c r="BN7" i="131"/>
  <c r="BN6" i="131"/>
  <c r="BE13" i="131"/>
  <c r="BE12" i="131"/>
  <c r="BE11" i="131"/>
  <c r="BE10" i="131"/>
  <c r="BE9" i="131"/>
  <c r="BE8" i="131"/>
  <c r="BE7" i="131"/>
  <c r="BE6" i="131"/>
  <c r="BB13" i="131"/>
  <c r="BB12" i="131"/>
  <c r="BB11" i="131"/>
  <c r="BB10" i="131"/>
  <c r="BB9" i="131"/>
  <c r="BB8" i="131"/>
  <c r="BB7" i="131"/>
  <c r="BB6" i="131"/>
  <c r="AS13" i="131"/>
  <c r="AS12" i="131"/>
  <c r="AS11" i="131"/>
  <c r="AS10" i="131"/>
  <c r="AS9" i="131"/>
  <c r="AS8" i="131"/>
  <c r="AS7" i="131"/>
  <c r="AS6" i="131"/>
  <c r="AP13" i="131"/>
  <c r="AP12" i="131"/>
  <c r="AP11" i="131"/>
  <c r="AP10" i="131"/>
  <c r="AP9" i="131"/>
  <c r="AP8" i="131"/>
  <c r="AP7" i="131"/>
  <c r="AP6" i="131"/>
  <c r="AD13" i="131"/>
  <c r="AD12" i="131"/>
  <c r="AD11" i="131"/>
  <c r="AD10" i="131"/>
  <c r="AD9" i="131"/>
  <c r="AD8" i="131"/>
  <c r="AD7" i="131"/>
  <c r="AD6" i="131"/>
  <c r="AG13" i="131"/>
  <c r="AG12" i="131"/>
  <c r="AG11" i="131"/>
  <c r="AG10" i="131"/>
  <c r="AG9" i="131"/>
  <c r="AG8" i="131"/>
  <c r="AG7" i="131"/>
  <c r="AG6" i="131"/>
  <c r="U13" i="131"/>
  <c r="U12" i="131"/>
  <c r="U11" i="131"/>
  <c r="U10" i="131"/>
  <c r="U9" i="131"/>
  <c r="U7" i="131"/>
  <c r="U6" i="131"/>
  <c r="R13" i="131"/>
  <c r="R12" i="131"/>
  <c r="R11" i="131"/>
  <c r="R10" i="131"/>
  <c r="R9" i="131"/>
  <c r="R8" i="131"/>
  <c r="R7" i="131"/>
  <c r="R6" i="131"/>
  <c r="I13" i="131"/>
  <c r="I12" i="131"/>
  <c r="I11" i="131"/>
  <c r="I10" i="131"/>
  <c r="I9" i="131"/>
  <c r="I8" i="131"/>
  <c r="I7" i="131"/>
  <c r="I6" i="131"/>
  <c r="G14" i="131"/>
  <c r="H14" i="131"/>
  <c r="P14" i="131"/>
  <c r="Q14" i="131"/>
  <c r="S14" i="131"/>
  <c r="T14" i="131"/>
  <c r="Z14" i="131"/>
  <c r="AB14" i="131"/>
  <c r="AC14" i="131"/>
  <c r="AE14" i="131"/>
  <c r="AF14" i="131"/>
  <c r="AL14" i="131"/>
  <c r="AN14" i="131"/>
  <c r="AO14" i="131"/>
  <c r="AQ14" i="131"/>
  <c r="AR14" i="131"/>
  <c r="AZ14" i="131"/>
  <c r="BA14" i="131"/>
  <c r="BC14" i="131"/>
  <c r="BD14" i="131"/>
  <c r="BJ14" i="131"/>
  <c r="BL14" i="131"/>
  <c r="BM14" i="131"/>
  <c r="BO14" i="131"/>
  <c r="BP14" i="131"/>
  <c r="BQ14" i="131" s="1"/>
  <c r="BX14" i="131"/>
  <c r="BY14" i="131"/>
  <c r="CB14" i="131"/>
  <c r="CH14" i="131"/>
  <c r="E14" i="131"/>
  <c r="CI13" i="131"/>
  <c r="CI12" i="131"/>
  <c r="CI11" i="131"/>
  <c r="CI10" i="131"/>
  <c r="CI9" i="131"/>
  <c r="CI8" i="131"/>
  <c r="CI7" i="131"/>
  <c r="CI6" i="131"/>
  <c r="BW13" i="131"/>
  <c r="BW12" i="131"/>
  <c r="BW11" i="131"/>
  <c r="BW10" i="131"/>
  <c r="BW9" i="131"/>
  <c r="BW8" i="131"/>
  <c r="BW7" i="131"/>
  <c r="BW6" i="131"/>
  <c r="BK13" i="131"/>
  <c r="BK12" i="131"/>
  <c r="BK11" i="131"/>
  <c r="BK10" i="131"/>
  <c r="BK9" i="131"/>
  <c r="BK8" i="131"/>
  <c r="BK7" i="131"/>
  <c r="BK6" i="131"/>
  <c r="AY13" i="131"/>
  <c r="AY12" i="131"/>
  <c r="AY11" i="131"/>
  <c r="AY10" i="131"/>
  <c r="AY9" i="131"/>
  <c r="AY8" i="131"/>
  <c r="AY7" i="131"/>
  <c r="AY6" i="131"/>
  <c r="AM13" i="131"/>
  <c r="AM12" i="131"/>
  <c r="AM11" i="131"/>
  <c r="AM10" i="131"/>
  <c r="AM9" i="131"/>
  <c r="AM8" i="131"/>
  <c r="AM7" i="131"/>
  <c r="AM6" i="131"/>
  <c r="AA13" i="131"/>
  <c r="AA12" i="131"/>
  <c r="AA11" i="131"/>
  <c r="AA10" i="131"/>
  <c r="AA9" i="131"/>
  <c r="AA8" i="131"/>
  <c r="AA7" i="131"/>
  <c r="AA6" i="131"/>
  <c r="O7" i="131"/>
  <c r="O9" i="131"/>
  <c r="CS12" i="131"/>
  <c r="O13" i="131"/>
  <c r="O6" i="131"/>
  <c r="CM13" i="131"/>
  <c r="CM12" i="131"/>
  <c r="CM11" i="131"/>
  <c r="CM10" i="131"/>
  <c r="CM9" i="131"/>
  <c r="CM8" i="131"/>
  <c r="CM7" i="131"/>
  <c r="E5" i="129"/>
  <c r="AC8" i="129"/>
  <c r="AC17" i="129"/>
  <c r="H7" i="129"/>
  <c r="H8" i="129"/>
  <c r="H9" i="129"/>
  <c r="H11" i="129"/>
  <c r="H12" i="129"/>
  <c r="H13" i="129"/>
  <c r="H14" i="129"/>
  <c r="H15" i="129"/>
  <c r="H16" i="129"/>
  <c r="H17" i="129"/>
  <c r="H18" i="129"/>
  <c r="H19" i="129"/>
  <c r="H21" i="129"/>
  <c r="H22" i="129"/>
  <c r="H23" i="129"/>
  <c r="H24" i="129"/>
  <c r="H25" i="129"/>
  <c r="E6" i="129"/>
  <c r="E7" i="129"/>
  <c r="E8" i="129"/>
  <c r="E10" i="129"/>
  <c r="E11" i="129"/>
  <c r="E12" i="129"/>
  <c r="E13" i="129"/>
  <c r="E14" i="129"/>
  <c r="E15" i="129"/>
  <c r="E16" i="129"/>
  <c r="E17" i="129"/>
  <c r="E18" i="129"/>
  <c r="E19" i="129"/>
  <c r="E20" i="129"/>
  <c r="E21" i="129"/>
  <c r="E22" i="129"/>
  <c r="E23" i="129"/>
  <c r="E24" i="129"/>
  <c r="CO69" i="160" l="1"/>
  <c r="DG38" i="160" s="1"/>
  <c r="CL60" i="160"/>
  <c r="DE29" i="160" s="1"/>
  <c r="CL53" i="160"/>
  <c r="DE22" i="160" s="1"/>
  <c r="CO43" i="160"/>
  <c r="DG12" i="160" s="1"/>
  <c r="CO41" i="160"/>
  <c r="DG10" i="160" s="1"/>
  <c r="CO39" i="160"/>
  <c r="DG8" i="160" s="1"/>
  <c r="CO37" i="160"/>
  <c r="CO35" i="160"/>
  <c r="CO33" i="160"/>
  <c r="CL31" i="160"/>
  <c r="DE7" i="160" s="1"/>
  <c r="CO30" i="160"/>
  <c r="CL30" i="160"/>
  <c r="CL28" i="160"/>
  <c r="CL27" i="160"/>
  <c r="CL25" i="160"/>
  <c r="CO24" i="160"/>
  <c r="CM14" i="131"/>
  <c r="AC25" i="129" s="1"/>
  <c r="CT14" i="131"/>
  <c r="CS10" i="131"/>
  <c r="CS78" i="160"/>
  <c r="CU78" i="160" s="1"/>
  <c r="CX47" i="160" s="1"/>
  <c r="AD14" i="129"/>
  <c r="AC11" i="129"/>
  <c r="AC14" i="129"/>
  <c r="AD11" i="129"/>
  <c r="AD20" i="129"/>
  <c r="AC20" i="129"/>
  <c r="AD17" i="129"/>
  <c r="CO77" i="160"/>
  <c r="DG46" i="160" s="1"/>
  <c r="CL78" i="160"/>
  <c r="DE47" i="160" s="1"/>
  <c r="CS67" i="160"/>
  <c r="CL67" i="160"/>
  <c r="DE36" i="160" s="1"/>
  <c r="O71" i="160"/>
  <c r="CO71" i="160"/>
  <c r="DG40" i="160" s="1"/>
  <c r="CL57" i="160"/>
  <c r="DE26" i="160" s="1"/>
  <c r="CO73" i="160"/>
  <c r="DG42" i="160" s="1"/>
  <c r="CS70" i="160"/>
  <c r="CO51" i="160"/>
  <c r="DG20" i="160" s="1"/>
  <c r="CL74" i="160"/>
  <c r="DE43" i="160" s="1"/>
  <c r="CL69" i="160"/>
  <c r="DE38" i="160" s="1"/>
  <c r="CS55" i="160"/>
  <c r="CL76" i="160"/>
  <c r="DE45" i="160" s="1"/>
  <c r="O67" i="160"/>
  <c r="CO67" i="160"/>
  <c r="DG36" i="160" s="1"/>
  <c r="CS68" i="160"/>
  <c r="CU68" i="160" s="1"/>
  <c r="CX37" i="160" s="1"/>
  <c r="CL71" i="160"/>
  <c r="DE40" i="160" s="1"/>
  <c r="CL56" i="160"/>
  <c r="DE25" i="160" s="1"/>
  <c r="O55" i="160"/>
  <c r="CO55" i="160"/>
  <c r="DG24" i="160" s="1"/>
  <c r="CS79" i="160"/>
  <c r="CL48" i="160"/>
  <c r="DE17" i="160" s="1"/>
  <c r="CO34" i="160"/>
  <c r="CO38" i="160"/>
  <c r="CO42" i="160"/>
  <c r="DG11" i="160" s="1"/>
  <c r="CL20" i="160"/>
  <c r="CO21" i="160"/>
  <c r="CL22" i="160"/>
  <c r="CO23" i="160"/>
  <c r="CL24" i="160"/>
  <c r="CO25" i="160"/>
  <c r="CL26" i="160"/>
  <c r="O53" i="160"/>
  <c r="CO53" i="160"/>
  <c r="DG22" i="160" s="1"/>
  <c r="CS54" i="160"/>
  <c r="CU54" i="160" s="1"/>
  <c r="CX23" i="160" s="1"/>
  <c r="CO75" i="160"/>
  <c r="DG44" i="160" s="1"/>
  <c r="CS77" i="160"/>
  <c r="CU77" i="160" s="1"/>
  <c r="CX46" i="160" s="1"/>
  <c r="CO79" i="160"/>
  <c r="DG48" i="160" s="1"/>
  <c r="CO56" i="160"/>
  <c r="DG25" i="160" s="1"/>
  <c r="CL23" i="160"/>
  <c r="CL29" i="160"/>
  <c r="CS52" i="160"/>
  <c r="CU52" i="160" s="1"/>
  <c r="CX21" i="160" s="1"/>
  <c r="CL55" i="160"/>
  <c r="DE24" i="160" s="1"/>
  <c r="CC14" i="131"/>
  <c r="BO80" i="160"/>
  <c r="BD80" i="160"/>
  <c r="AX80" i="160"/>
  <c r="AN80" i="160"/>
  <c r="BN14" i="131"/>
  <c r="BC80" i="160"/>
  <c r="AS14" i="131"/>
  <c r="AL80" i="160"/>
  <c r="CH80" i="160"/>
  <c r="BX80" i="160"/>
  <c r="BL80" i="160"/>
  <c r="AQ80" i="160"/>
  <c r="AF80" i="160"/>
  <c r="CB80" i="160"/>
  <c r="BP80" i="160"/>
  <c r="BJ80" i="160"/>
  <c r="AZ80" i="160"/>
  <c r="AO80" i="160"/>
  <c r="BV80" i="160"/>
  <c r="S80" i="160"/>
  <c r="Q80" i="160"/>
  <c r="Z80" i="160"/>
  <c r="H80" i="160"/>
  <c r="AB80" i="160"/>
  <c r="G80" i="160"/>
  <c r="AE80" i="160"/>
  <c r="T80" i="160"/>
  <c r="CK14" i="131"/>
  <c r="AD24" i="129" s="1"/>
  <c r="BB14" i="131"/>
  <c r="R14" i="131"/>
  <c r="CJ14" i="131"/>
  <c r="AC24" i="129" s="1"/>
  <c r="CA80" i="160"/>
  <c r="BA80" i="160"/>
  <c r="P80" i="160"/>
  <c r="BZ14" i="131"/>
  <c r="BE14" i="131"/>
  <c r="AD14" i="131"/>
  <c r="I14" i="131"/>
  <c r="CN14" i="131"/>
  <c r="BY80" i="160"/>
  <c r="AR80" i="160"/>
  <c r="AC80" i="160"/>
  <c r="N80" i="160"/>
  <c r="BM80" i="160"/>
  <c r="E80" i="160"/>
  <c r="CO6" i="160"/>
  <c r="DG6" i="160" s="1"/>
  <c r="CL73" i="160"/>
  <c r="DE42" i="160" s="1"/>
  <c r="CO76" i="160"/>
  <c r="DG45" i="160" s="1"/>
  <c r="CL77" i="160"/>
  <c r="DE46" i="160" s="1"/>
  <c r="O79" i="160"/>
  <c r="CL68" i="160"/>
  <c r="DE37" i="160" s="1"/>
  <c r="O70" i="160"/>
  <c r="CO70" i="160"/>
  <c r="DG39" i="160" s="1"/>
  <c r="CL72" i="160"/>
  <c r="DE41" i="160" s="1"/>
  <c r="CO61" i="160"/>
  <c r="DG30" i="160" s="1"/>
  <c r="CL62" i="160"/>
  <c r="DE31" i="160" s="1"/>
  <c r="CO63" i="160"/>
  <c r="DG32" i="160" s="1"/>
  <c r="CL64" i="160"/>
  <c r="DE33" i="160" s="1"/>
  <c r="CO65" i="160"/>
  <c r="DG34" i="160" s="1"/>
  <c r="CL66" i="160"/>
  <c r="DE35" i="160" s="1"/>
  <c r="CL45" i="160"/>
  <c r="DE14" i="160" s="1"/>
  <c r="CL46" i="160"/>
  <c r="DE15" i="160" s="1"/>
  <c r="CO50" i="160"/>
  <c r="DG19" i="160" s="1"/>
  <c r="CL58" i="160"/>
  <c r="DE27" i="160" s="1"/>
  <c r="CL33" i="160"/>
  <c r="CL37" i="160"/>
  <c r="CL41" i="160"/>
  <c r="CO22" i="160"/>
  <c r="CO29" i="160"/>
  <c r="CO32" i="160"/>
  <c r="CL8" i="160"/>
  <c r="CL9" i="160"/>
  <c r="CS13" i="160"/>
  <c r="CU13" i="160" s="1"/>
  <c r="CO13" i="160"/>
  <c r="CO14" i="160"/>
  <c r="CL16" i="160"/>
  <c r="CL17" i="160"/>
  <c r="O52" i="160"/>
  <c r="CO52" i="160"/>
  <c r="DG21" i="160" s="1"/>
  <c r="CL54" i="160"/>
  <c r="DE23" i="160" s="1"/>
  <c r="CS72" i="160"/>
  <c r="CU72" i="160" s="1"/>
  <c r="CX41" i="160" s="1"/>
  <c r="CO74" i="160"/>
  <c r="DG43" i="160" s="1"/>
  <c r="CL75" i="160"/>
  <c r="DE44" i="160" s="1"/>
  <c r="O77" i="160"/>
  <c r="CO78" i="160"/>
  <c r="DG47" i="160" s="1"/>
  <c r="CL79" i="160"/>
  <c r="DE48" i="160" s="1"/>
  <c r="O68" i="160"/>
  <c r="CO68" i="160"/>
  <c r="DG37" i="160" s="1"/>
  <c r="CL70" i="160"/>
  <c r="DE39" i="160" s="1"/>
  <c r="O72" i="160"/>
  <c r="CO72" i="160"/>
  <c r="DG41" i="160" s="1"/>
  <c r="CL61" i="160"/>
  <c r="DE30" i="160" s="1"/>
  <c r="CO62" i="160"/>
  <c r="DG31" i="160" s="1"/>
  <c r="CL63" i="160"/>
  <c r="DE32" i="160" s="1"/>
  <c r="CO64" i="160"/>
  <c r="DG33" i="160" s="1"/>
  <c r="CL65" i="160"/>
  <c r="DE34" i="160" s="1"/>
  <c r="CO66" i="160"/>
  <c r="DG35" i="160" s="1"/>
  <c r="CO45" i="160"/>
  <c r="DG14" i="160" s="1"/>
  <c r="CO46" i="160"/>
  <c r="DG15" i="160" s="1"/>
  <c r="CO58" i="160"/>
  <c r="DG27" i="160" s="1"/>
  <c r="CL21" i="160"/>
  <c r="CO31" i="160"/>
  <c r="DG7" i="160" s="1"/>
  <c r="CL32" i="160"/>
  <c r="CS9" i="160"/>
  <c r="CU9" i="160" s="1"/>
  <c r="CO9" i="160"/>
  <c r="CO10" i="160"/>
  <c r="CL12" i="160"/>
  <c r="CL13" i="160"/>
  <c r="CS17" i="160"/>
  <c r="CU17" i="160" s="1"/>
  <c r="CO17" i="160"/>
  <c r="CO18" i="160"/>
  <c r="CL52" i="160"/>
  <c r="DE21" i="160" s="1"/>
  <c r="O54" i="160"/>
  <c r="CO54" i="160"/>
  <c r="DG23" i="160" s="1"/>
  <c r="N9" i="129"/>
  <c r="Y9" i="129" s="1"/>
  <c r="CU53" i="160"/>
  <c r="CX22" i="160" s="1"/>
  <c r="CU55" i="160"/>
  <c r="CX24" i="160" s="1"/>
  <c r="CO48" i="160"/>
  <c r="DG17" i="160" s="1"/>
  <c r="CL50" i="160"/>
  <c r="DE19" i="160" s="1"/>
  <c r="CO60" i="160"/>
  <c r="DG29" i="160" s="1"/>
  <c r="CO36" i="160"/>
  <c r="CO40" i="160"/>
  <c r="DG9" i="160" s="1"/>
  <c r="CO44" i="160"/>
  <c r="DG13" i="160" s="1"/>
  <c r="CO27" i="160"/>
  <c r="O9" i="160"/>
  <c r="O13" i="160"/>
  <c r="O17" i="160"/>
  <c r="CL47" i="160"/>
  <c r="DE16" i="160" s="1"/>
  <c r="CO57" i="160"/>
  <c r="DG26" i="160" s="1"/>
  <c r="CL59" i="160"/>
  <c r="DE28" i="160" s="1"/>
  <c r="CL34" i="160"/>
  <c r="CL38" i="160"/>
  <c r="CL42" i="160"/>
  <c r="DE11" i="160" s="1"/>
  <c r="CS8" i="160"/>
  <c r="CU8" i="160" s="1"/>
  <c r="CS12" i="160"/>
  <c r="CU12" i="160" s="1"/>
  <c r="CS16" i="160"/>
  <c r="CU16" i="160" s="1"/>
  <c r="CO47" i="160"/>
  <c r="DG16" i="160" s="1"/>
  <c r="CL49" i="160"/>
  <c r="DE18" i="160" s="1"/>
  <c r="CO59" i="160"/>
  <c r="DG28" i="160" s="1"/>
  <c r="CL35" i="160"/>
  <c r="CL39" i="160"/>
  <c r="DE8" i="160" s="1"/>
  <c r="CL43" i="160"/>
  <c r="DE12" i="160" s="1"/>
  <c r="CO20" i="160"/>
  <c r="CO28" i="160"/>
  <c r="CL7" i="160"/>
  <c r="CO8" i="160"/>
  <c r="CS11" i="160"/>
  <c r="CU11" i="160" s="1"/>
  <c r="CL11" i="160"/>
  <c r="CO12" i="160"/>
  <c r="CS15" i="160"/>
  <c r="CU15" i="160" s="1"/>
  <c r="CL15" i="160"/>
  <c r="CO16" i="160"/>
  <c r="CS19" i="160"/>
  <c r="CU19" i="160" s="1"/>
  <c r="CL19" i="160"/>
  <c r="CO49" i="160"/>
  <c r="DG18" i="160" s="1"/>
  <c r="CL51" i="160"/>
  <c r="DE20" i="160" s="1"/>
  <c r="CL36" i="160"/>
  <c r="CL40" i="160"/>
  <c r="DE9" i="160" s="1"/>
  <c r="CL44" i="160"/>
  <c r="DE13" i="160" s="1"/>
  <c r="CO26" i="160"/>
  <c r="CO7" i="160"/>
  <c r="CS10" i="160"/>
  <c r="CU10" i="160" s="1"/>
  <c r="CL10" i="160"/>
  <c r="CO11" i="160"/>
  <c r="CS14" i="160"/>
  <c r="CU14" i="160" s="1"/>
  <c r="CL14" i="160"/>
  <c r="CO15" i="160"/>
  <c r="CS18" i="160"/>
  <c r="CU18" i="160" s="1"/>
  <c r="CL18" i="160"/>
  <c r="CO19" i="160"/>
  <c r="CS20" i="160"/>
  <c r="CU20" i="160" s="1"/>
  <c r="CS21" i="160"/>
  <c r="CU21" i="160" s="1"/>
  <c r="CS22" i="160"/>
  <c r="CU22" i="160" s="1"/>
  <c r="CS23" i="160"/>
  <c r="CU23" i="160" s="1"/>
  <c r="CS24" i="160"/>
  <c r="CU24" i="160" s="1"/>
  <c r="CS25" i="160"/>
  <c r="CU25" i="160" s="1"/>
  <c r="CS26" i="160"/>
  <c r="CU26" i="160" s="1"/>
  <c r="CS27" i="160"/>
  <c r="CU27" i="160" s="1"/>
  <c r="CS28" i="160"/>
  <c r="CU28" i="160" s="1"/>
  <c r="CS29" i="160"/>
  <c r="CU29" i="160" s="1"/>
  <c r="CS30" i="160"/>
  <c r="CU30" i="160" s="1"/>
  <c r="CS31" i="160"/>
  <c r="CU31" i="160" s="1"/>
  <c r="CX7" i="160" s="1"/>
  <c r="CS32" i="160"/>
  <c r="CU32" i="160" s="1"/>
  <c r="CS33" i="160"/>
  <c r="CU33" i="160" s="1"/>
  <c r="CS34" i="160"/>
  <c r="CU34" i="160" s="1"/>
  <c r="CS35" i="160"/>
  <c r="CU35" i="160" s="1"/>
  <c r="CS36" i="160"/>
  <c r="CU36" i="160" s="1"/>
  <c r="CS37" i="160"/>
  <c r="CU37" i="160" s="1"/>
  <c r="CS38" i="160"/>
  <c r="CU38" i="160" s="1"/>
  <c r="CS39" i="160"/>
  <c r="CU39" i="160" s="1"/>
  <c r="CX8" i="160" s="1"/>
  <c r="CS40" i="160"/>
  <c r="CU40" i="160" s="1"/>
  <c r="CX9" i="160" s="1"/>
  <c r="CS41" i="160"/>
  <c r="CU41" i="160" s="1"/>
  <c r="CX10" i="160" s="1"/>
  <c r="CS42" i="160"/>
  <c r="CU42" i="160" s="1"/>
  <c r="CX11" i="160" s="1"/>
  <c r="CS43" i="160"/>
  <c r="CU43" i="160" s="1"/>
  <c r="CX12" i="160" s="1"/>
  <c r="CS44" i="160"/>
  <c r="CU44" i="160" s="1"/>
  <c r="CX13" i="160" s="1"/>
  <c r="CS45" i="160"/>
  <c r="CU45" i="160" s="1"/>
  <c r="CX14" i="160" s="1"/>
  <c r="CS46" i="160"/>
  <c r="CU46" i="160" s="1"/>
  <c r="CX15" i="160" s="1"/>
  <c r="CS47" i="160"/>
  <c r="CU47" i="160" s="1"/>
  <c r="CX16" i="160" s="1"/>
  <c r="CS48" i="160"/>
  <c r="CU48" i="160" s="1"/>
  <c r="CX17" i="160" s="1"/>
  <c r="CS49" i="160"/>
  <c r="CU49" i="160" s="1"/>
  <c r="CX18" i="160" s="1"/>
  <c r="CS50" i="160"/>
  <c r="CU50" i="160" s="1"/>
  <c r="CX19" i="160" s="1"/>
  <c r="CS51" i="160"/>
  <c r="CU51" i="160" s="1"/>
  <c r="CX20" i="160" s="1"/>
  <c r="CS56" i="160"/>
  <c r="CU56" i="160" s="1"/>
  <c r="CX25" i="160" s="1"/>
  <c r="CS57" i="160"/>
  <c r="CU57" i="160" s="1"/>
  <c r="CX26" i="160" s="1"/>
  <c r="CS58" i="160"/>
  <c r="CU58" i="160" s="1"/>
  <c r="CX27" i="160" s="1"/>
  <c r="CS59" i="160"/>
  <c r="CU59" i="160" s="1"/>
  <c r="CX28" i="160" s="1"/>
  <c r="CS60" i="160"/>
  <c r="CU60" i="160" s="1"/>
  <c r="CX29" i="160" s="1"/>
  <c r="CS61" i="160"/>
  <c r="CU61" i="160" s="1"/>
  <c r="CX30" i="160" s="1"/>
  <c r="CS62" i="160"/>
  <c r="CU62" i="160" s="1"/>
  <c r="CX31" i="160" s="1"/>
  <c r="CS63" i="160"/>
  <c r="CU63" i="160" s="1"/>
  <c r="CX32" i="160" s="1"/>
  <c r="CS64" i="160"/>
  <c r="CU64" i="160" s="1"/>
  <c r="CX33" i="160" s="1"/>
  <c r="CS65" i="160"/>
  <c r="CU65" i="160" s="1"/>
  <c r="CX34" i="160" s="1"/>
  <c r="CS66" i="160"/>
  <c r="CU66" i="160" s="1"/>
  <c r="CX35" i="160" s="1"/>
  <c r="CU67" i="160"/>
  <c r="CX36" i="160" s="1"/>
  <c r="CU69" i="160"/>
  <c r="CX38" i="160" s="1"/>
  <c r="CU70" i="160"/>
  <c r="CX39" i="160" s="1"/>
  <c r="CU71" i="160"/>
  <c r="CX40" i="160" s="1"/>
  <c r="CU79" i="160"/>
  <c r="CX48" i="160" s="1"/>
  <c r="CU6" i="160"/>
  <c r="CX6" i="160" s="1"/>
  <c r="CS73" i="160"/>
  <c r="CU73" i="160" s="1"/>
  <c r="CX42" i="160" s="1"/>
  <c r="CS74" i="160"/>
  <c r="CU74" i="160" s="1"/>
  <c r="CX43" i="160" s="1"/>
  <c r="CS75" i="160"/>
  <c r="CU75" i="160" s="1"/>
  <c r="CX44" i="160" s="1"/>
  <c r="CS76" i="160"/>
  <c r="CU76" i="160" s="1"/>
  <c r="CX45" i="160" s="1"/>
  <c r="CI6" i="160"/>
  <c r="CS13" i="131"/>
  <c r="AP14" i="131"/>
  <c r="U14" i="131"/>
  <c r="CS9" i="131"/>
  <c r="CS11" i="131"/>
  <c r="O8" i="131"/>
  <c r="CS7" i="131"/>
  <c r="CU7" i="131" s="1"/>
  <c r="O10" i="131"/>
  <c r="Y14" i="131"/>
  <c r="O11" i="131"/>
  <c r="BI14" i="131"/>
  <c r="AW14" i="131"/>
  <c r="AK14" i="131"/>
  <c r="O12" i="131"/>
  <c r="BU14" i="131"/>
  <c r="AG14" i="131"/>
  <c r="CG14" i="131"/>
  <c r="DA9" i="160" l="1"/>
  <c r="CZ9" i="160" s="1"/>
  <c r="DA13" i="160"/>
  <c r="CZ13" i="160" s="1"/>
  <c r="DA17" i="160"/>
  <c r="CZ17" i="160" s="1"/>
  <c r="DA21" i="160"/>
  <c r="CZ21" i="160" s="1"/>
  <c r="DA25" i="160"/>
  <c r="CZ25" i="160" s="1"/>
  <c r="DA29" i="160"/>
  <c r="CZ29" i="160" s="1"/>
  <c r="DA33" i="160"/>
  <c r="CZ33" i="160" s="1"/>
  <c r="DA37" i="160"/>
  <c r="CZ37" i="160" s="1"/>
  <c r="DA41" i="160"/>
  <c r="CZ41" i="160" s="1"/>
  <c r="DA45" i="160"/>
  <c r="CZ45" i="160" s="1"/>
  <c r="DA6" i="160"/>
  <c r="CZ6" i="160" s="1"/>
  <c r="DA10" i="160"/>
  <c r="CZ10" i="160" s="1"/>
  <c r="DA14" i="160"/>
  <c r="CZ14" i="160" s="1"/>
  <c r="DA18" i="160"/>
  <c r="CZ18" i="160" s="1"/>
  <c r="DA22" i="160"/>
  <c r="CZ22" i="160" s="1"/>
  <c r="DA26" i="160"/>
  <c r="CZ26" i="160" s="1"/>
  <c r="DA30" i="160"/>
  <c r="CZ30" i="160" s="1"/>
  <c r="DA34" i="160"/>
  <c r="CZ34" i="160" s="1"/>
  <c r="DA38" i="160"/>
  <c r="CZ38" i="160" s="1"/>
  <c r="DA42" i="160"/>
  <c r="CZ42" i="160" s="1"/>
  <c r="DA46" i="160"/>
  <c r="CZ46" i="160" s="1"/>
  <c r="DA7" i="160"/>
  <c r="DA11" i="160"/>
  <c r="CZ11" i="160" s="1"/>
  <c r="DA15" i="160"/>
  <c r="CZ15" i="160" s="1"/>
  <c r="DA19" i="160"/>
  <c r="CZ19" i="160" s="1"/>
  <c r="DA23" i="160"/>
  <c r="CZ23" i="160" s="1"/>
  <c r="DA27" i="160"/>
  <c r="CZ27" i="160" s="1"/>
  <c r="DA31" i="160"/>
  <c r="CZ31" i="160" s="1"/>
  <c r="DA35" i="160"/>
  <c r="CZ35" i="160" s="1"/>
  <c r="DA39" i="160"/>
  <c r="CZ39" i="160" s="1"/>
  <c r="DA43" i="160"/>
  <c r="CZ43" i="160" s="1"/>
  <c r="DA47" i="160"/>
  <c r="CZ47" i="160" s="1"/>
  <c r="DA8" i="160"/>
  <c r="CZ8" i="160" s="1"/>
  <c r="DA12" i="160"/>
  <c r="CZ12" i="160" s="1"/>
  <c r="DA16" i="160"/>
  <c r="CZ16" i="160" s="1"/>
  <c r="DA20" i="160"/>
  <c r="CZ20" i="160" s="1"/>
  <c r="DA24" i="160"/>
  <c r="CZ24" i="160" s="1"/>
  <c r="DA28" i="160"/>
  <c r="CZ28" i="160" s="1"/>
  <c r="DA32" i="160"/>
  <c r="CZ32" i="160" s="1"/>
  <c r="DA36" i="160"/>
  <c r="CZ36" i="160" s="1"/>
  <c r="DA40" i="160"/>
  <c r="CZ40" i="160" s="1"/>
  <c r="DA44" i="160"/>
  <c r="CZ44" i="160" s="1"/>
  <c r="DA48" i="160"/>
  <c r="CZ48" i="160" s="1"/>
  <c r="CS14" i="131"/>
  <c r="AD25" i="129"/>
  <c r="AE25" i="129" s="1"/>
  <c r="AJ12" i="129" s="1"/>
  <c r="AJ23" i="129" s="1"/>
  <c r="CO14" i="131"/>
  <c r="CY25" i="131" s="1"/>
  <c r="DA25" i="131" s="1"/>
  <c r="AD26" i="129"/>
  <c r="M27" i="129"/>
  <c r="AE17" i="129"/>
  <c r="AE20" i="129"/>
  <c r="AE11" i="129"/>
  <c r="AE14" i="129"/>
  <c r="BE80" i="160"/>
  <c r="AS80" i="160"/>
  <c r="BN80" i="160"/>
  <c r="AG80" i="160"/>
  <c r="CM80" i="160"/>
  <c r="BZ80" i="160"/>
  <c r="BB80" i="160"/>
  <c r="AP80" i="160"/>
  <c r="CL14" i="131"/>
  <c r="E27" i="129" s="1"/>
  <c r="BQ80" i="160"/>
  <c r="CC80" i="160"/>
  <c r="I80" i="160"/>
  <c r="AD80" i="160"/>
  <c r="AE24" i="129"/>
  <c r="AI12" i="129" s="1"/>
  <c r="AI23" i="129" s="1"/>
  <c r="U80" i="160"/>
  <c r="R80" i="160"/>
  <c r="D27" i="129"/>
  <c r="CK80" i="160"/>
  <c r="BW14" i="131"/>
  <c r="BU80" i="160"/>
  <c r="BK14" i="131"/>
  <c r="BI80" i="160"/>
  <c r="CI14" i="131"/>
  <c r="CG80" i="160"/>
  <c r="AM14" i="131"/>
  <c r="AK80" i="160"/>
  <c r="AA14" i="131"/>
  <c r="Y80" i="160"/>
  <c r="G27" i="129"/>
  <c r="C27" i="129"/>
  <c r="AY14" i="131"/>
  <c r="AW80" i="160"/>
  <c r="F27" i="129"/>
  <c r="O14" i="131"/>
  <c r="M80" i="160"/>
  <c r="G5" i="129"/>
  <c r="CZ7" i="160" l="1"/>
  <c r="DB7" i="160"/>
  <c r="DB6" i="160"/>
  <c r="H5" i="129"/>
  <c r="M5" i="129"/>
  <c r="CX25" i="131"/>
  <c r="CZ25" i="131" s="1"/>
  <c r="AC26" i="129"/>
  <c r="AE26" i="129" s="1"/>
  <c r="AY80" i="160"/>
  <c r="AM80" i="160"/>
  <c r="BK80" i="160"/>
  <c r="CI80" i="160"/>
  <c r="BW80" i="160"/>
  <c r="O80" i="160"/>
  <c r="AA80" i="160"/>
  <c r="CU14" i="131"/>
  <c r="CZ6" i="131" s="1"/>
  <c r="DA6" i="131" s="1"/>
  <c r="H27" i="129"/>
  <c r="L27" i="129"/>
  <c r="CT80" i="160"/>
  <c r="N27" i="129" l="1"/>
  <c r="Y27" i="129" s="1"/>
  <c r="CZ12" i="131"/>
  <c r="DA12" i="131" s="1"/>
  <c r="CZ8" i="131"/>
  <c r="DA8" i="131" s="1"/>
  <c r="CZ11" i="131"/>
  <c r="DA11" i="131" s="1"/>
  <c r="CZ7" i="131"/>
  <c r="DA7" i="131" s="1"/>
  <c r="CZ13" i="131"/>
  <c r="DA13" i="131" s="1"/>
  <c r="CZ9" i="131"/>
  <c r="DA9" i="131" s="1"/>
  <c r="CZ10" i="131"/>
  <c r="DA10" i="131" s="1"/>
  <c r="N5" i="129"/>
  <c r="AD8" i="129"/>
  <c r="CN80" i="160"/>
  <c r="AE8" i="129" l="1"/>
  <c r="Y5" i="129"/>
  <c r="CO80" i="160"/>
  <c r="F14" i="131"/>
  <c r="CT13" i="131"/>
  <c r="CU13" i="131" s="1"/>
  <c r="CN13" i="131"/>
  <c r="CO13" i="131" s="1"/>
  <c r="CY24" i="131" s="1"/>
  <c r="DA24" i="131" s="1"/>
  <c r="CK13" i="131"/>
  <c r="CJ13" i="131"/>
  <c r="F13" i="131"/>
  <c r="CT12" i="131"/>
  <c r="CU12" i="131" s="1"/>
  <c r="CN12" i="131"/>
  <c r="CO12" i="131" s="1"/>
  <c r="CY23" i="131" s="1"/>
  <c r="DA23" i="131" s="1"/>
  <c r="CK12" i="131"/>
  <c r="CJ12" i="131"/>
  <c r="F12" i="131"/>
  <c r="CU11" i="131"/>
  <c r="CN11" i="131"/>
  <c r="CO11" i="131" s="1"/>
  <c r="CY22" i="131" s="1"/>
  <c r="DA22" i="131" s="1"/>
  <c r="CK11" i="131"/>
  <c r="CJ11" i="131"/>
  <c r="F11" i="131"/>
  <c r="CT10" i="131"/>
  <c r="CU10" i="131" s="1"/>
  <c r="CN10" i="131"/>
  <c r="CO10" i="131" s="1"/>
  <c r="CY21" i="131" s="1"/>
  <c r="DA21" i="131" s="1"/>
  <c r="CK10" i="131"/>
  <c r="CJ10" i="131"/>
  <c r="F10" i="131"/>
  <c r="CT9" i="131"/>
  <c r="CU9" i="131" s="1"/>
  <c r="CN9" i="131"/>
  <c r="CO9" i="131" s="1"/>
  <c r="CY20" i="131" s="1"/>
  <c r="DA20" i="131" s="1"/>
  <c r="CK9" i="131"/>
  <c r="CJ9" i="131"/>
  <c r="F9" i="131"/>
  <c r="CT8" i="131"/>
  <c r="CU8" i="131" s="1"/>
  <c r="CN8" i="131"/>
  <c r="CO8" i="131" s="1"/>
  <c r="CY19" i="131" s="1"/>
  <c r="DA19" i="131" s="1"/>
  <c r="CK8" i="131"/>
  <c r="CJ8" i="131"/>
  <c r="F8" i="131"/>
  <c r="CN7" i="131"/>
  <c r="CO7" i="131" s="1"/>
  <c r="CY18" i="131" s="1"/>
  <c r="DA18" i="131" s="1"/>
  <c r="CK7" i="131"/>
  <c r="CJ7" i="131"/>
  <c r="F7" i="131"/>
  <c r="CU6" i="131"/>
  <c r="CN6" i="131"/>
  <c r="CO6" i="131" s="1"/>
  <c r="CY17" i="131" s="1"/>
  <c r="DA17" i="131" s="1"/>
  <c r="CK6" i="131"/>
  <c r="CJ6" i="131"/>
  <c r="N25" i="129"/>
  <c r="Y25" i="129" s="1"/>
  <c r="N24" i="129"/>
  <c r="Y24" i="129" s="1"/>
  <c r="N23" i="129"/>
  <c r="Y23" i="129" s="1"/>
  <c r="N22" i="129"/>
  <c r="Y22" i="129" s="1"/>
  <c r="N21" i="129"/>
  <c r="Y21" i="129" s="1"/>
  <c r="N20" i="129"/>
  <c r="Y20" i="129" s="1"/>
  <c r="N19" i="129"/>
  <c r="Y19" i="129" s="1"/>
  <c r="N18" i="129"/>
  <c r="Y18" i="129" s="1"/>
  <c r="N17" i="129"/>
  <c r="Y17" i="129" s="1"/>
  <c r="N16" i="129"/>
  <c r="Y16" i="129" s="1"/>
  <c r="N15" i="129"/>
  <c r="Y15" i="129" s="1"/>
  <c r="N14" i="129"/>
  <c r="Y14" i="129" s="1"/>
  <c r="N13" i="129"/>
  <c r="Y13" i="129" s="1"/>
  <c r="N12" i="129"/>
  <c r="Y12" i="129" s="1"/>
  <c r="N11" i="129"/>
  <c r="Y11" i="129" s="1"/>
  <c r="N10" i="129"/>
  <c r="Y10" i="129" s="1"/>
  <c r="N8" i="129"/>
  <c r="Y8" i="129" s="1"/>
  <c r="N7" i="129"/>
  <c r="Y7" i="129" s="1"/>
  <c r="N6" i="129"/>
  <c r="Y6" i="129" s="1"/>
  <c r="CX7" i="131" l="1"/>
  <c r="CY7" i="131" s="1"/>
  <c r="CX6" i="131"/>
  <c r="CX8" i="131"/>
  <c r="CX12" i="131"/>
  <c r="CX10" i="131"/>
  <c r="CX9" i="131"/>
  <c r="CX13" i="131"/>
  <c r="CX11" i="131"/>
  <c r="CL8" i="131"/>
  <c r="CX19" i="131" s="1"/>
  <c r="CZ19" i="131" s="1"/>
  <c r="F80" i="160"/>
  <c r="CL9" i="131"/>
  <c r="CX20" i="131" s="1"/>
  <c r="CZ20" i="131" s="1"/>
  <c r="DN18" i="160"/>
  <c r="DO18" i="160" s="1"/>
  <c r="DN10" i="160"/>
  <c r="DO10" i="160" s="1"/>
  <c r="DN29" i="160"/>
  <c r="DO29" i="160" s="1"/>
  <c r="DN21" i="160"/>
  <c r="DO21" i="160" s="1"/>
  <c r="DN38" i="160"/>
  <c r="DO38" i="160" s="1"/>
  <c r="DN48" i="160"/>
  <c r="DO48" i="160" s="1"/>
  <c r="DN17" i="160"/>
  <c r="DO17" i="160" s="1"/>
  <c r="DN9" i="160"/>
  <c r="DO9" i="160" s="1"/>
  <c r="DN28" i="160"/>
  <c r="DO28" i="160" s="1"/>
  <c r="DN20" i="160"/>
  <c r="DO20" i="160" s="1"/>
  <c r="DN37" i="160"/>
  <c r="DO37" i="160" s="1"/>
  <c r="DN47" i="160"/>
  <c r="DO47" i="160" s="1"/>
  <c r="DN11" i="160"/>
  <c r="DO11" i="160" s="1"/>
  <c r="DN16" i="160"/>
  <c r="DO16" i="160" s="1"/>
  <c r="DN8" i="160"/>
  <c r="DO8" i="160" s="1"/>
  <c r="DN27" i="160"/>
  <c r="DO27" i="160" s="1"/>
  <c r="DN44" i="160"/>
  <c r="DO44" i="160" s="1"/>
  <c r="DN36" i="160"/>
  <c r="DO36" i="160" s="1"/>
  <c r="DN46" i="160"/>
  <c r="DO46" i="160" s="1"/>
  <c r="DN6" i="160"/>
  <c r="DO6" i="160" s="1"/>
  <c r="DN19" i="160"/>
  <c r="DO19" i="160" s="1"/>
  <c r="DN22" i="160"/>
  <c r="DO22" i="160" s="1"/>
  <c r="DN15" i="160"/>
  <c r="DO15" i="160" s="1"/>
  <c r="DN7" i="160"/>
  <c r="DO7" i="160" s="1"/>
  <c r="DN26" i="160"/>
  <c r="DO26" i="160" s="1"/>
  <c r="DN43" i="160"/>
  <c r="DO43" i="160" s="1"/>
  <c r="DN35" i="160"/>
  <c r="DO35" i="160" s="1"/>
  <c r="DN45" i="160"/>
  <c r="DO45" i="160" s="1"/>
  <c r="DN14" i="160"/>
  <c r="DO14" i="160" s="1"/>
  <c r="DN25" i="160"/>
  <c r="DO25" i="160" s="1"/>
  <c r="DN42" i="160"/>
  <c r="DO42" i="160" s="1"/>
  <c r="DN34" i="160"/>
  <c r="DO34" i="160" s="1"/>
  <c r="DN30" i="160"/>
  <c r="DO30" i="160" s="1"/>
  <c r="DN13" i="160"/>
  <c r="DO13" i="160" s="1"/>
  <c r="DN32" i="160"/>
  <c r="DO32" i="160" s="1"/>
  <c r="DN24" i="160"/>
  <c r="DO24" i="160" s="1"/>
  <c r="DN41" i="160"/>
  <c r="DO41" i="160" s="1"/>
  <c r="DN33" i="160"/>
  <c r="DO33" i="160" s="1"/>
  <c r="DN12" i="160"/>
  <c r="DO12" i="160" s="1"/>
  <c r="DN31" i="160"/>
  <c r="DO31" i="160" s="1"/>
  <c r="DN23" i="160"/>
  <c r="DO23" i="160" s="1"/>
  <c r="DN40" i="160"/>
  <c r="DO40" i="160" s="1"/>
  <c r="DN39" i="160"/>
  <c r="DO39" i="160" s="1"/>
  <c r="CL7" i="131"/>
  <c r="CX18" i="131" s="1"/>
  <c r="CZ18" i="131" s="1"/>
  <c r="CL6" i="131"/>
  <c r="CX17" i="131" s="1"/>
  <c r="CZ17" i="131" s="1"/>
  <c r="CL11" i="131"/>
  <c r="CX22" i="131" s="1"/>
  <c r="CZ22" i="131" s="1"/>
  <c r="CL13" i="131"/>
  <c r="CX24" i="131" s="1"/>
  <c r="CZ24" i="131" s="1"/>
  <c r="CL10" i="131"/>
  <c r="CX21" i="131" s="1"/>
  <c r="CZ21" i="131" s="1"/>
  <c r="CL12" i="131"/>
  <c r="CX23" i="131" s="1"/>
  <c r="CZ23" i="131" s="1"/>
  <c r="CW7" i="131" l="1"/>
  <c r="CW9" i="131"/>
  <c r="CY9" i="131"/>
  <c r="CW11" i="131"/>
  <c r="CY11" i="131"/>
  <c r="CW12" i="131"/>
  <c r="CY12" i="131"/>
  <c r="CW10" i="131"/>
  <c r="CY10" i="131"/>
  <c r="CW13" i="131"/>
  <c r="CY13" i="131"/>
  <c r="CW8" i="131"/>
  <c r="CY8" i="131"/>
  <c r="CW6" i="131"/>
  <c r="CY6" i="131"/>
  <c r="CJ80" i="160"/>
  <c r="CS80" i="160"/>
  <c r="CL80" i="160" l="1"/>
  <c r="DL8" i="160" l="1"/>
  <c r="DM8" i="160" s="1"/>
  <c r="DL6" i="160"/>
  <c r="DM6" i="160" s="1"/>
  <c r="DL11" i="160"/>
  <c r="DM11" i="160" s="1"/>
  <c r="DL47" i="160"/>
  <c r="DM47" i="160" s="1"/>
  <c r="DL38" i="160"/>
  <c r="DM38" i="160" s="1"/>
  <c r="DL41" i="160"/>
  <c r="DM41" i="160" s="1"/>
  <c r="DL33" i="160"/>
  <c r="DM33" i="160" s="1"/>
  <c r="DL12" i="160"/>
  <c r="DM12" i="160" s="1"/>
  <c r="DL28" i="160"/>
  <c r="DM28" i="160" s="1"/>
  <c r="DL14" i="160"/>
  <c r="DM14" i="160" s="1"/>
  <c r="DL43" i="160"/>
  <c r="DM43" i="160" s="1"/>
  <c r="DL10" i="160"/>
  <c r="DM10" i="160" s="1"/>
  <c r="DL48" i="160"/>
  <c r="DM48" i="160" s="1"/>
  <c r="DL7" i="160"/>
  <c r="DM7" i="160" s="1"/>
  <c r="DL44" i="160"/>
  <c r="DM44" i="160" s="1"/>
  <c r="DL22" i="160"/>
  <c r="DM22" i="160" s="1"/>
  <c r="DL23" i="160"/>
  <c r="DM23" i="160" s="1"/>
  <c r="DL17" i="160"/>
  <c r="DM17" i="160" s="1"/>
  <c r="DL46" i="160"/>
  <c r="DM46" i="160" s="1"/>
  <c r="DL16" i="160"/>
  <c r="DM16" i="160" s="1"/>
  <c r="DL42" i="160"/>
  <c r="DM42" i="160" s="1"/>
  <c r="DL31" i="160"/>
  <c r="DM31" i="160" s="1"/>
  <c r="DL36" i="160"/>
  <c r="DM36" i="160" s="1"/>
  <c r="DL21" i="160"/>
  <c r="DM21" i="160" s="1"/>
  <c r="DL19" i="160"/>
  <c r="DM19" i="160" s="1"/>
  <c r="DL32" i="160"/>
  <c r="DM32" i="160" s="1"/>
  <c r="DL25" i="160"/>
  <c r="DM25" i="160" s="1"/>
  <c r="DL34" i="160"/>
  <c r="DM34" i="160" s="1"/>
  <c r="DL29" i="160"/>
  <c r="DM29" i="160" s="1"/>
  <c r="DL15" i="160"/>
  <c r="DM15" i="160" s="1"/>
  <c r="DL37" i="160"/>
  <c r="DM37" i="160" s="1"/>
  <c r="DL27" i="160"/>
  <c r="DM27" i="160" s="1"/>
  <c r="DL18" i="160"/>
  <c r="DM18" i="160" s="1"/>
  <c r="DL35" i="160"/>
  <c r="DM35" i="160" s="1"/>
  <c r="DL39" i="160"/>
  <c r="DM39" i="160" s="1"/>
  <c r="DL30" i="160"/>
  <c r="DM30" i="160" s="1"/>
  <c r="DL40" i="160"/>
  <c r="DM40" i="160" s="1"/>
  <c r="DL24" i="160"/>
  <c r="DM24" i="160" s="1"/>
  <c r="DL20" i="160"/>
  <c r="DM20" i="160" s="1"/>
  <c r="DL26" i="160"/>
  <c r="DM26" i="160" s="1"/>
  <c r="DL13" i="160"/>
  <c r="DM13" i="160" s="1"/>
  <c r="DL9" i="160"/>
  <c r="DM9" i="160" s="1"/>
  <c r="DL45" i="160"/>
  <c r="DM45" i="160" s="1"/>
  <c r="CU80" i="160"/>
  <c r="DJ6" i="160" s="1"/>
  <c r="DK6" i="160" s="1"/>
  <c r="DJ37" i="160" l="1"/>
  <c r="DK37" i="160" s="1"/>
  <c r="DJ29" i="160"/>
  <c r="DK29" i="160" s="1"/>
  <c r="DJ15" i="160"/>
  <c r="DK15" i="160" s="1"/>
  <c r="DJ25" i="160"/>
  <c r="DK25" i="160" s="1"/>
  <c r="DJ32" i="160"/>
  <c r="DK32" i="160" s="1"/>
  <c r="DJ48" i="160"/>
  <c r="DK48" i="160" s="1"/>
  <c r="DJ8" i="160"/>
  <c r="DK8" i="160" s="1"/>
  <c r="DJ43" i="160"/>
  <c r="DK43" i="160" s="1"/>
  <c r="DJ16" i="160"/>
  <c r="DK16" i="160" s="1"/>
  <c r="DJ27" i="160"/>
  <c r="DK27" i="160" s="1"/>
  <c r="DJ44" i="160"/>
  <c r="DK44" i="160" s="1"/>
  <c r="DJ42" i="160"/>
  <c r="DK42" i="160" s="1"/>
  <c r="DJ7" i="160"/>
  <c r="DK7" i="160" s="1"/>
  <c r="DJ28" i="160"/>
  <c r="DK28" i="160" s="1"/>
  <c r="DJ20" i="160"/>
  <c r="DK20" i="160" s="1"/>
  <c r="DJ22" i="160"/>
  <c r="DK22" i="160" s="1"/>
  <c r="DJ17" i="160"/>
  <c r="DK17" i="160" s="1"/>
  <c r="DJ33" i="160"/>
  <c r="DK33" i="160" s="1"/>
  <c r="DJ41" i="160"/>
  <c r="DK41" i="160" s="1"/>
  <c r="DJ38" i="160"/>
  <c r="DK38" i="160" s="1"/>
  <c r="DJ21" i="160"/>
  <c r="DK21" i="160" s="1"/>
  <c r="DJ39" i="160"/>
  <c r="DK39" i="160" s="1"/>
  <c r="DJ35" i="160"/>
  <c r="DK35" i="160" s="1"/>
  <c r="DJ45" i="160"/>
  <c r="DK45" i="160" s="1"/>
  <c r="DJ47" i="160"/>
  <c r="DK47" i="160" s="1"/>
  <c r="DJ13" i="160"/>
  <c r="DK13" i="160" s="1"/>
  <c r="DJ36" i="160"/>
  <c r="DK36" i="160" s="1"/>
  <c r="DJ23" i="160"/>
  <c r="DK23" i="160" s="1"/>
  <c r="DJ34" i="160"/>
  <c r="DK34" i="160" s="1"/>
  <c r="DJ30" i="160"/>
  <c r="DK30" i="160" s="1"/>
  <c r="DJ24" i="160"/>
  <c r="DK24" i="160" s="1"/>
  <c r="DJ19" i="160"/>
  <c r="DK19" i="160" s="1"/>
  <c r="DJ31" i="160"/>
  <c r="DK31" i="160" s="1"/>
  <c r="DJ26" i="160"/>
  <c r="DK26" i="160" s="1"/>
  <c r="DJ46" i="160"/>
  <c r="DK46" i="160" s="1"/>
  <c r="DJ40" i="160"/>
  <c r="DK40" i="160" s="1"/>
  <c r="DJ12" i="160"/>
  <c r="DK12" i="160" s="1"/>
  <c r="DJ10" i="160"/>
  <c r="DK10" i="160" s="1"/>
  <c r="DJ18" i="160"/>
  <c r="DK18" i="160" s="1"/>
  <c r="DJ14" i="160"/>
  <c r="DK14" i="160" s="1"/>
  <c r="DJ9" i="160"/>
  <c r="DK9" i="160" s="1"/>
  <c r="DJ11" i="160"/>
  <c r="DK11" i="160" s="1"/>
</calcChain>
</file>

<file path=xl/sharedStrings.xml><?xml version="1.0" encoding="utf-8"?>
<sst xmlns="http://schemas.openxmlformats.org/spreadsheetml/2006/main" count="1876" uniqueCount="263">
  <si>
    <t>広域連合全体</t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</si>
  <si>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</si>
  <si>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</si>
  <si>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</si>
  <si>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</si>
  <si>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</si>
  <si>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</si>
  <si>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</si>
  <si>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</si>
  <si>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</si>
  <si>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</si>
  <si>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</si>
  <si>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</si>
  <si>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</si>
  <si>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</si>
  <si>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</si>
  <si>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</si>
  <si>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</si>
  <si>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</si>
  <si>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</si>
  <si>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</si>
  <si>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</si>
  <si>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</si>
  <si>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</si>
  <si>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</si>
  <si>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</si>
  <si>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</si>
  <si>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</si>
  <si>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</si>
  <si>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</si>
  <si>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</si>
  <si>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</si>
  <si>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</si>
  <si>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</si>
  <si>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</si>
  <si>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</si>
  <si>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</si>
  <si>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</si>
  <si>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</si>
  <si>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</si>
  <si>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</si>
  <si>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</si>
  <si>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</si>
  <si>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</si>
  <si>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</si>
  <si>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</si>
  <si>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</si>
  <si>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</si>
  <si>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</si>
  <si>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</si>
  <si>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</si>
  <si>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</si>
  <si>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</si>
  <si>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</si>
  <si>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</si>
  <si>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</si>
  <si>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</si>
  <si>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</si>
  <si>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</si>
  <si>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</si>
  <si>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</si>
  <si>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</si>
  <si>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</si>
  <si>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</si>
  <si>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全体</t>
    <rPh sb="0" eb="2">
      <t>ゼンタイ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</si>
  <si>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</si>
  <si>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</si>
  <si>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</si>
  <si>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</si>
  <si>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</si>
  <si>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</si>
  <si>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</si>
  <si>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受診者数(人)</t>
    <rPh sb="0" eb="3">
      <t>ジュシンシャ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</si>
  <si>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phoneticPr fontId="3"/>
  </si>
  <si>
    <t>合計</t>
    <rPh sb="0" eb="2">
      <t>ゴウケイ</t>
    </rPh>
    <phoneticPr fontId="3"/>
  </si>
  <si>
    <t>65歳</t>
    <rPh sb="2" eb="3">
      <t>サイ</t>
    </rPh>
    <phoneticPr fontId="3"/>
  </si>
  <si>
    <t>66歳</t>
    <rPh sb="2" eb="3">
      <t>サイ</t>
    </rPh>
    <phoneticPr fontId="3"/>
  </si>
  <si>
    <t>67歳</t>
    <rPh sb="2" eb="3">
      <t>サイ</t>
    </rPh>
    <phoneticPr fontId="3"/>
  </si>
  <si>
    <t>68歳</t>
    <rPh sb="2" eb="3">
      <t>サイ</t>
    </rPh>
    <phoneticPr fontId="3"/>
  </si>
  <si>
    <t>69歳</t>
    <rPh sb="2" eb="3">
      <t>サイ</t>
    </rPh>
    <phoneticPr fontId="3"/>
  </si>
  <si>
    <t>70歳</t>
    <rPh sb="2" eb="3">
      <t>サイ</t>
    </rPh>
    <phoneticPr fontId="3"/>
  </si>
  <si>
    <t>71歳</t>
    <rPh sb="2" eb="3">
      <t>サイ</t>
    </rPh>
    <phoneticPr fontId="3"/>
  </si>
  <si>
    <t>72歳</t>
    <rPh sb="2" eb="3">
      <t>サイ</t>
    </rPh>
    <phoneticPr fontId="3"/>
  </si>
  <si>
    <t>73歳</t>
    <rPh sb="2" eb="3">
      <t>サイ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</si>
  <si>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</si>
  <si>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</si>
  <si>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</si>
  <si>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</si>
  <si>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</si>
  <si>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</si>
  <si>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</si>
  <si>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</si>
  <si>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</si>
  <si>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</si>
  <si>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</si>
  <si>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85歳</t>
    <rPh sb="2" eb="3">
      <t>サイ</t>
    </rPh>
    <phoneticPr fontId="3"/>
  </si>
  <si>
    <t>86歳</t>
    <rPh sb="2" eb="3">
      <t>サイ</t>
    </rPh>
    <phoneticPr fontId="3"/>
  </si>
  <si>
    <t>87歳</t>
    <rPh sb="2" eb="3">
      <t>サイ</t>
    </rPh>
    <phoneticPr fontId="3"/>
  </si>
  <si>
    <t>88歳</t>
    <rPh sb="2" eb="3">
      <t>サイ</t>
    </rPh>
    <phoneticPr fontId="3"/>
  </si>
  <si>
    <t>89歳</t>
    <rPh sb="2" eb="3">
      <t>サイ</t>
    </rPh>
    <phoneticPr fontId="3"/>
  </si>
  <si>
    <t>90歳</t>
    <rPh sb="2" eb="3">
      <t>サイ</t>
    </rPh>
    <phoneticPr fontId="3"/>
  </si>
  <si>
    <t>91歳</t>
    <rPh sb="2" eb="3">
      <t>サイ</t>
    </rPh>
    <phoneticPr fontId="3"/>
  </si>
  <si>
    <t>92歳</t>
    <rPh sb="2" eb="3">
      <t>サイ</t>
    </rPh>
    <phoneticPr fontId="3"/>
  </si>
  <si>
    <t>93歳</t>
    <rPh sb="2" eb="3">
      <t>サイ</t>
    </rPh>
    <phoneticPr fontId="3"/>
  </si>
  <si>
    <t>94歳</t>
    <rPh sb="2" eb="3">
      <t>サイ</t>
    </rPh>
    <phoneticPr fontId="3"/>
  </si>
  <si>
    <t>95歳</t>
    <rPh sb="2" eb="3">
      <t>サイ</t>
    </rPh>
    <phoneticPr fontId="3"/>
  </si>
  <si>
    <t>96歳</t>
    <rPh sb="2" eb="3">
      <t>サイ</t>
    </rPh>
    <phoneticPr fontId="3"/>
  </si>
  <si>
    <t>97歳</t>
    <rPh sb="2" eb="3">
      <t>サイ</t>
    </rPh>
    <phoneticPr fontId="3"/>
  </si>
  <si>
    <t>98歳</t>
    <rPh sb="2" eb="3">
      <t>サイ</t>
    </rPh>
    <phoneticPr fontId="3"/>
  </si>
  <si>
    <t>99歳</t>
    <rPh sb="2" eb="3">
      <t>サイ</t>
    </rPh>
    <phoneticPr fontId="3"/>
  </si>
  <si>
    <t>100歳</t>
    <rPh sb="3" eb="4">
      <t>サイ</t>
    </rPh>
    <phoneticPr fontId="3"/>
  </si>
  <si>
    <t>101歳</t>
    <rPh sb="3" eb="4">
      <t>サイ</t>
    </rPh>
    <phoneticPr fontId="3"/>
  </si>
  <si>
    <t>102歳</t>
    <rPh sb="3" eb="4">
      <t>サイ</t>
    </rPh>
    <phoneticPr fontId="3"/>
  </si>
  <si>
    <t>地区</t>
    <rPh sb="0" eb="2">
      <t>チク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</si>
  <si>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</si>
  <si>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</si>
  <si>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</si>
  <si>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</si>
  <si>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</si>
  <si>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</si>
  <si>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</si>
  <si>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</si>
  <si>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</si>
  <si>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</si>
  <si>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</si>
  <si>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</si>
  <si>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</si>
  <si>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</si>
  <si>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</si>
  <si>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</si>
  <si>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</si>
  <si>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</si>
  <si>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103歳</t>
    <rPh sb="3" eb="4">
      <t>サイ</t>
    </rPh>
    <phoneticPr fontId="3"/>
  </si>
  <si>
    <t>104歳</t>
    <rPh sb="3" eb="4">
      <t>サイ</t>
    </rPh>
    <phoneticPr fontId="3"/>
  </si>
  <si>
    <t>105歳</t>
    <rPh sb="3" eb="4">
      <t>サイ</t>
    </rPh>
    <phoneticPr fontId="3"/>
  </si>
  <si>
    <t>106歳</t>
    <rPh sb="3" eb="4">
      <t>サイ</t>
    </rPh>
    <phoneticPr fontId="3"/>
  </si>
  <si>
    <t>107歳</t>
    <rPh sb="3" eb="4">
      <t>サイ</t>
    </rPh>
    <phoneticPr fontId="3"/>
  </si>
  <si>
    <t>108歳</t>
    <rPh sb="3" eb="4">
      <t>サイ</t>
    </rPh>
    <phoneticPr fontId="3"/>
  </si>
  <si>
    <t>109歳</t>
    <rPh sb="3" eb="4">
      <t>サイ</t>
    </rPh>
    <phoneticPr fontId="3"/>
  </si>
  <si>
    <t>110歳</t>
    <rPh sb="3" eb="4">
      <t>サイ</t>
    </rPh>
    <phoneticPr fontId="3"/>
  </si>
  <si>
    <t>111歳</t>
    <rPh sb="3" eb="4">
      <t>サイ</t>
    </rPh>
    <phoneticPr fontId="3"/>
  </si>
  <si>
    <t>112歳</t>
    <rPh sb="3" eb="4">
      <t>サイ</t>
    </rPh>
    <phoneticPr fontId="3"/>
  </si>
  <si>
    <t>113歳</t>
    <rPh sb="3" eb="4">
      <t>サイ</t>
    </rPh>
    <phoneticPr fontId="3"/>
  </si>
  <si>
    <t>114歳</t>
    <rPh sb="3" eb="4">
      <t>サイ</t>
    </rPh>
    <phoneticPr fontId="3"/>
  </si>
  <si>
    <t>豊能医療圏</t>
    <rPh sb="0" eb="1">
      <t>ユタカ</t>
    </rPh>
    <rPh sb="1" eb="2">
      <t>ノウ</t>
    </rPh>
    <rPh sb="2" eb="4">
      <t>イリョウ</t>
    </rPh>
    <rPh sb="3" eb="4">
      <t>ケン</t>
    </rPh>
    <phoneticPr fontId="30"/>
  </si>
  <si>
    <t>65歳～74歳</t>
    <rPh sb="2" eb="3">
      <t>サイ</t>
    </rPh>
    <rPh sb="6" eb="7">
      <t>サイ</t>
    </rPh>
    <phoneticPr fontId="3"/>
  </si>
  <si>
    <t>年齢別</t>
    <rPh sb="0" eb="2">
      <t>ネンレイ</t>
    </rPh>
    <rPh sb="2" eb="3">
      <t>ベツ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</si>
  <si>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</si>
  <si>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　　地区別</t>
    <rPh sb="2" eb="4">
      <t>チク</t>
    </rPh>
    <rPh sb="4" eb="5">
      <t>ベツ</t>
    </rPh>
    <phoneticPr fontId="3"/>
  </si>
  <si>
    <t>【グラフ用】</t>
  </si>
  <si>
    <t>　　地区別</t>
  </si>
  <si>
    <t>受診率(%)</t>
    <rPh sb="0" eb="2">
      <t>ジュシン</t>
    </rPh>
    <rPh sb="2" eb="3">
      <t>リツ</t>
    </rPh>
    <phoneticPr fontId="3"/>
  </si>
  <si>
    <t>以上</t>
    <rPh sb="0" eb="2">
      <t>イジョウ</t>
    </rPh>
    <phoneticPr fontId="5"/>
  </si>
  <si>
    <t>以下</t>
    <rPh sb="0" eb="2">
      <t>イカ</t>
    </rPh>
    <phoneticPr fontId="5"/>
  </si>
  <si>
    <t>未満</t>
    <rPh sb="0" eb="2">
      <t>ミマン</t>
    </rPh>
    <phoneticPr fontId="5"/>
  </si>
  <si>
    <t>　　市区町村別</t>
  </si>
  <si>
    <t>【グラフ用】</t>
    <rPh sb="4" eb="5">
      <t>ヨウ</t>
    </rPh>
    <phoneticPr fontId="3"/>
  </si>
  <si>
    <t>医科健診受診者</t>
    <rPh sb="0" eb="4">
      <t>イカケンシン</t>
    </rPh>
    <rPh sb="4" eb="7">
      <t>ジュシンシャ</t>
    </rPh>
    <phoneticPr fontId="3"/>
  </si>
  <si>
    <t>豊能医療圏</t>
    <rPh sb="0" eb="1">
      <t>ユタカ</t>
    </rPh>
    <rPh sb="1" eb="2">
      <t>ノウ</t>
    </rPh>
    <rPh sb="2" eb="5">
      <t>イリョウケン</t>
    </rPh>
    <phoneticPr fontId="3"/>
  </si>
  <si>
    <t>該当者数(人)</t>
    <rPh sb="0" eb="3">
      <t>ガイトウシャ</t>
    </rPh>
    <rPh sb="3" eb="4">
      <t>スウ</t>
    </rPh>
    <phoneticPr fontId="3"/>
  </si>
  <si>
    <t>医療機関受診状況</t>
    <rPh sb="0" eb="4">
      <t>イリョウキカン</t>
    </rPh>
    <rPh sb="4" eb="8">
      <t>ジュシンジョウキョウ</t>
    </rPh>
    <phoneticPr fontId="3"/>
  </si>
  <si>
    <t>市区町村</t>
    <rPh sb="0" eb="4">
      <t>シクチョウソン</t>
    </rPh>
    <phoneticPr fontId="3"/>
  </si>
  <si>
    <t>　　市区町村別</t>
    <rPh sb="2" eb="6">
      <t>シクチョウソン</t>
    </rPh>
    <rPh sb="6" eb="7">
      <t>ベツ</t>
    </rPh>
    <phoneticPr fontId="3"/>
  </si>
  <si>
    <t>　　人間ドック受診率</t>
    <rPh sb="2" eb="4">
      <t>ニンゲン</t>
    </rPh>
    <rPh sb="7" eb="9">
      <t>ジュシン</t>
    </rPh>
    <rPh sb="9" eb="10">
      <t>リツ</t>
    </rPh>
    <phoneticPr fontId="3"/>
  </si>
  <si>
    <t>自己負担割合1割</t>
    <rPh sb="0" eb="4">
      <t>ジコフタン</t>
    </rPh>
    <rPh sb="4" eb="6">
      <t>ワリアイ</t>
    </rPh>
    <rPh sb="7" eb="8">
      <t>ワリ</t>
    </rPh>
    <phoneticPr fontId="3"/>
  </si>
  <si>
    <t>自己負担割合3割</t>
    <rPh sb="0" eb="4">
      <t>ジコフタン</t>
    </rPh>
    <rPh sb="4" eb="6">
      <t>ワリアイ</t>
    </rPh>
    <rPh sb="7" eb="8">
      <t>ワリ</t>
    </rPh>
    <phoneticPr fontId="3"/>
  </si>
  <si>
    <t>　　人間ドック受診率(全体)</t>
    <rPh sb="2" eb="4">
      <t>ニンゲン</t>
    </rPh>
    <rPh sb="7" eb="9">
      <t>ジュシン</t>
    </rPh>
    <rPh sb="9" eb="10">
      <t>リツ</t>
    </rPh>
    <rPh sb="11" eb="13">
      <t>ゼンタイ</t>
    </rPh>
    <phoneticPr fontId="3"/>
  </si>
  <si>
    <t>自己負担割合1割</t>
    <rPh sb="0" eb="6">
      <t>ジコフタンワリアイ</t>
    </rPh>
    <rPh sb="7" eb="8">
      <t>ワリ</t>
    </rPh>
    <phoneticPr fontId="3"/>
  </si>
  <si>
    <t>自己負担割合3割</t>
    <rPh sb="0" eb="6">
      <t>ジコフタンワリアイ</t>
    </rPh>
    <rPh sb="7" eb="8">
      <t>ワリ</t>
    </rPh>
    <phoneticPr fontId="3"/>
  </si>
  <si>
    <t>全体</t>
    <phoneticPr fontId="3"/>
  </si>
  <si>
    <t>医科健診受診者</t>
    <rPh sb="0" eb="4">
      <t>イカケンシン</t>
    </rPh>
    <rPh sb="4" eb="7">
      <t>ジュシンシャ</t>
    </rPh>
    <phoneticPr fontId="3"/>
  </si>
  <si>
    <t>人間ドック受診者</t>
    <rPh sb="0" eb="2">
      <t>ニンゲン</t>
    </rPh>
    <rPh sb="5" eb="8">
      <t>ジュシンシャ</t>
    </rPh>
    <phoneticPr fontId="3"/>
  </si>
  <si>
    <t>医療機関受診者数(人)</t>
    <rPh sb="0" eb="4">
      <t>イリョウキカン</t>
    </rPh>
    <rPh sb="4" eb="7">
      <t>ジュシンシャ</t>
    </rPh>
    <rPh sb="7" eb="8">
      <t>スウ</t>
    </rPh>
    <phoneticPr fontId="3"/>
  </si>
  <si>
    <t>割合(%)
(該当者数に占める割合)</t>
    <rPh sb="7" eb="9">
      <t>ガイトウ</t>
    </rPh>
    <rPh sb="10" eb="11">
      <t>スウ</t>
    </rPh>
    <phoneticPr fontId="3"/>
  </si>
  <si>
    <t>生活習慣病患者数(人)</t>
    <rPh sb="0" eb="2">
      <t>セイカツ</t>
    </rPh>
    <rPh sb="2" eb="4">
      <t>シュウカン</t>
    </rPh>
    <rPh sb="4" eb="5">
      <t>ビョウ</t>
    </rPh>
    <rPh sb="5" eb="8">
      <t>カンジャスウ</t>
    </rPh>
    <phoneticPr fontId="3"/>
  </si>
  <si>
    <t>医療費(円)</t>
    <rPh sb="0" eb="3">
      <t>イリョウヒ</t>
    </rPh>
    <rPh sb="4" eb="5">
      <t>エン</t>
    </rPh>
    <phoneticPr fontId="3"/>
  </si>
  <si>
    <t>患者一人当たりの医療費(円)</t>
    <rPh sb="0" eb="2">
      <t>カンジャ</t>
    </rPh>
    <rPh sb="2" eb="5">
      <t>ヒトリア</t>
    </rPh>
    <rPh sb="8" eb="11">
      <t>イリョウヒ</t>
    </rPh>
    <rPh sb="12" eb="13">
      <t>エン</t>
    </rPh>
    <phoneticPr fontId="3"/>
  </si>
  <si>
    <t>患者一人当たりの生活習慣病医療費(円)</t>
    <rPh sb="0" eb="2">
      <t>カンジャ</t>
    </rPh>
    <rPh sb="2" eb="5">
      <t>ヒトリア</t>
    </rPh>
    <rPh sb="8" eb="13">
      <t>セイカツシュウカンビョウ</t>
    </rPh>
    <rPh sb="13" eb="16">
      <t>イリョウヒ</t>
    </rPh>
    <rPh sb="17" eb="18">
      <t>エン</t>
    </rPh>
    <phoneticPr fontId="3"/>
  </si>
  <si>
    <t>医療機関受診者</t>
    <rPh sb="0" eb="4">
      <t>イリョウキカン</t>
    </rPh>
    <rPh sb="4" eb="7">
      <t>ジュシンシャ</t>
    </rPh>
    <phoneticPr fontId="3"/>
  </si>
  <si>
    <t>　　医科健診･人間ドック受診有無別医療機関受診状況</t>
    <rPh sb="2" eb="4">
      <t>イカ</t>
    </rPh>
    <rPh sb="4" eb="6">
      <t>ケンシン</t>
    </rPh>
    <rPh sb="7" eb="9">
      <t>ニンゲン</t>
    </rPh>
    <rPh sb="12" eb="14">
      <t>ジュシン</t>
    </rPh>
    <rPh sb="14" eb="16">
      <t>ウム</t>
    </rPh>
    <rPh sb="16" eb="17">
      <t>ベツ</t>
    </rPh>
    <rPh sb="17" eb="19">
      <t>イリョウ</t>
    </rPh>
    <rPh sb="19" eb="21">
      <t>キカン</t>
    </rPh>
    <rPh sb="21" eb="23">
      <t>ジュシン</t>
    </rPh>
    <rPh sb="23" eb="25">
      <t>ジョウキョウ</t>
    </rPh>
    <phoneticPr fontId="3"/>
  </si>
  <si>
    <t>広域連合全体</t>
    <rPh sb="0" eb="6">
      <t>コウイキレンゴウゼンタイ</t>
    </rPh>
    <phoneticPr fontId="3"/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</si>
  <si>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</si>
  <si>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</si>
  <si>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</si>
  <si>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</si>
  <si>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</si>
  <si>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</si>
  <si>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  <rPh sb="0" eb="2">
      <t>オオサカ</t>
    </rPh>
    <rPh sb="2" eb="3">
      <t>シ</t>
    </rPh>
    <phoneticPr fontId="3"/>
  </si>
  <si>
    <t>生活習慣病なし</t>
    <rPh sb="0" eb="5">
      <t>セイカツシュウカンビョウ</t>
    </rPh>
    <phoneticPr fontId="3"/>
  </si>
  <si>
    <t>人間ドック受診者(自己負担割合1割)</t>
    <rPh sb="0" eb="2">
      <t>ニンゲン</t>
    </rPh>
    <rPh sb="5" eb="8">
      <t>ジュシンシャ</t>
    </rPh>
    <rPh sb="9" eb="15">
      <t>ジコフタンワリアイ</t>
    </rPh>
    <rPh sb="16" eb="17">
      <t>ワリ</t>
    </rPh>
    <phoneticPr fontId="3"/>
  </si>
  <si>
    <t>人間ドック受診者(自己負担割合3割)</t>
    <rPh sb="0" eb="2">
      <t>ニンゲン</t>
    </rPh>
    <rPh sb="5" eb="8">
      <t>ジュシンシャ</t>
    </rPh>
    <rPh sb="9" eb="15">
      <t>ジコフタンワリアイ</t>
    </rPh>
    <rPh sb="16" eb="17">
      <t>ワリ</t>
    </rPh>
    <phoneticPr fontId="3"/>
  </si>
  <si>
    <t>　　医科健診･人間ドック受診有無別医療機関受診割合</t>
    <rPh sb="2" eb="4">
      <t>イカ</t>
    </rPh>
    <rPh sb="4" eb="6">
      <t>ケンシン</t>
    </rPh>
    <rPh sb="7" eb="9">
      <t>ニンゲン</t>
    </rPh>
    <rPh sb="12" eb="14">
      <t>ジュシン</t>
    </rPh>
    <rPh sb="14" eb="16">
      <t>ウム</t>
    </rPh>
    <rPh sb="16" eb="17">
      <t>ベツ</t>
    </rPh>
    <rPh sb="17" eb="19">
      <t>イリョウ</t>
    </rPh>
    <rPh sb="19" eb="21">
      <t>キカン</t>
    </rPh>
    <rPh sb="21" eb="23">
      <t>ジュシン</t>
    </rPh>
    <rPh sb="23" eb="25">
      <t>ワリアイ</t>
    </rPh>
    <phoneticPr fontId="3"/>
  </si>
  <si>
    <t>　　【自己負担割合1割】</t>
    <phoneticPr fontId="3"/>
  </si>
  <si>
    <t>【自己負担割合3割】</t>
    <phoneticPr fontId="3"/>
  </si>
  <si>
    <t>　　【自己負担割合1割】</t>
    <rPh sb="3" eb="9">
      <t>ジコフタンワリアイ</t>
    </rPh>
    <rPh sb="10" eb="11">
      <t>ワリ</t>
    </rPh>
    <phoneticPr fontId="3"/>
  </si>
  <si>
    <t>合計</t>
    <rPh sb="0" eb="2">
      <t>ゴウケイ</t>
    </rPh>
    <phoneticPr fontId="3"/>
  </si>
  <si>
    <t>　　　　　　中分類の「0402 糖尿病」「0403 脂質異常症」「0901 高血圧性疾患」「0902 虚血性心疾患」「0904 くも膜下出血」「0905 脳内出血」</t>
    <phoneticPr fontId="3"/>
  </si>
  <si>
    <t>　　　　　 「0906 脳梗塞」「0907 脳動脈硬化(症)」「0909 動脈硬化(症)」「1402 腎不全」としている。</t>
    <phoneticPr fontId="3"/>
  </si>
  <si>
    <t>【表作成用】</t>
    <rPh sb="1" eb="4">
      <t>ヒョウサクセイ</t>
    </rPh>
    <phoneticPr fontId="3"/>
  </si>
  <si>
    <t>全年齢</t>
    <rPh sb="0" eb="3">
      <t>ゼンネンレイ</t>
    </rPh>
    <phoneticPr fontId="3"/>
  </si>
  <si>
    <t>自己負担割合1割</t>
  </si>
  <si>
    <t>自己負担割合3割</t>
    <phoneticPr fontId="3"/>
  </si>
  <si>
    <t>自己負担割合3割</t>
  </si>
  <si>
    <t>【グラフラベル用】</t>
    <rPh sb="7" eb="8">
      <t>ヨウ</t>
    </rPh>
    <phoneticPr fontId="3"/>
  </si>
  <si>
    <t>65歳～74歳</t>
  </si>
  <si>
    <t>広域連合全体</t>
    <rPh sb="0" eb="6">
      <t>コウイキレンゴウゼンタイ</t>
    </rPh>
    <phoneticPr fontId="3"/>
  </si>
  <si>
    <t>生活習慣病…厚生労働省「特定健康診査等実施計画作成の手引き(第2版)」に記載された疾病中分類を生活習慣病の疾病項目としている。</t>
    <rPh sb="0" eb="2">
      <t>セイカツ</t>
    </rPh>
    <rPh sb="2" eb="4">
      <t>シュウカン</t>
    </rPh>
    <rPh sb="4" eb="5">
      <t>ビョウ</t>
    </rPh>
    <phoneticPr fontId="3"/>
  </si>
  <si>
    <t>自己負担割合
1割</t>
    <rPh sb="0" eb="6">
      <t>ジコフタンワリアイ</t>
    </rPh>
    <rPh sb="8" eb="9">
      <t>ワリ</t>
    </rPh>
    <phoneticPr fontId="3"/>
  </si>
  <si>
    <t>自己負担割合
3割</t>
    <rPh sb="0" eb="6">
      <t>ジコフタンワリアイ</t>
    </rPh>
    <rPh sb="8" eb="9">
      <t>ワリ</t>
    </rPh>
    <phoneticPr fontId="3"/>
  </si>
  <si>
    <t>　　自己負担割合別の人間ドック受診率</t>
    <rPh sb="2" eb="9">
      <t>ジコフタンワリアイベツ</t>
    </rPh>
    <rPh sb="10" eb="12">
      <t>ニンゲン</t>
    </rPh>
    <rPh sb="15" eb="17">
      <t>ジュシン</t>
    </rPh>
    <rPh sb="17" eb="18">
      <t>リツ</t>
    </rPh>
    <phoneticPr fontId="3"/>
  </si>
  <si>
    <t>【グラフラベル用】</t>
    <rPh sb="7" eb="8">
      <t>ヨウ</t>
    </rPh>
    <phoneticPr fontId="3"/>
  </si>
  <si>
    <t>人間ドック受診率</t>
  </si>
  <si>
    <t>　　【自己負担割合1割】</t>
  </si>
  <si>
    <t>　　【自己負担割合3割】</t>
    <phoneticPr fontId="3"/>
  </si>
  <si>
    <t>生活習慣病
医療費(円)</t>
    <rPh sb="0" eb="5">
      <t>セイカツシュウカンビョウ</t>
    </rPh>
    <rPh sb="6" eb="9">
      <t>イリョウヒ</t>
    </rPh>
    <rPh sb="10" eb="11">
      <t>エン</t>
    </rPh>
    <phoneticPr fontId="3"/>
  </si>
  <si>
    <t>※令和3年3月31日時点で資格がある者を対象とする。</t>
    <rPh sb="1" eb="3">
      <t>レイワ</t>
    </rPh>
    <rPh sb="4" eb="5">
      <t>ネン</t>
    </rPh>
    <rPh sb="6" eb="7">
      <t>ツキ</t>
    </rPh>
    <rPh sb="9" eb="10">
      <t>ニチ</t>
    </rPh>
    <rPh sb="10" eb="12">
      <t>ジテン</t>
    </rPh>
    <rPh sb="13" eb="15">
      <t>シカク</t>
    </rPh>
    <rPh sb="18" eb="19">
      <t>モノ</t>
    </rPh>
    <rPh sb="20" eb="22">
      <t>タイショウ</t>
    </rPh>
    <phoneticPr fontId="3"/>
  </si>
  <si>
    <t>データ化範囲(分析対象)…健康診査データは令和2年4月～令和3年3月健診分(12カ月分)。</t>
    <rPh sb="21" eb="23">
      <t>レイワ</t>
    </rPh>
    <phoneticPr fontId="3"/>
  </si>
  <si>
    <t>年齢基準日…令和3年3月31日時点。</t>
    <rPh sb="0" eb="2">
      <t>ネンレイ</t>
    </rPh>
    <rPh sb="2" eb="4">
      <t>キジュン</t>
    </rPh>
    <rPh sb="4" eb="5">
      <t>ビ</t>
    </rPh>
    <phoneticPr fontId="3"/>
  </si>
  <si>
    <t>資格確認条件…令和3年3月31日時点。ただし、除外対象者は含まれない。</t>
    <rPh sb="4" eb="6">
      <t>ジョウケン</t>
    </rPh>
    <rPh sb="12" eb="13">
      <t>ガツ</t>
    </rPh>
    <rPh sb="15" eb="16">
      <t>ニチ</t>
    </rPh>
    <rPh sb="16" eb="18">
      <t>ジテン</t>
    </rPh>
    <rPh sb="23" eb="25">
      <t>ジョガイ</t>
    </rPh>
    <rPh sb="25" eb="28">
      <t>タイショウシャ</t>
    </rPh>
    <rPh sb="29" eb="30">
      <t>フク</t>
    </rPh>
    <phoneticPr fontId="3"/>
  </si>
  <si>
    <t>　　市町村別</t>
    <rPh sb="5" eb="6">
      <t>ベツ</t>
    </rPh>
    <phoneticPr fontId="3"/>
  </si>
  <si>
    <t>自己負担割合区分</t>
    <phoneticPr fontId="3"/>
  </si>
  <si>
    <t>医科健診受診者</t>
    <phoneticPr fontId="3"/>
  </si>
  <si>
    <t>自己負担割合1割</t>
    <phoneticPr fontId="3"/>
  </si>
  <si>
    <t>自己負担割合3割</t>
    <phoneticPr fontId="3"/>
  </si>
  <si>
    <t>人間ドック受診者</t>
    <phoneticPr fontId="3"/>
  </si>
  <si>
    <t>医科健診未受診･人間ドック未受診者</t>
    <rPh sb="0" eb="2">
      <t>イカ</t>
    </rPh>
    <rPh sb="2" eb="4">
      <t>ケンシン</t>
    </rPh>
    <rPh sb="4" eb="5">
      <t>ミ</t>
    </rPh>
    <rPh sb="5" eb="7">
      <t>ジュシン</t>
    </rPh>
    <rPh sb="8" eb="10">
      <t>ニンゲン</t>
    </rPh>
    <rPh sb="13" eb="14">
      <t>ミ</t>
    </rPh>
    <rPh sb="14" eb="17">
      <t>ジュシンシャ</t>
    </rPh>
    <phoneticPr fontId="3"/>
  </si>
  <si>
    <t>医科健診未受診･
人間ドック未受診者</t>
    <phoneticPr fontId="3"/>
  </si>
  <si>
    <t>広域連合全体</t>
    <phoneticPr fontId="3"/>
  </si>
  <si>
    <t>人間ドック受診率(全体)</t>
    <rPh sb="0" eb="2">
      <t>ニンゲン</t>
    </rPh>
    <rPh sb="5" eb="8">
      <t>ジュシンリツ</t>
    </rPh>
    <rPh sb="9" eb="11">
      <t>ゼンタイ</t>
    </rPh>
    <phoneticPr fontId="3"/>
  </si>
  <si>
    <t>　　【自己負担割合3割】</t>
    <rPh sb="3" eb="9">
      <t>ジコフタンワリアイ</t>
    </rPh>
    <rPh sb="10" eb="11">
      <t>ワリ</t>
    </rPh>
    <phoneticPr fontId="3"/>
  </si>
  <si>
    <t>大阪市</t>
    <phoneticPr fontId="3"/>
  </si>
  <si>
    <t>人間ドック受診率(全体)</t>
    <rPh sb="0" eb="2">
      <t>ニンゲン</t>
    </rPh>
    <rPh sb="5" eb="8">
      <t>ジュシンリツ</t>
    </rPh>
    <rPh sb="9" eb="11">
      <t>ゼンタイ</t>
    </rPh>
    <phoneticPr fontId="3"/>
  </si>
  <si>
    <t>広域連合全体</t>
    <rPh sb="0" eb="6">
      <t>コウイキレンゴウゼンタイ</t>
    </rPh>
    <phoneticPr fontId="3"/>
  </si>
  <si>
    <t>データ化範囲(分析対象)…FKAC522データ(人間ドックデータ)は令和2年度分。</t>
    <rPh sb="24" eb="26">
      <t>ニンゲン</t>
    </rPh>
    <rPh sb="34" eb="36">
      <t>レイワ</t>
    </rPh>
    <rPh sb="37" eb="40">
      <t>ネンドブン</t>
    </rPh>
    <phoneticPr fontId="3"/>
  </si>
  <si>
    <t>不明</t>
    <rPh sb="0" eb="2">
      <t>フメイ</t>
    </rPh>
    <phoneticPr fontId="3"/>
  </si>
  <si>
    <t>不明</t>
    <rPh sb="0" eb="2">
      <t>フメイ</t>
    </rPh>
    <phoneticPr fontId="3"/>
  </si>
  <si>
    <t>不明</t>
    <rPh sb="0" eb="2">
      <t>フメイ</t>
    </rPh>
    <phoneticPr fontId="3"/>
  </si>
  <si>
    <t>115歳</t>
    <rPh sb="3" eb="4">
      <t>サイ</t>
    </rPh>
    <phoneticPr fontId="3"/>
  </si>
  <si>
    <t>116歳</t>
    <rPh sb="3" eb="4">
      <t>サイ</t>
    </rPh>
    <phoneticPr fontId="3"/>
  </si>
  <si>
    <t>生活習慣病なし</t>
    <rPh sb="0" eb="2">
      <t>セイカツ</t>
    </rPh>
    <rPh sb="2" eb="4">
      <t>シュウカン</t>
    </rPh>
    <rPh sb="4" eb="5">
      <t>ビョウ</t>
    </rPh>
    <phoneticPr fontId="3"/>
  </si>
  <si>
    <t>合計</t>
    <rPh sb="0" eb="2">
      <t>ゴウケイ</t>
    </rPh>
    <phoneticPr fontId="3"/>
  </si>
  <si>
    <t>生活習慣病あり</t>
    <rPh sb="0" eb="2">
      <t>セイカツ</t>
    </rPh>
    <rPh sb="2" eb="4">
      <t>シュウカン</t>
    </rPh>
    <rPh sb="4" eb="5">
      <t>ビョウ</t>
    </rPh>
    <phoneticPr fontId="3"/>
  </si>
  <si>
    <t>うち、生活習慣病あり</t>
    <phoneticPr fontId="3"/>
  </si>
  <si>
    <t>うち、生活習慣病あり</t>
    <rPh sb="3" eb="5">
      <t>セイカツ</t>
    </rPh>
    <rPh sb="5" eb="7">
      <t>シュウカン</t>
    </rPh>
    <rPh sb="7" eb="8">
      <t>ビョウ</t>
    </rPh>
    <phoneticPr fontId="3"/>
  </si>
  <si>
    <t>生活習慣病あり</t>
    <rPh sb="0" eb="5">
      <t>セイカツシュウカンビョウ</t>
    </rPh>
    <phoneticPr fontId="3"/>
  </si>
  <si>
    <t>うち、生活習慣病あり</t>
    <phoneticPr fontId="3"/>
  </si>
  <si>
    <t>医療機関未受診</t>
    <rPh sb="0" eb="4">
      <t>イリョウキカン</t>
    </rPh>
    <rPh sb="4" eb="7">
      <t>ミジュシン</t>
    </rPh>
    <phoneticPr fontId="3"/>
  </si>
  <si>
    <t>医療機関未受診</t>
    <phoneticPr fontId="3"/>
  </si>
  <si>
    <t>　　医科健診受診者の医療機関受診割合</t>
    <rPh sb="2" eb="4">
      <t>イカ</t>
    </rPh>
    <rPh sb="4" eb="6">
      <t>ケンシン</t>
    </rPh>
    <rPh sb="6" eb="8">
      <t>ジュシン</t>
    </rPh>
    <rPh sb="8" eb="9">
      <t>シャ</t>
    </rPh>
    <rPh sb="10" eb="12">
      <t>イリョウ</t>
    </rPh>
    <rPh sb="12" eb="14">
      <t>キカン</t>
    </rPh>
    <rPh sb="14" eb="16">
      <t>ジュシン</t>
    </rPh>
    <rPh sb="16" eb="18">
      <t>ワリアイ</t>
    </rPh>
    <phoneticPr fontId="3"/>
  </si>
  <si>
    <t>　　人間ドック受診者の医療機関受診割合</t>
    <rPh sb="2" eb="4">
      <t>ニンゲン</t>
    </rPh>
    <rPh sb="7" eb="9">
      <t>ジュシン</t>
    </rPh>
    <rPh sb="9" eb="10">
      <t>シャ</t>
    </rPh>
    <rPh sb="11" eb="13">
      <t>イリョウ</t>
    </rPh>
    <rPh sb="13" eb="15">
      <t>キカン</t>
    </rPh>
    <rPh sb="15" eb="17">
      <t>ジュシン</t>
    </rPh>
    <rPh sb="17" eb="19">
      <t>ワリアイ</t>
    </rPh>
    <phoneticPr fontId="3"/>
  </si>
  <si>
    <t>　　医科健診未受診･人間ドック未受診者の医療機関受診割合</t>
    <rPh sb="2" eb="4">
      <t>イカ</t>
    </rPh>
    <rPh sb="4" eb="6">
      <t>ケンシン</t>
    </rPh>
    <rPh sb="6" eb="7">
      <t>ミ</t>
    </rPh>
    <rPh sb="7" eb="9">
      <t>ジュシン</t>
    </rPh>
    <rPh sb="10" eb="12">
      <t>ニンゲン</t>
    </rPh>
    <rPh sb="15" eb="16">
      <t>ミ</t>
    </rPh>
    <rPh sb="16" eb="19">
      <t>ジュシンシャ</t>
    </rPh>
    <rPh sb="20" eb="22">
      <t>イリョウ</t>
    </rPh>
    <rPh sb="22" eb="24">
      <t>キカン</t>
    </rPh>
    <rPh sb="24" eb="26">
      <t>ジュシン</t>
    </rPh>
    <rPh sb="26" eb="28">
      <t>ワリアイ</t>
    </rPh>
    <phoneticPr fontId="3"/>
  </si>
  <si>
    <t>　　市町村別</t>
    <rPh sb="2" eb="5">
      <t>シチョウソン</t>
    </rPh>
    <rPh sb="5" eb="6">
      <t>ベツ</t>
    </rPh>
    <phoneticPr fontId="3"/>
  </si>
  <si>
    <t>データ化範囲(分析対象)…入院(DPCを含む)、入院外、調剤の電子レセプト。対象診療年月は令和2年4月～令和3年3月診療分(12カ月分)。</t>
    <rPh sb="24" eb="26">
      <t>ニュウイン</t>
    </rPh>
    <rPh sb="26" eb="27">
      <t>ガイ</t>
    </rPh>
    <rPh sb="28" eb="30">
      <t>チョウザイ</t>
    </rPh>
    <rPh sb="31" eb="33">
      <t>デンシ</t>
    </rPh>
    <rPh sb="45" eb="47">
      <t>レイワ</t>
    </rPh>
    <rPh sb="52" eb="54">
      <t>レイワ</t>
    </rPh>
    <rPh sb="55" eb="56">
      <t>ネン</t>
    </rPh>
    <phoneticPr fontId="3"/>
  </si>
  <si>
    <t>生活習慣病医療費(円)</t>
    <rPh sb="0" eb="5">
      <t>セイカツシュウカンビョウ</t>
    </rPh>
    <rPh sb="5" eb="8">
      <t>イリョウヒ</t>
    </rPh>
    <rPh sb="9" eb="10">
      <t>エン</t>
    </rPh>
    <phoneticPr fontId="3"/>
  </si>
  <si>
    <t>対象者数
(人)</t>
    <rPh sb="0" eb="3">
      <t>タイショウシャ</t>
    </rPh>
    <rPh sb="3" eb="4">
      <t>スウ</t>
    </rPh>
    <rPh sb="6" eb="7">
      <t>ニン</t>
    </rPh>
    <phoneticPr fontId="3"/>
  </si>
  <si>
    <t>受診者数
(人)</t>
    <rPh sb="0" eb="3">
      <t>ジュシンシャ</t>
    </rPh>
    <rPh sb="3" eb="4">
      <t>スウ</t>
    </rPh>
    <phoneticPr fontId="3"/>
  </si>
  <si>
    <t>受診率
(%)</t>
    <rPh sb="0" eb="2">
      <t>ジュシン</t>
    </rPh>
    <rPh sb="2" eb="3">
      <t>リツ</t>
    </rPh>
    <phoneticPr fontId="3"/>
  </si>
  <si>
    <t>医科健診未受診･人間ドック未受診者…医科健診未受診かつ人間ドック未受診の者。</t>
    <rPh sb="36" eb="37">
      <t>モノ</t>
    </rPh>
    <phoneticPr fontId="3"/>
  </si>
  <si>
    <t>生活習慣病あり…医療機関受診者のうち生活習慣病患者の者。</t>
    <rPh sb="0" eb="5">
      <t>セイカツシュウカンビョウ</t>
    </rPh>
    <rPh sb="8" eb="12">
      <t>イリョウキカン</t>
    </rPh>
    <rPh sb="12" eb="15">
      <t>ジュシンシャ</t>
    </rPh>
    <rPh sb="18" eb="23">
      <t>セイカツシュウカンビョウ</t>
    </rPh>
    <rPh sb="23" eb="25">
      <t>カンジャ</t>
    </rPh>
    <rPh sb="26" eb="27">
      <t>モノ</t>
    </rPh>
    <phoneticPr fontId="3"/>
  </si>
  <si>
    <t>生活習慣病なし…医療機関受診者のうち生活習慣病患者でない者。</t>
    <rPh sb="0" eb="5">
      <t>セイカツシュウカンビョウ</t>
    </rPh>
    <rPh sb="8" eb="12">
      <t>イリョウキカン</t>
    </rPh>
    <rPh sb="12" eb="15">
      <t>ジュシンシャ</t>
    </rPh>
    <rPh sb="18" eb="23">
      <t>セイカツシュウカンビョウ</t>
    </rPh>
    <rPh sb="23" eb="25">
      <t>カンジャ</t>
    </rPh>
    <rPh sb="28" eb="29">
      <t>モノ</t>
    </rPh>
    <phoneticPr fontId="3"/>
  </si>
  <si>
    <t>　　年齢別人間ドック受診率</t>
    <rPh sb="2" eb="5">
      <t>ネンレイベツ</t>
    </rPh>
    <rPh sb="5" eb="7">
      <t>ニンゲン</t>
    </rPh>
    <rPh sb="10" eb="12">
      <t>ジュシン</t>
    </rPh>
    <rPh sb="12" eb="13">
      <t>リツ</t>
    </rPh>
    <phoneticPr fontId="3"/>
  </si>
  <si>
    <t>人間ドック受診率</t>
    <phoneticPr fontId="3"/>
  </si>
  <si>
    <t>　　【自己負担割合3割】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</si>
</sst>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0.0%"/>
    <numFmt numFmtId="178" formatCode="#,##0_ ;[Red]\-#,##0\ "/>
    <numFmt numFmtId="179" formatCode="#,##0_ "/>
  </numFmts>
  <fonts count="5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sz val="8.5"/>
      <color theme="1"/>
      <name val="ＭＳ 明朝"/>
      <family val="1"/>
      <charset val="128"/>
    </font>
    <font>
      <sz val="8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918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5" fillId="0" borderId="0"/>
    <xf numFmtId="0" fontId="28" fillId="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0" fillId="42" borderId="0" applyBorder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38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8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2" fillId="0" borderId="0"/>
    <xf numFmtId="0" fontId="31" fillId="0" borderId="0">
      <alignment vertical="center"/>
    </xf>
    <xf numFmtId="0" fontId="4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64">
    <xf numFmtId="0" fontId="0" fillId="0" borderId="0" xfId="0">
      <alignment vertical="center"/>
    </xf>
    <xf numFmtId="0" fontId="36" fillId="0" borderId="0" xfId="0" applyFo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3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28" borderId="25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 wrapText="1"/>
    </xf>
    <xf numFmtId="0" fontId="37" fillId="0" borderId="3" xfId="1386" applyFont="1" applyFill="1" applyBorder="1" applyAlignment="1">
      <alignment vertical="center" shrinkToFit="1"/>
    </xf>
    <xf numFmtId="0" fontId="37" fillId="0" borderId="0" xfId="0" applyFont="1" applyAlignment="1">
      <alignment vertical="center"/>
    </xf>
    <xf numFmtId="0" fontId="45" fillId="0" borderId="0" xfId="0" applyFont="1" applyFill="1" applyBorder="1" applyAlignment="1">
      <alignment vertical="center"/>
    </xf>
    <xf numFmtId="0" fontId="36" fillId="27" borderId="0" xfId="0" applyFont="1" applyFill="1" applyAlignment="1">
      <alignment vertical="center"/>
    </xf>
    <xf numFmtId="0" fontId="36" fillId="0" borderId="0" xfId="0" applyFont="1" applyBorder="1" applyAlignment="1">
      <alignment vertical="center"/>
    </xf>
    <xf numFmtId="0" fontId="37" fillId="0" borderId="3" xfId="1386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7" fillId="0" borderId="4" xfId="0" applyFont="1" applyFill="1" applyBorder="1" applyAlignment="1">
      <alignment horizontal="center" vertical="center" shrinkToFit="1"/>
    </xf>
    <xf numFmtId="177" fontId="37" fillId="0" borderId="29" xfId="0" applyNumberFormat="1" applyFont="1" applyFill="1" applyBorder="1" applyAlignment="1">
      <alignment horizontal="right" vertical="center" shrinkToFit="1"/>
    </xf>
    <xf numFmtId="0" fontId="39" fillId="0" borderId="0" xfId="0" applyFont="1" applyFill="1" applyAlignment="1">
      <alignment vertical="center"/>
    </xf>
    <xf numFmtId="0" fontId="36" fillId="0" borderId="0" xfId="0" applyFont="1" applyBorder="1">
      <alignment vertical="center"/>
    </xf>
    <xf numFmtId="0" fontId="36" fillId="0" borderId="35" xfId="0" applyFont="1" applyBorder="1">
      <alignment vertical="center"/>
    </xf>
    <xf numFmtId="0" fontId="36" fillId="0" borderId="36" xfId="0" applyFont="1" applyBorder="1">
      <alignment vertical="center"/>
    </xf>
    <xf numFmtId="0" fontId="36" fillId="0" borderId="37" xfId="0" applyFont="1" applyBorder="1">
      <alignment vertical="center"/>
    </xf>
    <xf numFmtId="0" fontId="36" fillId="0" borderId="38" xfId="0" applyFont="1" applyBorder="1">
      <alignment vertical="center"/>
    </xf>
    <xf numFmtId="0" fontId="36" fillId="43" borderId="3" xfId="0" applyFont="1" applyFill="1" applyBorder="1">
      <alignment vertical="center"/>
    </xf>
    <xf numFmtId="177" fontId="36" fillId="0" borderId="0" xfId="1917" applyNumberFormat="1" applyFont="1" applyBorder="1">
      <alignment vertical="center"/>
    </xf>
    <xf numFmtId="177" fontId="36" fillId="0" borderId="0" xfId="1917" applyNumberFormat="1" applyFont="1" applyBorder="1" applyAlignment="1">
      <alignment vertical="center"/>
    </xf>
    <xf numFmtId="0" fontId="36" fillId="0" borderId="39" xfId="0" applyFont="1" applyBorder="1" applyAlignment="1">
      <alignment vertical="center"/>
    </xf>
    <xf numFmtId="0" fontId="36" fillId="44" borderId="3" xfId="0" applyFont="1" applyFill="1" applyBorder="1">
      <alignment vertical="center"/>
    </xf>
    <xf numFmtId="0" fontId="36" fillId="45" borderId="3" xfId="0" applyFont="1" applyFill="1" applyBorder="1">
      <alignment vertical="center"/>
    </xf>
    <xf numFmtId="0" fontId="36" fillId="46" borderId="3" xfId="0" applyFont="1" applyFill="1" applyBorder="1">
      <alignment vertical="center"/>
    </xf>
    <xf numFmtId="0" fontId="36" fillId="47" borderId="3" xfId="0" applyFont="1" applyFill="1" applyBorder="1">
      <alignment vertical="center"/>
    </xf>
    <xf numFmtId="0" fontId="36" fillId="0" borderId="40" xfId="0" applyFont="1" applyBorder="1">
      <alignment vertical="center"/>
    </xf>
    <xf numFmtId="0" fontId="36" fillId="0" borderId="41" xfId="0" applyFont="1" applyBorder="1">
      <alignment vertical="center"/>
    </xf>
    <xf numFmtId="0" fontId="36" fillId="0" borderId="42" xfId="0" applyFont="1" applyBorder="1" applyAlignment="1">
      <alignment vertical="center"/>
    </xf>
    <xf numFmtId="0" fontId="36" fillId="0" borderId="39" xfId="0" applyFont="1" applyBorder="1">
      <alignment vertical="center"/>
    </xf>
    <xf numFmtId="0" fontId="36" fillId="0" borderId="42" xfId="0" applyFont="1" applyBorder="1">
      <alignment vertical="center"/>
    </xf>
    <xf numFmtId="0" fontId="37" fillId="0" borderId="24" xfId="0" applyFont="1" applyFill="1" applyBorder="1" applyAlignment="1">
      <alignment vertical="center"/>
    </xf>
    <xf numFmtId="0" fontId="38" fillId="0" borderId="3" xfId="1147" applyFont="1" applyFill="1" applyBorder="1" applyAlignment="1" applyProtection="1">
      <alignment vertical="center"/>
      <protection locked="0"/>
    </xf>
    <xf numFmtId="178" fontId="37" fillId="0" borderId="28" xfId="0" applyNumberFormat="1" applyFont="1" applyFill="1" applyBorder="1" applyAlignment="1">
      <alignment horizontal="right" vertical="center" shrinkToFit="1"/>
    </xf>
    <xf numFmtId="178" fontId="37" fillId="0" borderId="3" xfId="0" applyNumberFormat="1" applyFont="1" applyFill="1" applyBorder="1" applyAlignment="1">
      <alignment horizontal="right" vertical="center"/>
    </xf>
    <xf numFmtId="178" fontId="37" fillId="0" borderId="31" xfId="0" applyNumberFormat="1" applyFont="1" applyFill="1" applyBorder="1" applyAlignment="1">
      <alignment horizontal="right" vertical="center" shrinkToFit="1"/>
    </xf>
    <xf numFmtId="177" fontId="37" fillId="0" borderId="18" xfId="0" applyNumberFormat="1" applyFont="1" applyFill="1" applyBorder="1" applyAlignment="1">
      <alignment horizontal="right" vertical="center"/>
    </xf>
    <xf numFmtId="178" fontId="37" fillId="0" borderId="31" xfId="1577" applyNumberFormat="1" applyFont="1" applyFill="1" applyBorder="1" applyAlignment="1">
      <alignment horizontal="right" vertical="center" shrinkToFit="1"/>
    </xf>
    <xf numFmtId="178" fontId="37" fillId="0" borderId="32" xfId="0" applyNumberFormat="1" applyFont="1" applyFill="1" applyBorder="1" applyAlignment="1">
      <alignment horizontal="right" vertical="center"/>
    </xf>
    <xf numFmtId="178" fontId="37" fillId="0" borderId="30" xfId="0" applyNumberFormat="1" applyFont="1" applyFill="1" applyBorder="1" applyAlignment="1">
      <alignment horizontal="right" vertical="center" shrinkToFit="1"/>
    </xf>
    <xf numFmtId="177" fontId="37" fillId="0" borderId="20" xfId="0" applyNumberFormat="1" applyFont="1" applyFill="1" applyBorder="1" applyAlignment="1">
      <alignment horizontal="right" vertical="center" shrinkToFit="1"/>
    </xf>
    <xf numFmtId="177" fontId="37" fillId="0" borderId="3" xfId="0" applyNumberFormat="1" applyFont="1" applyFill="1" applyBorder="1" applyAlignment="1">
      <alignment horizontal="right" vertical="center"/>
    </xf>
    <xf numFmtId="178" fontId="37" fillId="0" borderId="34" xfId="0" applyNumberFormat="1" applyFont="1" applyFill="1" applyBorder="1" applyAlignment="1">
      <alignment horizontal="right" vertical="center" shrinkToFit="1"/>
    </xf>
    <xf numFmtId="178" fontId="37" fillId="0" borderId="32" xfId="0" applyNumberFormat="1" applyFont="1" applyFill="1" applyBorder="1" applyAlignment="1">
      <alignment horizontal="right" vertical="center" shrinkToFit="1"/>
    </xf>
    <xf numFmtId="0" fontId="37" fillId="28" borderId="18" xfId="0" applyFont="1" applyFill="1" applyBorder="1" applyAlignment="1">
      <alignment horizontal="center" vertical="center"/>
    </xf>
    <xf numFmtId="0" fontId="37" fillId="0" borderId="3" xfId="0" applyFont="1" applyBorder="1" applyAlignment="1">
      <alignment vertical="center" wrapText="1"/>
    </xf>
    <xf numFmtId="0" fontId="36" fillId="0" borderId="0" xfId="1550" applyFont="1">
      <alignment vertical="center"/>
    </xf>
    <xf numFmtId="179" fontId="37" fillId="0" borderId="0" xfId="1550" applyNumberFormat="1" applyFont="1" applyFill="1" applyBorder="1" applyAlignment="1">
      <alignment vertical="center" shrinkToFit="1"/>
    </xf>
    <xf numFmtId="49" fontId="37" fillId="0" borderId="0" xfId="1550" applyNumberFormat="1" applyFont="1" applyBorder="1" applyAlignment="1">
      <alignment vertical="center" shrinkToFit="1"/>
    </xf>
    <xf numFmtId="0" fontId="44" fillId="0" borderId="0" xfId="0" applyFont="1" applyFill="1" applyBorder="1">
      <alignment vertical="center"/>
    </xf>
    <xf numFmtId="0" fontId="42" fillId="0" borderId="0" xfId="0" applyFont="1">
      <alignment vertical="center"/>
    </xf>
    <xf numFmtId="0" fontId="46" fillId="0" borderId="0" xfId="0" applyFont="1" applyFill="1" applyBorder="1">
      <alignment vertical="center"/>
    </xf>
    <xf numFmtId="0" fontId="42" fillId="0" borderId="0" xfId="0" applyFont="1" applyFill="1" applyBorder="1">
      <alignment vertical="center"/>
    </xf>
    <xf numFmtId="0" fontId="47" fillId="0" borderId="0" xfId="1550" applyFont="1" applyAlignment="1">
      <alignment vertical="center"/>
    </xf>
    <xf numFmtId="0" fontId="42" fillId="28" borderId="27" xfId="1550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178" fontId="37" fillId="0" borderId="25" xfId="0" applyNumberFormat="1" applyFont="1" applyFill="1" applyBorder="1" applyAlignment="1">
      <alignment horizontal="right" vertical="center" shrinkToFit="1"/>
    </xf>
    <xf numFmtId="178" fontId="37" fillId="0" borderId="50" xfId="0" applyNumberFormat="1" applyFont="1" applyFill="1" applyBorder="1" applyAlignment="1">
      <alignment horizontal="right" vertical="center" shrinkToFit="1"/>
    </xf>
    <xf numFmtId="178" fontId="37" fillId="0" borderId="54" xfId="0" applyNumberFormat="1" applyFont="1" applyFill="1" applyBorder="1" applyAlignment="1">
      <alignment horizontal="right" vertical="center" shrinkToFit="1"/>
    </xf>
    <xf numFmtId="0" fontId="37" fillId="0" borderId="49" xfId="1386" applyFont="1" applyFill="1" applyBorder="1" applyAlignment="1">
      <alignment vertical="center"/>
    </xf>
    <xf numFmtId="0" fontId="37" fillId="0" borderId="3" xfId="0" applyFont="1" applyFill="1" applyBorder="1" applyAlignment="1">
      <alignment vertical="center"/>
    </xf>
    <xf numFmtId="0" fontId="37" fillId="0" borderId="4" xfId="0" applyFont="1" applyFill="1" applyBorder="1" applyAlignment="1">
      <alignment horizontal="center" vertical="center" shrinkToFit="1"/>
    </xf>
    <xf numFmtId="0" fontId="37" fillId="28" borderId="31" xfId="0" applyFont="1" applyFill="1" applyBorder="1" applyAlignment="1">
      <alignment horizontal="center" vertical="center"/>
    </xf>
    <xf numFmtId="0" fontId="37" fillId="28" borderId="50" xfId="0" applyFont="1" applyFill="1" applyBorder="1" applyAlignment="1">
      <alignment horizontal="center" vertical="center"/>
    </xf>
    <xf numFmtId="178" fontId="37" fillId="0" borderId="43" xfId="0" applyNumberFormat="1" applyFont="1" applyFill="1" applyBorder="1" applyAlignment="1">
      <alignment horizontal="right" vertical="center"/>
    </xf>
    <xf numFmtId="178" fontId="37" fillId="0" borderId="43" xfId="0" applyNumberFormat="1" applyFont="1" applyFill="1" applyBorder="1" applyAlignment="1">
      <alignment horizontal="right" vertical="center" shrinkToFit="1"/>
    </xf>
    <xf numFmtId="0" fontId="37" fillId="0" borderId="3" xfId="0" applyFont="1" applyBorder="1" applyAlignment="1">
      <alignment horizontal="center" vertical="center"/>
    </xf>
    <xf numFmtId="0" fontId="37" fillId="0" borderId="23" xfId="1550" applyNumberFormat="1" applyFont="1" applyBorder="1" applyAlignment="1">
      <alignment vertical="center" shrinkToFit="1"/>
    </xf>
    <xf numFmtId="0" fontId="37" fillId="0" borderId="58" xfId="1550" applyNumberFormat="1" applyFont="1" applyBorder="1" applyAlignment="1">
      <alignment vertical="center" shrinkToFit="1"/>
    </xf>
    <xf numFmtId="0" fontId="37" fillId="0" borderId="59" xfId="1550" applyNumberFormat="1" applyFont="1" applyBorder="1" applyAlignment="1">
      <alignment vertical="center" shrinkToFit="1"/>
    </xf>
    <xf numFmtId="0" fontId="38" fillId="28" borderId="26" xfId="1550" applyFont="1" applyFill="1" applyBorder="1" applyAlignment="1">
      <alignment horizontal="center" vertical="center" wrapText="1"/>
    </xf>
    <xf numFmtId="0" fontId="38" fillId="28" borderId="31" xfId="1550" applyFont="1" applyFill="1" applyBorder="1" applyAlignment="1">
      <alignment horizontal="center" vertical="center" wrapText="1"/>
    </xf>
    <xf numFmtId="178" fontId="37" fillId="0" borderId="4" xfId="1550" applyNumberFormat="1" applyFont="1" applyFill="1" applyBorder="1" applyAlignment="1">
      <alignment horizontal="right" vertical="center" shrinkToFit="1"/>
    </xf>
    <xf numFmtId="0" fontId="42" fillId="28" borderId="60" xfId="1550" applyFont="1" applyFill="1" applyBorder="1" applyAlignment="1">
      <alignment horizontal="center" vertical="center" wrapText="1"/>
    </xf>
    <xf numFmtId="0" fontId="42" fillId="28" borderId="26" xfId="1550" applyFont="1" applyFill="1" applyBorder="1" applyAlignment="1">
      <alignment horizontal="center" vertical="center" wrapText="1"/>
    </xf>
    <xf numFmtId="0" fontId="38" fillId="28" borderId="25" xfId="1550" applyFont="1" applyFill="1" applyBorder="1" applyAlignment="1">
      <alignment horizontal="center" vertical="center" wrapText="1"/>
    </xf>
    <xf numFmtId="177" fontId="37" fillId="0" borderId="53" xfId="0" applyNumberFormat="1" applyFont="1" applyFill="1" applyBorder="1" applyAlignment="1">
      <alignment horizontal="right" vertical="center" shrinkToFit="1"/>
    </xf>
    <xf numFmtId="177" fontId="37" fillId="0" borderId="26" xfId="0" applyNumberFormat="1" applyFont="1" applyFill="1" applyBorder="1" applyAlignment="1">
      <alignment horizontal="right" vertical="center" shrinkToFit="1"/>
    </xf>
    <xf numFmtId="0" fontId="37" fillId="0" borderId="51" xfId="1550" applyNumberFormat="1" applyFont="1" applyBorder="1" applyAlignment="1">
      <alignment vertical="center" shrinkToFit="1"/>
    </xf>
    <xf numFmtId="179" fontId="37" fillId="0" borderId="0" xfId="0" applyNumberFormat="1" applyFont="1" applyFill="1" applyBorder="1" applyAlignment="1">
      <alignment horizontal="right" vertical="center" shrinkToFit="1"/>
    </xf>
    <xf numFmtId="0" fontId="37" fillId="0" borderId="0" xfId="0" applyFont="1" applyFill="1" applyBorder="1" applyAlignment="1">
      <alignment horizontal="center" vertical="center"/>
    </xf>
    <xf numFmtId="0" fontId="38" fillId="0" borderId="0" xfId="1550" applyFont="1" applyFill="1" applyBorder="1" applyAlignment="1">
      <alignment horizontal="center" vertical="center" wrapText="1"/>
    </xf>
    <xf numFmtId="0" fontId="42" fillId="0" borderId="0" xfId="1550" applyFont="1" applyFill="1" applyBorder="1" applyAlignment="1">
      <alignment horizontal="center" vertical="center" wrapText="1"/>
    </xf>
    <xf numFmtId="177" fontId="37" fillId="0" borderId="3" xfId="0" applyNumberFormat="1" applyFont="1" applyFill="1" applyBorder="1" applyAlignment="1">
      <alignment horizontal="right" vertical="center" shrinkToFit="1"/>
    </xf>
    <xf numFmtId="0" fontId="37" fillId="0" borderId="19" xfId="1550" applyNumberFormat="1" applyFont="1" applyBorder="1" applyAlignment="1">
      <alignment vertical="center" wrapText="1" shrinkToFit="1"/>
    </xf>
    <xf numFmtId="0" fontId="37" fillId="0" borderId="3" xfId="1550" applyNumberFormat="1" applyFont="1" applyBorder="1" applyAlignment="1">
      <alignment vertical="center" wrapText="1" shrinkToFit="1"/>
    </xf>
    <xf numFmtId="0" fontId="37" fillId="0" borderId="3" xfId="1550" applyNumberFormat="1" applyFont="1" applyBorder="1" applyAlignment="1">
      <alignment vertical="center" shrinkToFit="1"/>
    </xf>
    <xf numFmtId="177" fontId="37" fillId="0" borderId="19" xfId="0" applyNumberFormat="1" applyFont="1" applyFill="1" applyBorder="1" applyAlignment="1">
      <alignment horizontal="right" vertical="center"/>
    </xf>
    <xf numFmtId="0" fontId="37" fillId="0" borderId="19" xfId="1550" applyNumberFormat="1" applyFont="1" applyBorder="1" applyAlignment="1">
      <alignment vertical="center" wrapText="1" shrinkToFit="1"/>
    </xf>
    <xf numFmtId="0" fontId="37" fillId="0" borderId="19" xfId="1550" applyNumberFormat="1" applyFont="1" applyBorder="1" applyAlignment="1">
      <alignment vertical="center" shrinkToFit="1"/>
    </xf>
    <xf numFmtId="0" fontId="37" fillId="0" borderId="3" xfId="1550" applyNumberFormat="1" applyFont="1" applyBorder="1" applyAlignment="1">
      <alignment vertical="center" wrapText="1" shrinkToFit="1"/>
    </xf>
    <xf numFmtId="0" fontId="46" fillId="0" borderId="0" xfId="0" applyFont="1" applyFill="1" applyBorder="1" applyAlignment="1">
      <alignment vertical="center"/>
    </xf>
    <xf numFmtId="0" fontId="46" fillId="0" borderId="0" xfId="1550" applyFont="1" applyAlignment="1">
      <alignment vertical="center"/>
    </xf>
    <xf numFmtId="0" fontId="37" fillId="0" borderId="3" xfId="0" applyFont="1" applyBorder="1" applyAlignment="1">
      <alignment horizontal="center" vertical="center" shrinkToFit="1"/>
    </xf>
    <xf numFmtId="0" fontId="37" fillId="0" borderId="3" xfId="0" applyFont="1" applyBorder="1" applyAlignment="1">
      <alignment vertical="center"/>
    </xf>
    <xf numFmtId="0" fontId="37" fillId="0" borderId="0" xfId="1550" applyNumberFormat="1" applyFont="1" applyBorder="1" applyAlignment="1">
      <alignment vertical="center" wrapText="1" shrinkToFit="1"/>
    </xf>
    <xf numFmtId="178" fontId="37" fillId="0" borderId="2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vertical="center"/>
    </xf>
    <xf numFmtId="177" fontId="37" fillId="0" borderId="20" xfId="0" applyNumberFormat="1" applyFont="1" applyFill="1" applyBorder="1" applyAlignment="1">
      <alignment horizontal="right" vertical="center"/>
    </xf>
    <xf numFmtId="177" fontId="37" fillId="0" borderId="3" xfId="1550" applyNumberFormat="1" applyFont="1" applyBorder="1" applyAlignment="1">
      <alignment horizontal="right" vertical="center"/>
    </xf>
    <xf numFmtId="177" fontId="37" fillId="0" borderId="3" xfId="1386" applyNumberFormat="1" applyFont="1" applyFill="1" applyBorder="1" applyAlignment="1">
      <alignment horizontal="right" vertical="center"/>
    </xf>
    <xf numFmtId="178" fontId="37" fillId="0" borderId="25" xfId="0" applyNumberFormat="1" applyFont="1" applyFill="1" applyBorder="1" applyAlignment="1">
      <alignment horizontal="right" vertical="center"/>
    </xf>
    <xf numFmtId="178" fontId="37" fillId="0" borderId="17" xfId="1550" applyNumberFormat="1" applyFont="1" applyBorder="1" applyAlignment="1">
      <alignment horizontal="right" vertical="center" shrinkToFit="1"/>
    </xf>
    <xf numFmtId="178" fontId="37" fillId="0" borderId="55" xfId="1550" applyNumberFormat="1" applyFont="1" applyBorder="1" applyAlignment="1">
      <alignment horizontal="right" vertical="center" shrinkToFit="1"/>
    </xf>
    <xf numFmtId="178" fontId="37" fillId="0" borderId="27" xfId="0" applyNumberFormat="1" applyFont="1" applyFill="1" applyBorder="1" applyAlignment="1">
      <alignment horizontal="right" vertical="center" shrinkToFit="1"/>
    </xf>
    <xf numFmtId="178" fontId="37" fillId="0" borderId="53" xfId="0" applyNumberFormat="1" applyFont="1" applyFill="1" applyBorder="1" applyAlignment="1">
      <alignment horizontal="right" vertical="center" shrinkToFit="1"/>
    </xf>
    <xf numFmtId="178" fontId="37" fillId="0" borderId="52" xfId="0" applyNumberFormat="1" applyFont="1" applyFill="1" applyBorder="1" applyAlignment="1">
      <alignment horizontal="right" vertical="center" shrinkToFit="1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3" xfId="0" applyFont="1" applyFill="1" applyBorder="1" applyAlignment="1">
      <alignment vertical="center" shrinkToFit="1"/>
    </xf>
    <xf numFmtId="178" fontId="37" fillId="0" borderId="3" xfId="0" applyNumberFormat="1" applyFont="1" applyFill="1" applyBorder="1" applyAlignment="1">
      <alignment horizontal="right" vertical="center" shrinkToFit="1"/>
    </xf>
    <xf numFmtId="178" fontId="37" fillId="0" borderId="3" xfId="1577" applyNumberFormat="1" applyFont="1" applyFill="1" applyBorder="1" applyAlignment="1">
      <alignment horizontal="right" vertical="center" shrinkToFit="1"/>
    </xf>
    <xf numFmtId="0" fontId="37" fillId="0" borderId="0" xfId="0" applyFont="1" applyBorder="1" applyAlignment="1">
      <alignment vertical="center" shrinkToFit="1"/>
    </xf>
    <xf numFmtId="0" fontId="37" fillId="0" borderId="4" xfId="0" applyFont="1" applyFill="1" applyBorder="1" applyAlignment="1">
      <alignment horizontal="center" vertical="center"/>
    </xf>
    <xf numFmtId="0" fontId="37" fillId="0" borderId="51" xfId="0" applyFont="1" applyFill="1" applyBorder="1" applyAlignment="1">
      <alignment horizontal="center" vertical="center"/>
    </xf>
    <xf numFmtId="0" fontId="37" fillId="0" borderId="3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4" xfId="0" applyFont="1" applyFill="1" applyBorder="1" applyAlignment="1">
      <alignment horizontal="center" vertical="center" shrinkToFit="1"/>
    </xf>
    <xf numFmtId="178" fontId="37" fillId="0" borderId="3" xfId="1550" applyNumberFormat="1" applyFont="1" applyFill="1" applyBorder="1" applyAlignment="1">
      <alignment horizontal="right" vertical="center" shrinkToFit="1"/>
    </xf>
    <xf numFmtId="0" fontId="37" fillId="28" borderId="17" xfId="0" applyFont="1" applyFill="1" applyBorder="1" applyAlignment="1">
      <alignment horizontal="center" vertical="center"/>
    </xf>
    <xf numFmtId="0" fontId="37" fillId="0" borderId="19" xfId="1550" applyNumberFormat="1" applyFont="1" applyBorder="1" applyAlignment="1">
      <alignment vertical="center" shrinkToFit="1"/>
    </xf>
    <xf numFmtId="0" fontId="37" fillId="0" borderId="19" xfId="1550" applyNumberFormat="1" applyFont="1" applyBorder="1" applyAlignment="1">
      <alignment vertical="center" wrapText="1" shrinkToFit="1"/>
    </xf>
    <xf numFmtId="0" fontId="37" fillId="0" borderId="3" xfId="1550" applyNumberFormat="1" applyFont="1" applyBorder="1" applyAlignment="1">
      <alignment vertical="center" shrinkToFit="1"/>
    </xf>
    <xf numFmtId="0" fontId="37" fillId="0" borderId="3" xfId="1550" applyNumberFormat="1" applyFont="1" applyBorder="1" applyAlignment="1">
      <alignment vertical="center" wrapText="1" shrinkToFit="1"/>
    </xf>
    <xf numFmtId="0" fontId="37" fillId="28" borderId="56" xfId="0" applyFont="1" applyFill="1" applyBorder="1" applyAlignment="1">
      <alignment horizontal="center" vertical="center"/>
    </xf>
    <xf numFmtId="0" fontId="37" fillId="28" borderId="44" xfId="0" applyFont="1" applyFill="1" applyBorder="1" applyAlignment="1">
      <alignment horizontal="center" vertical="center"/>
    </xf>
    <xf numFmtId="178" fontId="37" fillId="0" borderId="61" xfId="0" applyNumberFormat="1" applyFont="1" applyFill="1" applyBorder="1" applyAlignment="1">
      <alignment horizontal="right" vertical="center" shrinkToFit="1"/>
    </xf>
    <xf numFmtId="0" fontId="37" fillId="28" borderId="56" xfId="0" applyFont="1" applyFill="1" applyBorder="1" applyAlignment="1">
      <alignment horizontal="center" vertical="center"/>
    </xf>
    <xf numFmtId="0" fontId="37" fillId="28" borderId="44" xfId="0" applyFont="1" applyFill="1" applyBorder="1" applyAlignment="1">
      <alignment horizontal="center" vertical="center"/>
    </xf>
    <xf numFmtId="177" fontId="37" fillId="0" borderId="67" xfId="0" applyNumberFormat="1" applyFont="1" applyFill="1" applyBorder="1" applyAlignment="1">
      <alignment horizontal="right" vertical="center" shrinkToFit="1"/>
    </xf>
    <xf numFmtId="178" fontId="37" fillId="0" borderId="68" xfId="0" applyNumberFormat="1" applyFont="1" applyFill="1" applyBorder="1" applyAlignment="1">
      <alignment horizontal="right" vertical="center" shrinkToFit="1"/>
    </xf>
    <xf numFmtId="178" fontId="37" fillId="0" borderId="66" xfId="0" applyNumberFormat="1" applyFont="1" applyFill="1" applyBorder="1" applyAlignment="1">
      <alignment horizontal="right" vertical="center" shrinkToFit="1"/>
    </xf>
    <xf numFmtId="178" fontId="37" fillId="0" borderId="67" xfId="0" applyNumberFormat="1" applyFont="1" applyFill="1" applyBorder="1" applyAlignment="1">
      <alignment horizontal="right" vertical="center" shrinkToFit="1"/>
    </xf>
    <xf numFmtId="177" fontId="37" fillId="0" borderId="70" xfId="0" applyNumberFormat="1" applyFont="1" applyFill="1" applyBorder="1" applyAlignment="1">
      <alignment horizontal="right" vertical="center" shrinkToFit="1"/>
    </xf>
    <xf numFmtId="178" fontId="37" fillId="0" borderId="71" xfId="0" applyNumberFormat="1" applyFont="1" applyFill="1" applyBorder="1" applyAlignment="1">
      <alignment horizontal="right" vertical="center" shrinkToFit="1"/>
    </xf>
    <xf numFmtId="178" fontId="37" fillId="0" borderId="69" xfId="1550" applyNumberFormat="1" applyFont="1" applyBorder="1" applyAlignment="1">
      <alignment horizontal="right" vertical="center" shrinkToFit="1"/>
    </xf>
    <xf numFmtId="178" fontId="37" fillId="0" borderId="70" xfId="0" applyNumberFormat="1" applyFont="1" applyFill="1" applyBorder="1" applyAlignment="1">
      <alignment horizontal="right" vertical="center" shrinkToFit="1"/>
    </xf>
    <xf numFmtId="178" fontId="37" fillId="0" borderId="7" xfId="1550" applyNumberFormat="1" applyFont="1" applyFill="1" applyBorder="1" applyAlignment="1">
      <alignment horizontal="right" vertical="center" shrinkToFit="1"/>
    </xf>
    <xf numFmtId="178" fontId="37" fillId="0" borderId="32" xfId="1550" applyNumberFormat="1" applyFont="1" applyFill="1" applyBorder="1" applyAlignment="1">
      <alignment horizontal="right" vertical="center" shrinkToFit="1"/>
    </xf>
    <xf numFmtId="177" fontId="37" fillId="0" borderId="30" xfId="1917" applyNumberFormat="1" applyFont="1" applyFill="1" applyBorder="1" applyAlignment="1">
      <alignment horizontal="right" vertical="center" shrinkToFit="1"/>
    </xf>
    <xf numFmtId="178" fontId="37" fillId="0" borderId="30" xfId="1550" applyNumberFormat="1" applyFont="1" applyFill="1" applyBorder="1" applyAlignment="1">
      <alignment horizontal="right" vertical="center" shrinkToFit="1"/>
    </xf>
    <xf numFmtId="178" fontId="37" fillId="0" borderId="20" xfId="1550" applyNumberFormat="1" applyFont="1" applyFill="1" applyBorder="1" applyAlignment="1">
      <alignment horizontal="right" vertical="center" shrinkToFit="1"/>
    </xf>
    <xf numFmtId="178" fontId="37" fillId="0" borderId="6" xfId="1550" applyNumberFormat="1" applyFont="1" applyFill="1" applyBorder="1" applyAlignment="1">
      <alignment horizontal="right" vertical="center" shrinkToFit="1"/>
    </xf>
    <xf numFmtId="178" fontId="37" fillId="0" borderId="24" xfId="1550" applyNumberFormat="1" applyFont="1" applyFill="1" applyBorder="1" applyAlignment="1">
      <alignment horizontal="right" vertical="center" shrinkToFit="1"/>
    </xf>
    <xf numFmtId="178" fontId="37" fillId="0" borderId="31" xfId="1550" applyNumberFormat="1" applyFont="1" applyFill="1" applyBorder="1" applyAlignment="1">
      <alignment horizontal="right" vertical="center" shrinkToFit="1"/>
    </xf>
    <xf numFmtId="177" fontId="37" fillId="0" borderId="26" xfId="1917" applyNumberFormat="1" applyFont="1" applyFill="1" applyBorder="1" applyAlignment="1">
      <alignment horizontal="right" vertical="center" shrinkToFit="1"/>
    </xf>
    <xf numFmtId="178" fontId="37" fillId="0" borderId="26" xfId="1550" applyNumberFormat="1" applyFont="1" applyFill="1" applyBorder="1" applyAlignment="1">
      <alignment horizontal="right" vertical="center" shrinkToFit="1"/>
    </xf>
    <xf numFmtId="178" fontId="37" fillId="0" borderId="27" xfId="1550" applyNumberFormat="1" applyFont="1" applyFill="1" applyBorder="1" applyAlignment="1">
      <alignment horizontal="right" vertical="center" shrinkToFit="1"/>
    </xf>
    <xf numFmtId="178" fontId="37" fillId="0" borderId="18" xfId="1550" applyNumberFormat="1" applyFont="1" applyFill="1" applyBorder="1" applyAlignment="1">
      <alignment horizontal="right" vertical="center" shrinkToFit="1"/>
    </xf>
    <xf numFmtId="178" fontId="37" fillId="0" borderId="17" xfId="1550" applyNumberFormat="1" applyFont="1" applyFill="1" applyBorder="1" applyAlignment="1">
      <alignment horizontal="right" vertical="center" shrinkToFit="1"/>
    </xf>
    <xf numFmtId="178" fontId="37" fillId="0" borderId="51" xfId="1550" applyNumberFormat="1" applyFont="1" applyFill="1" applyBorder="1" applyAlignment="1">
      <alignment horizontal="right" vertical="center" shrinkToFit="1"/>
    </xf>
    <xf numFmtId="178" fontId="37" fillId="0" borderId="58" xfId="1550" applyNumberFormat="1" applyFont="1" applyFill="1" applyBorder="1" applyAlignment="1">
      <alignment horizontal="right" vertical="center" shrinkToFit="1"/>
    </xf>
    <xf numFmtId="178" fontId="37" fillId="0" borderId="50" xfId="1550" applyNumberFormat="1" applyFont="1" applyFill="1" applyBorder="1" applyAlignment="1">
      <alignment horizontal="right" vertical="center" shrinkToFit="1"/>
    </xf>
    <xf numFmtId="178" fontId="37" fillId="0" borderId="54" xfId="1550" applyNumberFormat="1" applyFont="1" applyFill="1" applyBorder="1" applyAlignment="1">
      <alignment horizontal="right" vertical="center" shrinkToFit="1"/>
    </xf>
    <xf numFmtId="178" fontId="37" fillId="0" borderId="72" xfId="1550" applyNumberFormat="1" applyFont="1" applyFill="1" applyBorder="1" applyAlignment="1">
      <alignment horizontal="right" vertical="center" shrinkToFit="1"/>
    </xf>
    <xf numFmtId="178" fontId="37" fillId="0" borderId="25" xfId="1550" applyNumberFormat="1" applyFont="1" applyFill="1" applyBorder="1" applyAlignment="1">
      <alignment horizontal="right" vertical="center" shrinkToFit="1"/>
    </xf>
    <xf numFmtId="178" fontId="37" fillId="0" borderId="44" xfId="1550" applyNumberFormat="1" applyFont="1" applyFill="1" applyBorder="1" applyAlignment="1">
      <alignment horizontal="right" vertical="center" shrinkToFit="1"/>
    </xf>
    <xf numFmtId="178" fontId="37" fillId="0" borderId="64" xfId="1550" applyNumberFormat="1" applyFont="1" applyFill="1" applyBorder="1" applyAlignment="1">
      <alignment horizontal="right" vertical="center" shrinkToFit="1"/>
    </xf>
    <xf numFmtId="178" fontId="37" fillId="0" borderId="49" xfId="1550" applyNumberFormat="1" applyFont="1" applyFill="1" applyBorder="1" applyAlignment="1">
      <alignment horizontal="right" vertical="center" shrinkToFit="1"/>
    </xf>
    <xf numFmtId="178" fontId="37" fillId="0" borderId="28" xfId="1550" applyNumberFormat="1" applyFont="1" applyFill="1" applyBorder="1" applyAlignment="1">
      <alignment horizontal="right" vertical="center" shrinkToFit="1"/>
    </xf>
    <xf numFmtId="178" fontId="37" fillId="0" borderId="53" xfId="1550" applyNumberFormat="1" applyFont="1" applyFill="1" applyBorder="1" applyAlignment="1">
      <alignment horizontal="right" vertical="center" shrinkToFit="1"/>
    </xf>
    <xf numFmtId="178" fontId="37" fillId="0" borderId="73" xfId="1550" applyNumberFormat="1" applyFont="1" applyFill="1" applyBorder="1" applyAlignment="1">
      <alignment horizontal="right" vertical="center" shrinkToFit="1"/>
    </xf>
    <xf numFmtId="178" fontId="37" fillId="0" borderId="33" xfId="1550" applyNumberFormat="1" applyFont="1" applyFill="1" applyBorder="1" applyAlignment="1">
      <alignment horizontal="right" vertical="center" shrinkToFit="1"/>
    </xf>
    <xf numFmtId="178" fontId="37" fillId="0" borderId="74" xfId="1550" applyNumberFormat="1" applyFont="1" applyFill="1" applyBorder="1" applyAlignment="1">
      <alignment horizontal="right" vertical="center" shrinkToFit="1"/>
    </xf>
    <xf numFmtId="177" fontId="37" fillId="0" borderId="67" xfId="1917" applyNumberFormat="1" applyFont="1" applyFill="1" applyBorder="1" applyAlignment="1">
      <alignment horizontal="right" vertical="center" shrinkToFit="1"/>
    </xf>
    <xf numFmtId="178" fontId="37" fillId="0" borderId="67" xfId="1550" applyNumberFormat="1" applyFont="1" applyFill="1" applyBorder="1" applyAlignment="1">
      <alignment horizontal="right" vertical="center" shrinkToFit="1"/>
    </xf>
    <xf numFmtId="178" fontId="37" fillId="0" borderId="68" xfId="1550" applyNumberFormat="1" applyFont="1" applyFill="1" applyBorder="1" applyAlignment="1">
      <alignment horizontal="right" vertical="center" shrinkToFit="1"/>
    </xf>
    <xf numFmtId="178" fontId="37" fillId="0" borderId="45" xfId="1550" applyNumberFormat="1" applyFont="1" applyFill="1" applyBorder="1" applyAlignment="1">
      <alignment horizontal="right" vertical="center" shrinkToFit="1"/>
    </xf>
    <xf numFmtId="178" fontId="37" fillId="0" borderId="75" xfId="1550" applyNumberFormat="1" applyFont="1" applyFill="1" applyBorder="1" applyAlignment="1">
      <alignment horizontal="right" vertical="center" shrinkToFit="1"/>
    </xf>
    <xf numFmtId="177" fontId="37" fillId="0" borderId="53" xfId="1917" applyNumberFormat="1" applyFont="1" applyFill="1" applyBorder="1" applyAlignment="1">
      <alignment horizontal="right" vertical="center" shrinkToFit="1"/>
    </xf>
    <xf numFmtId="178" fontId="37" fillId="0" borderId="52" xfId="1550" applyNumberFormat="1" applyFont="1" applyFill="1" applyBorder="1" applyAlignment="1">
      <alignment horizontal="right" vertical="center" shrinkToFit="1"/>
    </xf>
    <xf numFmtId="178" fontId="37" fillId="0" borderId="76" xfId="1550" applyNumberFormat="1" applyFont="1" applyBorder="1" applyAlignment="1">
      <alignment horizontal="right" vertical="center" shrinkToFit="1"/>
    </xf>
    <xf numFmtId="178" fontId="37" fillId="0" borderId="43" xfId="1550" applyNumberFormat="1" applyFont="1" applyBorder="1" applyAlignment="1">
      <alignment horizontal="right" vertical="center" shrinkToFit="1"/>
    </xf>
    <xf numFmtId="178" fontId="37" fillId="0" borderId="55" xfId="1550" applyNumberFormat="1" applyFont="1" applyFill="1" applyBorder="1" applyAlignment="1">
      <alignment horizontal="right" vertical="center" shrinkToFit="1"/>
    </xf>
    <xf numFmtId="178" fontId="37" fillId="0" borderId="48" xfId="1550" applyNumberFormat="1" applyFont="1" applyFill="1" applyBorder="1" applyAlignment="1">
      <alignment horizontal="right" vertical="center" shrinkToFit="1"/>
    </xf>
    <xf numFmtId="179" fontId="37" fillId="0" borderId="56" xfId="1550" applyNumberFormat="1" applyFont="1" applyFill="1" applyBorder="1" applyAlignment="1">
      <alignment vertical="center" shrinkToFit="1"/>
    </xf>
    <xf numFmtId="177" fontId="37" fillId="0" borderId="3" xfId="1917" applyNumberFormat="1" applyFont="1" applyFill="1" applyBorder="1" applyAlignment="1">
      <alignment horizontal="right" vertical="center" shrinkToFit="1"/>
    </xf>
    <xf numFmtId="177" fontId="37" fillId="0" borderId="28" xfId="1917" applyNumberFormat="1" applyFont="1" applyFill="1" applyBorder="1" applyAlignment="1">
      <alignment horizontal="right" vertical="center" shrinkToFit="1"/>
    </xf>
    <xf numFmtId="177" fontId="37" fillId="0" borderId="73" xfId="1917" applyNumberFormat="1" applyFont="1" applyFill="1" applyBorder="1" applyAlignment="1">
      <alignment horizontal="right" vertical="center" shrinkToFit="1"/>
    </xf>
    <xf numFmtId="0" fontId="37" fillId="0" borderId="21" xfId="0" applyFont="1" applyFill="1" applyBorder="1" applyAlignment="1">
      <alignment horizontal="center" vertical="center"/>
    </xf>
    <xf numFmtId="178" fontId="36" fillId="0" borderId="0" xfId="0" applyNumberFormat="1" applyFont="1" applyFill="1" applyAlignment="1">
      <alignment vertical="center"/>
    </xf>
    <xf numFmtId="0" fontId="37" fillId="0" borderId="27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177" fontId="37" fillId="0" borderId="0" xfId="0" applyNumberFormat="1" applyFont="1" applyFill="1" applyBorder="1" applyAlignment="1">
      <alignment horizontal="right" vertical="center"/>
    </xf>
    <xf numFmtId="177" fontId="37" fillId="0" borderId="27" xfId="1917" applyNumberFormat="1" applyFont="1" applyFill="1" applyBorder="1" applyAlignment="1">
      <alignment horizontal="right" vertical="center"/>
    </xf>
    <xf numFmtId="177" fontId="37" fillId="0" borderId="19" xfId="0" applyNumberFormat="1" applyFont="1" applyFill="1" applyBorder="1" applyAlignment="1">
      <alignment vertical="center"/>
    </xf>
    <xf numFmtId="0" fontId="37" fillId="0" borderId="25" xfId="0" applyFont="1" applyFill="1" applyBorder="1" applyAlignment="1">
      <alignment vertical="center"/>
    </xf>
    <xf numFmtId="177" fontId="37" fillId="0" borderId="27" xfId="0" applyNumberFormat="1" applyFont="1" applyFill="1" applyBorder="1" applyAlignment="1">
      <alignment horizontal="right" vertical="center"/>
    </xf>
    <xf numFmtId="0" fontId="37" fillId="0" borderId="19" xfId="1386" applyFont="1" applyFill="1" applyBorder="1" applyAlignment="1">
      <alignment vertical="center"/>
    </xf>
    <xf numFmtId="0" fontId="38" fillId="0" borderId="19" xfId="1147" applyFont="1" applyFill="1" applyBorder="1" applyAlignment="1" applyProtection="1">
      <alignment vertical="center"/>
      <protection locked="0"/>
    </xf>
    <xf numFmtId="0" fontId="37" fillId="0" borderId="0" xfId="0" applyFont="1" applyBorder="1" applyAlignment="1">
      <alignment horizontal="center" vertical="center"/>
    </xf>
    <xf numFmtId="178" fontId="37" fillId="0" borderId="21" xfId="1550" applyNumberFormat="1" applyFont="1" applyFill="1" applyBorder="1" applyAlignment="1">
      <alignment horizontal="right" vertical="center" shrinkToFit="1"/>
    </xf>
    <xf numFmtId="178" fontId="37" fillId="0" borderId="23" xfId="1550" applyNumberFormat="1" applyFont="1" applyFill="1" applyBorder="1" applyAlignment="1">
      <alignment horizontal="right" vertical="center" shrinkToFit="1"/>
    </xf>
    <xf numFmtId="178" fontId="37" fillId="0" borderId="19" xfId="1550" applyNumberFormat="1" applyFont="1" applyFill="1" applyBorder="1" applyAlignment="1">
      <alignment horizontal="right" vertical="center" shrinkToFit="1"/>
    </xf>
    <xf numFmtId="0" fontId="44" fillId="0" borderId="0" xfId="1" applyNumberFormat="1" applyFont="1" applyFill="1" applyBorder="1" applyAlignment="1">
      <alignment vertical="center"/>
    </xf>
    <xf numFmtId="178" fontId="37" fillId="0" borderId="5" xfId="0" applyNumberFormat="1" applyFont="1" applyFill="1" applyBorder="1" applyAlignment="1">
      <alignment horizontal="right" vertical="center"/>
    </xf>
    <xf numFmtId="178" fontId="37" fillId="0" borderId="30" xfId="0" applyNumberFormat="1" applyFont="1" applyFill="1" applyBorder="1" applyAlignment="1">
      <alignment horizontal="right" vertical="center"/>
    </xf>
    <xf numFmtId="0" fontId="37" fillId="28" borderId="18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0" fontId="37" fillId="0" borderId="22" xfId="1550" applyNumberFormat="1" applyFont="1" applyBorder="1" applyAlignment="1">
      <alignment vertical="center" shrinkToFit="1"/>
    </xf>
    <xf numFmtId="178" fontId="37" fillId="0" borderId="19" xfId="0" applyNumberFormat="1" applyFont="1" applyFill="1" applyBorder="1" applyAlignment="1">
      <alignment horizontal="right" vertical="center"/>
    </xf>
    <xf numFmtId="178" fontId="37" fillId="0" borderId="70" xfId="0" applyNumberFormat="1" applyFont="1" applyFill="1" applyBorder="1" applyAlignment="1">
      <alignment horizontal="right" vertical="center"/>
    </xf>
    <xf numFmtId="0" fontId="46" fillId="0" borderId="0" xfId="1550" applyNumberFormat="1" applyFont="1" applyBorder="1" applyAlignment="1">
      <alignment vertical="center" wrapText="1" shrinkToFit="1"/>
    </xf>
    <xf numFmtId="177" fontId="37" fillId="0" borderId="0" xfId="1550" applyNumberFormat="1" applyFont="1" applyBorder="1" applyAlignment="1">
      <alignment horizontal="right" vertical="center"/>
    </xf>
    <xf numFmtId="0" fontId="37" fillId="0" borderId="77" xfId="1550" applyNumberFormat="1" applyFont="1" applyBorder="1" applyAlignment="1">
      <alignment vertical="center" shrinkToFit="1"/>
    </xf>
    <xf numFmtId="178" fontId="37" fillId="0" borderId="59" xfId="1550" applyNumberFormat="1" applyFont="1" applyFill="1" applyBorder="1" applyAlignment="1">
      <alignment horizontal="right" vertical="center" shrinkToFit="1"/>
    </xf>
    <xf numFmtId="177" fontId="37" fillId="0" borderId="46" xfId="1917" applyNumberFormat="1" applyFont="1" applyFill="1" applyBorder="1" applyAlignment="1">
      <alignment horizontal="right" vertical="center" shrinkToFit="1"/>
    </xf>
    <xf numFmtId="178" fontId="37" fillId="0" borderId="46" xfId="1550" applyNumberFormat="1" applyFont="1" applyFill="1" applyBorder="1" applyAlignment="1">
      <alignment horizontal="right" vertical="center" shrinkToFit="1"/>
    </xf>
    <xf numFmtId="178" fontId="37" fillId="0" borderId="65" xfId="1550" applyNumberFormat="1" applyFont="1" applyFill="1" applyBorder="1" applyAlignment="1">
      <alignment horizontal="right" vertical="center" shrinkToFit="1"/>
    </xf>
    <xf numFmtId="178" fontId="37" fillId="0" borderId="47" xfId="1550" applyNumberFormat="1" applyFont="1" applyFill="1" applyBorder="1" applyAlignment="1">
      <alignment horizontal="right" vertical="center" shrinkToFit="1"/>
    </xf>
    <xf numFmtId="177" fontId="37" fillId="0" borderId="80" xfId="0" applyNumberFormat="1" applyFont="1" applyFill="1" applyBorder="1" applyAlignment="1">
      <alignment horizontal="right" vertical="center" shrinkToFit="1"/>
    </xf>
    <xf numFmtId="178" fontId="37" fillId="0" borderId="81" xfId="0" applyNumberFormat="1" applyFont="1" applyFill="1" applyBorder="1" applyAlignment="1">
      <alignment horizontal="right" vertical="center" shrinkToFit="1"/>
    </xf>
    <xf numFmtId="178" fontId="37" fillId="0" borderId="78" xfId="1550" applyNumberFormat="1" applyFont="1" applyBorder="1" applyAlignment="1">
      <alignment horizontal="right" vertical="center" shrinkToFit="1"/>
    </xf>
    <xf numFmtId="178" fontId="37" fillId="0" borderId="79" xfId="0" applyNumberFormat="1" applyFont="1" applyFill="1" applyBorder="1" applyAlignment="1">
      <alignment horizontal="right" vertical="center" shrinkToFit="1"/>
    </xf>
    <xf numFmtId="178" fontId="37" fillId="0" borderId="80" xfId="0" applyNumberFormat="1" applyFont="1" applyFill="1" applyBorder="1" applyAlignment="1">
      <alignment horizontal="right" vertical="center" shrinkToFit="1"/>
    </xf>
    <xf numFmtId="0" fontId="37" fillId="0" borderId="22" xfId="1550" applyNumberFormat="1" applyFont="1" applyBorder="1" applyAlignment="1">
      <alignment vertical="center" shrinkToFit="1"/>
    </xf>
    <xf numFmtId="0" fontId="37" fillId="0" borderId="22" xfId="1550" applyNumberFormat="1" applyFont="1" applyBorder="1" applyAlignment="1">
      <alignment vertical="center" shrinkToFit="1"/>
    </xf>
    <xf numFmtId="178" fontId="37" fillId="0" borderId="22" xfId="1550" applyNumberFormat="1" applyFont="1" applyFill="1" applyBorder="1" applyAlignment="1">
      <alignment horizontal="right" vertical="center" shrinkToFit="1"/>
    </xf>
    <xf numFmtId="178" fontId="37" fillId="0" borderId="22" xfId="1550" applyNumberFormat="1" applyFont="1" applyBorder="1" applyAlignment="1">
      <alignment horizontal="right" vertical="center" shrinkToFit="1"/>
    </xf>
    <xf numFmtId="178" fontId="37" fillId="0" borderId="84" xfId="1550" applyNumberFormat="1" applyFont="1" applyFill="1" applyBorder="1" applyAlignment="1">
      <alignment horizontal="right" vertical="center" shrinkToFit="1"/>
    </xf>
    <xf numFmtId="178" fontId="37" fillId="0" borderId="85" xfId="0" applyNumberFormat="1" applyFont="1" applyFill="1" applyBorder="1" applyAlignment="1">
      <alignment horizontal="right" vertical="center" shrinkToFit="1"/>
    </xf>
    <xf numFmtId="177" fontId="37" fillId="0" borderId="86" xfId="0" applyNumberFormat="1" applyFont="1" applyFill="1" applyBorder="1" applyAlignment="1">
      <alignment horizontal="right" vertical="center" shrinkToFit="1"/>
    </xf>
    <xf numFmtId="178" fontId="37" fillId="0" borderId="86" xfId="0" applyNumberFormat="1" applyFont="1" applyFill="1" applyBorder="1" applyAlignment="1">
      <alignment horizontal="right" vertical="center" shrinkToFit="1"/>
    </xf>
    <xf numFmtId="178" fontId="37" fillId="0" borderId="87" xfId="0" applyNumberFormat="1" applyFont="1" applyFill="1" applyBorder="1" applyAlignment="1">
      <alignment horizontal="right" vertical="center" shrinkToFit="1"/>
    </xf>
    <xf numFmtId="178" fontId="37" fillId="0" borderId="84" xfId="1550" applyNumberFormat="1" applyFont="1" applyBorder="1" applyAlignment="1">
      <alignment horizontal="right" vertical="center" shrinkToFit="1"/>
    </xf>
    <xf numFmtId="0" fontId="37" fillId="0" borderId="3" xfId="0" applyFont="1" applyBorder="1" applyAlignment="1">
      <alignment horizontal="center" vertical="center" shrinkToFit="1"/>
    </xf>
    <xf numFmtId="0" fontId="37" fillId="0" borderId="3" xfId="0" applyFont="1" applyFill="1" applyBorder="1" applyAlignment="1">
      <alignment horizontal="center" vertical="center" shrinkToFit="1"/>
    </xf>
    <xf numFmtId="177" fontId="36" fillId="0" borderId="3" xfId="1917" applyNumberFormat="1" applyFont="1" applyFill="1" applyBorder="1" applyAlignment="1">
      <alignment vertical="center"/>
    </xf>
    <xf numFmtId="177" fontId="37" fillId="0" borderId="18" xfId="1917" applyNumberFormat="1" applyFont="1" applyFill="1" applyBorder="1" applyAlignment="1">
      <alignment horizontal="right" vertical="center"/>
    </xf>
    <xf numFmtId="0" fontId="37" fillId="0" borderId="66" xfId="0" applyFont="1" applyFill="1" applyBorder="1" applyAlignment="1">
      <alignment vertical="center"/>
    </xf>
    <xf numFmtId="177" fontId="37" fillId="0" borderId="68" xfId="0" applyNumberFormat="1" applyFont="1" applyFill="1" applyBorder="1" applyAlignment="1">
      <alignment horizontal="right" vertical="center"/>
    </xf>
    <xf numFmtId="177" fontId="37" fillId="0" borderId="33" xfId="0" applyNumberFormat="1" applyFont="1" applyFill="1" applyBorder="1" applyAlignment="1">
      <alignment horizontal="right" vertical="center"/>
    </xf>
    <xf numFmtId="178" fontId="37" fillId="0" borderId="19" xfId="0" applyNumberFormat="1" applyFont="1" applyFill="1" applyBorder="1" applyAlignment="1">
      <alignment horizontal="right" vertical="center" shrinkToFit="1"/>
    </xf>
    <xf numFmtId="178" fontId="37" fillId="0" borderId="60" xfId="0" applyNumberFormat="1" applyFont="1" applyFill="1" applyBorder="1" applyAlignment="1">
      <alignment horizontal="right" vertical="center" shrinkToFit="1"/>
    </xf>
    <xf numFmtId="178" fontId="37" fillId="0" borderId="25" xfId="1577" applyNumberFormat="1" applyFont="1" applyFill="1" applyBorder="1" applyAlignment="1">
      <alignment horizontal="right" vertical="center" shrinkToFit="1"/>
    </xf>
    <xf numFmtId="178" fontId="37" fillId="0" borderId="17" xfId="1577" applyNumberFormat="1" applyFont="1" applyFill="1" applyBorder="1" applyAlignment="1">
      <alignment horizontal="right" vertical="center" shrinkToFit="1"/>
    </xf>
    <xf numFmtId="178" fontId="37" fillId="0" borderId="27" xfId="1577" applyNumberFormat="1" applyFont="1" applyFill="1" applyBorder="1" applyAlignment="1">
      <alignment horizontal="right" vertical="center" shrinkToFit="1"/>
    </xf>
    <xf numFmtId="178" fontId="37" fillId="0" borderId="78" xfId="1550" applyNumberFormat="1" applyFont="1" applyFill="1" applyBorder="1" applyAlignment="1">
      <alignment horizontal="right" vertical="center" shrinkToFit="1"/>
    </xf>
    <xf numFmtId="178" fontId="37" fillId="0" borderId="69" xfId="1550" applyNumberFormat="1" applyFont="1" applyFill="1" applyBorder="1" applyAlignment="1">
      <alignment horizontal="right" vertical="center" shrinkToFit="1"/>
    </xf>
    <xf numFmtId="0" fontId="37" fillId="0" borderId="19" xfId="1550" applyNumberFormat="1" applyFont="1" applyBorder="1" applyAlignment="1">
      <alignment vertical="center" shrinkToFit="1"/>
    </xf>
    <xf numFmtId="0" fontId="37" fillId="0" borderId="19" xfId="1550" applyNumberFormat="1" applyFont="1" applyBorder="1" applyAlignment="1">
      <alignment vertical="center" wrapText="1" shrinkToFit="1"/>
    </xf>
    <xf numFmtId="0" fontId="37" fillId="0" borderId="19" xfId="1550" applyNumberFormat="1" applyFont="1" applyBorder="1" applyAlignment="1">
      <alignment vertical="center" shrinkToFit="1"/>
    </xf>
    <xf numFmtId="0" fontId="37" fillId="0" borderId="3" xfId="1550" applyNumberFormat="1" applyFont="1" applyBorder="1" applyAlignment="1">
      <alignment vertical="center" wrapText="1" shrinkToFit="1"/>
    </xf>
    <xf numFmtId="0" fontId="37" fillId="0" borderId="17" xfId="1550" applyNumberFormat="1" applyFont="1" applyBorder="1" applyAlignment="1">
      <alignment vertical="center" shrinkToFit="1"/>
    </xf>
    <xf numFmtId="0" fontId="37" fillId="0" borderId="3" xfId="1550" applyFont="1" applyBorder="1">
      <alignment vertical="center"/>
    </xf>
    <xf numFmtId="177" fontId="37" fillId="0" borderId="3" xfId="1550" applyNumberFormat="1" applyFont="1" applyBorder="1">
      <alignment vertical="center"/>
    </xf>
    <xf numFmtId="0" fontId="37" fillId="0" borderId="3" xfId="1550" applyNumberFormat="1" applyFont="1" applyBorder="1" applyAlignment="1">
      <alignment vertical="center" wrapText="1" shrinkToFit="1"/>
    </xf>
    <xf numFmtId="178" fontId="37" fillId="0" borderId="88" xfId="1550" applyNumberFormat="1" applyFont="1" applyFill="1" applyBorder="1" applyAlignment="1">
      <alignment horizontal="right" vertical="center" shrinkToFit="1"/>
    </xf>
    <xf numFmtId="178" fontId="37" fillId="0" borderId="89" xfId="1550" applyNumberFormat="1" applyFont="1" applyFill="1" applyBorder="1" applyAlignment="1">
      <alignment horizontal="right" vertical="center" shrinkToFit="1"/>
    </xf>
    <xf numFmtId="177" fontId="37" fillId="0" borderId="86" xfId="1917" applyNumberFormat="1" applyFont="1" applyFill="1" applyBorder="1" applyAlignment="1">
      <alignment horizontal="right" vertical="center" shrinkToFit="1"/>
    </xf>
    <xf numFmtId="178" fontId="37" fillId="0" borderId="86" xfId="1550" applyNumberFormat="1" applyFont="1" applyFill="1" applyBorder="1" applyAlignment="1">
      <alignment horizontal="right" vertical="center" shrinkToFit="1"/>
    </xf>
    <xf numFmtId="178" fontId="37" fillId="0" borderId="87" xfId="1550" applyNumberFormat="1" applyFont="1" applyFill="1" applyBorder="1" applyAlignment="1">
      <alignment horizontal="right" vertical="center" shrinkToFit="1"/>
    </xf>
    <xf numFmtId="178" fontId="37" fillId="0" borderId="90" xfId="1550" applyNumberFormat="1" applyFont="1" applyFill="1" applyBorder="1" applyAlignment="1">
      <alignment horizontal="right" vertical="center" shrinkToFit="1"/>
    </xf>
    <xf numFmtId="0" fontId="37" fillId="0" borderId="0" xfId="1550" applyNumberFormat="1" applyFont="1" applyBorder="1" applyAlignment="1">
      <alignment vertical="center" shrinkToFit="1"/>
    </xf>
    <xf numFmtId="0" fontId="37" fillId="0" borderId="3" xfId="1550" applyNumberFormat="1" applyFont="1" applyBorder="1" applyAlignment="1">
      <alignment vertical="center" wrapText="1" shrinkToFit="1"/>
    </xf>
    <xf numFmtId="0" fontId="36" fillId="0" borderId="3" xfId="0" applyFont="1" applyFill="1" applyBorder="1" applyAlignment="1">
      <alignment vertical="center"/>
    </xf>
    <xf numFmtId="0" fontId="37" fillId="0" borderId="19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48" fillId="28" borderId="25" xfId="0" applyFont="1" applyFill="1" applyBorder="1" applyAlignment="1">
      <alignment horizontal="center" vertical="center" wrapText="1" shrinkToFit="1"/>
    </xf>
    <xf numFmtId="0" fontId="48" fillId="28" borderId="31" xfId="0" applyFont="1" applyFill="1" applyBorder="1" applyAlignment="1">
      <alignment horizontal="center" vertical="center" wrapText="1" shrinkToFit="1"/>
    </xf>
    <xf numFmtId="0" fontId="49" fillId="28" borderId="27" xfId="1550" applyFont="1" applyFill="1" applyBorder="1" applyAlignment="1">
      <alignment horizontal="center" vertical="center" wrapText="1"/>
    </xf>
    <xf numFmtId="0" fontId="48" fillId="28" borderId="27" xfId="0" applyFont="1" applyFill="1" applyBorder="1" applyAlignment="1">
      <alignment horizontal="center" vertical="center" wrapText="1" shrinkToFit="1"/>
    </xf>
    <xf numFmtId="0" fontId="46" fillId="0" borderId="0" xfId="1550" applyFont="1">
      <alignment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18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 shrinkToFit="1"/>
    </xf>
    <xf numFmtId="0" fontId="36" fillId="28" borderId="4" xfId="0" applyFont="1" applyFill="1" applyBorder="1" applyAlignment="1">
      <alignment horizontal="center" vertical="center"/>
    </xf>
    <xf numFmtId="0" fontId="36" fillId="28" borderId="33" xfId="0" applyFont="1" applyFill="1" applyBorder="1" applyAlignment="1">
      <alignment horizontal="center" vertical="center"/>
    </xf>
    <xf numFmtId="0" fontId="37" fillId="28" borderId="19" xfId="0" applyFont="1" applyFill="1" applyBorder="1" applyAlignment="1">
      <alignment horizontal="center" vertical="center"/>
    </xf>
    <xf numFmtId="0" fontId="37" fillId="28" borderId="17" xfId="0" applyFont="1" applyFill="1" applyBorder="1" applyAlignment="1">
      <alignment horizontal="center" vertical="center"/>
    </xf>
    <xf numFmtId="0" fontId="37" fillId="28" borderId="18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 shrinkToFit="1"/>
    </xf>
    <xf numFmtId="0" fontId="36" fillId="0" borderId="3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center" shrinkToFit="1"/>
    </xf>
    <xf numFmtId="0" fontId="37" fillId="0" borderId="6" xfId="0" applyFont="1" applyFill="1" applyBorder="1" applyAlignment="1">
      <alignment horizontal="center" vertical="center" shrinkToFit="1"/>
    </xf>
    <xf numFmtId="0" fontId="37" fillId="28" borderId="21" xfId="0" applyFont="1" applyFill="1" applyBorder="1" applyAlignment="1">
      <alignment horizontal="center" vertical="center"/>
    </xf>
    <xf numFmtId="0" fontId="37" fillId="28" borderId="23" xfId="0" applyFont="1" applyFill="1" applyBorder="1" applyAlignment="1">
      <alignment horizontal="center" vertical="center"/>
    </xf>
    <xf numFmtId="0" fontId="37" fillId="28" borderId="22" xfId="0" applyFont="1" applyFill="1" applyBorder="1" applyAlignment="1">
      <alignment horizontal="center" vertical="center"/>
    </xf>
    <xf numFmtId="0" fontId="37" fillId="28" borderId="3" xfId="0" applyFont="1" applyFill="1" applyBorder="1" applyAlignment="1">
      <alignment horizontal="center" vertical="center" shrinkToFit="1"/>
    </xf>
    <xf numFmtId="0" fontId="37" fillId="28" borderId="3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 shrinkToFit="1"/>
    </xf>
    <xf numFmtId="0" fontId="37" fillId="0" borderId="18" xfId="0" applyFont="1" applyFill="1" applyBorder="1" applyAlignment="1">
      <alignment horizontal="center" vertical="center" shrinkToFit="1"/>
    </xf>
    <xf numFmtId="0" fontId="37" fillId="0" borderId="3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19" xfId="1550" applyNumberFormat="1" applyFont="1" applyBorder="1" applyAlignment="1">
      <alignment vertical="center" wrapText="1" shrinkToFit="1"/>
    </xf>
    <xf numFmtId="0" fontId="37" fillId="0" borderId="18" xfId="1550" applyNumberFormat="1" applyFont="1" applyBorder="1" applyAlignment="1">
      <alignment vertical="center" wrapText="1" shrinkToFit="1"/>
    </xf>
    <xf numFmtId="0" fontId="38" fillId="28" borderId="21" xfId="1550" applyFont="1" applyFill="1" applyBorder="1" applyAlignment="1">
      <alignment horizontal="center" vertical="center" wrapText="1"/>
    </xf>
    <xf numFmtId="0" fontId="38" fillId="28" borderId="56" xfId="1550" applyFont="1" applyFill="1" applyBorder="1" applyAlignment="1">
      <alignment horizontal="center" vertical="center" wrapText="1"/>
    </xf>
    <xf numFmtId="0" fontId="38" fillId="28" borderId="22" xfId="1550" applyFont="1" applyFill="1" applyBorder="1" applyAlignment="1">
      <alignment horizontal="center" vertical="center" wrapText="1"/>
    </xf>
    <xf numFmtId="0" fontId="38" fillId="28" borderId="24" xfId="1550" applyFont="1" applyFill="1" applyBorder="1" applyAlignment="1">
      <alignment horizontal="center" vertical="center" wrapText="1"/>
    </xf>
    <xf numFmtId="0" fontId="38" fillId="28" borderId="45" xfId="1550" applyFont="1" applyFill="1" applyBorder="1" applyAlignment="1">
      <alignment horizontal="center" vertical="center" wrapText="1"/>
    </xf>
    <xf numFmtId="0" fontId="38" fillId="28" borderId="3" xfId="1550" applyFont="1" applyFill="1" applyBorder="1" applyAlignment="1">
      <alignment horizontal="center" vertical="center" wrapText="1"/>
    </xf>
    <xf numFmtId="0" fontId="37" fillId="0" borderId="4" xfId="1550" applyNumberFormat="1" applyFont="1" applyBorder="1" applyAlignment="1">
      <alignment horizontal="center" vertical="center" shrinkToFit="1"/>
    </xf>
    <xf numFmtId="0" fontId="37" fillId="0" borderId="33" xfId="1550" applyNumberFormat="1" applyFont="1" applyBorder="1" applyAlignment="1">
      <alignment horizontal="center" vertical="center" shrinkToFit="1"/>
    </xf>
    <xf numFmtId="0" fontId="37" fillId="0" borderId="21" xfId="1550" applyNumberFormat="1" applyFont="1" applyBorder="1" applyAlignment="1">
      <alignment vertical="center" shrinkToFit="1"/>
    </xf>
    <xf numFmtId="0" fontId="37" fillId="0" borderId="18" xfId="1550" applyNumberFormat="1" applyFont="1" applyBorder="1" applyAlignment="1">
      <alignment vertical="center" shrinkToFit="1"/>
    </xf>
    <xf numFmtId="0" fontId="38" fillId="28" borderId="4" xfId="1550" applyFont="1" applyFill="1" applyBorder="1" applyAlignment="1">
      <alignment horizontal="center" vertical="center" wrapText="1"/>
    </xf>
    <xf numFmtId="0" fontId="38" fillId="28" borderId="51" xfId="1550" applyFont="1" applyFill="1" applyBorder="1" applyAlignment="1">
      <alignment horizontal="center" vertical="center" wrapText="1"/>
    </xf>
    <xf numFmtId="0" fontId="38" fillId="28" borderId="33" xfId="1550" applyFont="1" applyFill="1" applyBorder="1" applyAlignment="1">
      <alignment horizontal="center" vertical="center" wrapText="1"/>
    </xf>
    <xf numFmtId="0" fontId="38" fillId="28" borderId="44" xfId="1550" applyFont="1" applyFill="1" applyBorder="1" applyAlignment="1">
      <alignment horizontal="center" vertical="center" wrapText="1"/>
    </xf>
    <xf numFmtId="0" fontId="38" fillId="28" borderId="21" xfId="1550" applyFont="1" applyFill="1" applyBorder="1" applyAlignment="1">
      <alignment horizontal="center" vertical="center"/>
    </xf>
    <xf numFmtId="0" fontId="38" fillId="28" borderId="44" xfId="1550" applyFont="1" applyFill="1" applyBorder="1" applyAlignment="1">
      <alignment horizontal="center" vertical="center"/>
    </xf>
    <xf numFmtId="0" fontId="38" fillId="28" borderId="23" xfId="1550" applyFont="1" applyFill="1" applyBorder="1" applyAlignment="1">
      <alignment horizontal="center" vertical="center"/>
    </xf>
    <xf numFmtId="0" fontId="38" fillId="28" borderId="49" xfId="1550" applyFont="1" applyFill="1" applyBorder="1" applyAlignment="1">
      <alignment horizontal="center" vertical="center"/>
    </xf>
    <xf numFmtId="0" fontId="38" fillId="28" borderId="22" xfId="1550" applyFont="1" applyFill="1" applyBorder="1" applyAlignment="1">
      <alignment horizontal="center" vertical="center"/>
    </xf>
    <xf numFmtId="0" fontId="38" fillId="28" borderId="45" xfId="1550" applyFont="1" applyFill="1" applyBorder="1" applyAlignment="1">
      <alignment horizontal="center" vertical="center"/>
    </xf>
    <xf numFmtId="0" fontId="37" fillId="0" borderId="19" xfId="1550" applyNumberFormat="1" applyFont="1" applyBorder="1" applyAlignment="1">
      <alignment vertical="center" shrinkToFit="1"/>
    </xf>
    <xf numFmtId="0" fontId="37" fillId="0" borderId="17" xfId="1550" applyNumberFormat="1" applyFont="1" applyBorder="1" applyAlignment="1">
      <alignment vertical="center" wrapText="1" shrinkToFit="1"/>
    </xf>
    <xf numFmtId="0" fontId="37" fillId="0" borderId="17" xfId="1550" applyNumberFormat="1" applyFont="1" applyBorder="1" applyAlignment="1">
      <alignment vertical="center" shrinkToFit="1"/>
    </xf>
    <xf numFmtId="0" fontId="37" fillId="0" borderId="3" xfId="1550" applyNumberFormat="1" applyFont="1" applyBorder="1" applyAlignment="1">
      <alignment horizontal="left" vertical="center" wrapText="1" shrinkToFit="1"/>
    </xf>
    <xf numFmtId="0" fontId="37" fillId="0" borderId="82" xfId="0" applyFont="1" applyFill="1" applyBorder="1" applyAlignment="1">
      <alignment horizontal="center" vertical="center" shrinkToFit="1"/>
    </xf>
    <xf numFmtId="0" fontId="37" fillId="0" borderId="83" xfId="0" applyFont="1" applyFill="1" applyBorder="1" applyAlignment="1">
      <alignment horizontal="center" vertical="center" shrinkToFit="1"/>
    </xf>
    <xf numFmtId="0" fontId="37" fillId="0" borderId="23" xfId="0" applyFont="1" applyFill="1" applyBorder="1" applyAlignment="1">
      <alignment horizontal="center" vertical="center" shrinkToFit="1"/>
    </xf>
    <xf numFmtId="0" fontId="37" fillId="0" borderId="49" xfId="0" applyFont="1" applyFill="1" applyBorder="1" applyAlignment="1">
      <alignment horizontal="center" vertical="center" shrinkToFit="1"/>
    </xf>
    <xf numFmtId="0" fontId="37" fillId="0" borderId="22" xfId="0" applyFont="1" applyFill="1" applyBorder="1" applyAlignment="1">
      <alignment horizontal="center" vertical="center" shrinkToFit="1"/>
    </xf>
    <xf numFmtId="0" fontId="37" fillId="0" borderId="45" xfId="0" applyFont="1" applyFill="1" applyBorder="1" applyAlignment="1">
      <alignment horizontal="center" vertical="center" shrinkToFit="1"/>
    </xf>
    <xf numFmtId="0" fontId="37" fillId="0" borderId="4" xfId="1386" applyFont="1" applyFill="1" applyBorder="1" applyAlignment="1">
      <alignment vertical="center"/>
    </xf>
    <xf numFmtId="0" fontId="37" fillId="0" borderId="51" xfId="1386" applyFont="1" applyFill="1" applyBorder="1" applyAlignment="1">
      <alignment vertical="center"/>
    </xf>
    <xf numFmtId="0" fontId="37" fillId="0" borderId="33" xfId="1386" applyFont="1" applyFill="1" applyBorder="1" applyAlignment="1">
      <alignment vertical="center"/>
    </xf>
    <xf numFmtId="0" fontId="37" fillId="0" borderId="4" xfId="0" applyFont="1" applyFill="1" applyBorder="1" applyAlignment="1">
      <alignment horizontal="center" vertical="center" shrinkToFit="1"/>
    </xf>
    <xf numFmtId="0" fontId="37" fillId="0" borderId="51" xfId="0" applyFont="1" applyFill="1" applyBorder="1" applyAlignment="1">
      <alignment horizontal="center" vertical="center" shrinkToFit="1"/>
    </xf>
    <xf numFmtId="0" fontId="37" fillId="0" borderId="33" xfId="0" applyFont="1" applyFill="1" applyBorder="1" applyAlignment="1">
      <alignment horizontal="center" vertical="center" shrinkToFit="1"/>
    </xf>
    <xf numFmtId="0" fontId="37" fillId="0" borderId="57" xfId="0" applyFont="1" applyFill="1" applyBorder="1" applyAlignment="1">
      <alignment horizontal="center" vertical="center" shrinkToFit="1"/>
    </xf>
    <xf numFmtId="0" fontId="37" fillId="0" borderId="57" xfId="1386" applyFont="1" applyFill="1" applyBorder="1" applyAlignment="1">
      <alignment vertical="center"/>
    </xf>
    <xf numFmtId="0" fontId="39" fillId="0" borderId="62" xfId="1550" applyNumberFormat="1" applyFont="1" applyBorder="1" applyAlignment="1">
      <alignment vertical="center" wrapText="1" shrinkToFit="1"/>
    </xf>
    <xf numFmtId="0" fontId="39" fillId="0" borderId="63" xfId="1550" applyNumberFormat="1" applyFont="1" applyBorder="1" applyAlignment="1">
      <alignment vertical="center" wrapText="1" shrinkToFit="1"/>
    </xf>
    <xf numFmtId="0" fontId="39" fillId="0" borderId="19" xfId="1550" applyNumberFormat="1" applyFont="1" applyBorder="1" applyAlignment="1">
      <alignment vertical="center" wrapText="1" shrinkToFit="1"/>
    </xf>
    <xf numFmtId="0" fontId="39" fillId="0" borderId="18" xfId="1550" applyNumberFormat="1" applyFont="1" applyBorder="1" applyAlignment="1">
      <alignment vertical="center" wrapText="1" shrinkToFit="1"/>
    </xf>
    <xf numFmtId="0" fontId="37" fillId="28" borderId="21" xfId="0" applyFont="1" applyFill="1" applyBorder="1" applyAlignment="1">
      <alignment horizontal="center" vertical="center" shrinkToFit="1"/>
    </xf>
    <xf numFmtId="0" fontId="37" fillId="28" borderId="44" xfId="0" applyFont="1" applyFill="1" applyBorder="1" applyAlignment="1">
      <alignment horizontal="center" vertical="center" shrinkToFit="1"/>
    </xf>
    <xf numFmtId="0" fontId="37" fillId="28" borderId="23" xfId="0" applyFont="1" applyFill="1" applyBorder="1" applyAlignment="1">
      <alignment horizontal="center" vertical="center" shrinkToFit="1"/>
    </xf>
    <xf numFmtId="0" fontId="37" fillId="28" borderId="49" xfId="0" applyFont="1" applyFill="1" applyBorder="1" applyAlignment="1">
      <alignment horizontal="center" vertical="center" shrinkToFit="1"/>
    </xf>
    <xf numFmtId="0" fontId="37" fillId="28" borderId="22" xfId="0" applyFont="1" applyFill="1" applyBorder="1" applyAlignment="1">
      <alignment horizontal="center" vertical="center" shrinkToFit="1"/>
    </xf>
    <xf numFmtId="0" fontId="37" fillId="28" borderId="45" xfId="0" applyFont="1" applyFill="1" applyBorder="1" applyAlignment="1">
      <alignment horizontal="center" vertical="center" shrinkToFit="1"/>
    </xf>
    <xf numFmtId="0" fontId="36" fillId="28" borderId="3" xfId="0" applyFont="1" applyFill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33" xfId="0" applyFont="1" applyBorder="1" applyAlignment="1">
      <alignment horizontal="center" vertical="center"/>
    </xf>
    <xf numFmtId="0" fontId="37" fillId="0" borderId="3" xfId="1550" applyNumberFormat="1" applyFont="1" applyBorder="1" applyAlignment="1">
      <alignment vertical="center" wrapText="1" shrinkToFit="1"/>
    </xf>
    <xf numFmtId="0" fontId="37" fillId="0" borderId="22" xfId="1550" applyNumberFormat="1" applyFont="1" applyBorder="1" applyAlignment="1">
      <alignment vertical="center" shrinkToFit="1"/>
    </xf>
    <xf numFmtId="0" fontId="37" fillId="0" borderId="45" xfId="1550" applyNumberFormat="1" applyFont="1" applyBorder="1" applyAlignment="1">
      <alignment vertical="center" shrinkToFit="1"/>
    </xf>
    <xf numFmtId="0" fontId="37" fillId="28" borderId="56" xfId="0" applyFont="1" applyFill="1" applyBorder="1" applyAlignment="1">
      <alignment horizontal="center" vertical="center"/>
    </xf>
    <xf numFmtId="0" fontId="37" fillId="28" borderId="44" xfId="0" applyFont="1" applyFill="1" applyBorder="1" applyAlignment="1">
      <alignment horizontal="center" vertical="center"/>
    </xf>
    <xf numFmtId="0" fontId="38" fillId="28" borderId="17" xfId="1550" applyFont="1" applyFill="1" applyBorder="1" applyAlignment="1">
      <alignment horizontal="center" vertical="center" wrapText="1"/>
    </xf>
    <xf numFmtId="0" fontId="38" fillId="28" borderId="18" xfId="155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4" xfId="1550" applyNumberFormat="1" applyFont="1" applyBorder="1" applyAlignment="1">
      <alignment horizontal="center" vertical="center" wrapText="1" shrinkToFit="1"/>
    </xf>
    <xf numFmtId="0" fontId="37" fillId="0" borderId="33" xfId="1550" applyNumberFormat="1" applyFont="1" applyBorder="1" applyAlignment="1">
      <alignment horizontal="center" vertical="center" wrapText="1" shrinkToFit="1"/>
    </xf>
    <xf numFmtId="0" fontId="37" fillId="0" borderId="19" xfId="1550" applyNumberFormat="1" applyFont="1" applyBorder="1" applyAlignment="1">
      <alignment horizontal="center" vertical="center" shrinkToFit="1"/>
    </xf>
    <xf numFmtId="0" fontId="37" fillId="0" borderId="17" xfId="1550" applyNumberFormat="1" applyFont="1" applyBorder="1" applyAlignment="1">
      <alignment horizontal="center" vertical="center" shrinkToFit="1"/>
    </xf>
    <xf numFmtId="0" fontId="37" fillId="0" borderId="18" xfId="1550" applyNumberFormat="1" applyFont="1" applyBorder="1" applyAlignment="1">
      <alignment horizontal="center" vertical="center" shrinkToFit="1"/>
    </xf>
    <xf numFmtId="0" fontId="38" fillId="28" borderId="19" xfId="1550" applyFont="1" applyFill="1" applyBorder="1" applyAlignment="1">
      <alignment horizontal="center" vertical="center" wrapText="1"/>
    </xf>
    <xf numFmtId="0" fontId="38" fillId="28" borderId="23" xfId="1550" applyFont="1" applyFill="1" applyBorder="1" applyAlignment="1">
      <alignment horizontal="center" vertical="center" wrapText="1"/>
    </xf>
  </cellXfs>
  <cellStyles count="191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40" xr:uid="{00000000-0005-0000-0000-000016000000}"/>
    <cellStyle name="20% - アクセント 1 4 3" xfId="1741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2" xr:uid="{00000000-0005-0000-0000-000032000000}"/>
    <cellStyle name="20% - アクセント 2 4 3" xfId="1743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4" xr:uid="{00000000-0005-0000-0000-00004E000000}"/>
    <cellStyle name="20% - アクセント 3 4 3" xfId="1745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46" xr:uid="{00000000-0005-0000-0000-00006A000000}"/>
    <cellStyle name="20% - アクセント 4 4 3" xfId="1747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48" xr:uid="{00000000-0005-0000-0000-000086000000}"/>
    <cellStyle name="20% - アクセント 5 4 3" xfId="1749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50" xr:uid="{00000000-0005-0000-0000-0000A2000000}"/>
    <cellStyle name="20% - アクセント 6 4 3" xfId="1751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2" xr:uid="{00000000-0005-0000-0000-0000BE000000}"/>
    <cellStyle name="40% - アクセント 1 4 3" xfId="1753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4" xr:uid="{00000000-0005-0000-0000-0000DA000000}"/>
    <cellStyle name="40% - アクセント 2 4 3" xfId="1755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56" xr:uid="{00000000-0005-0000-0000-0000F6000000}"/>
    <cellStyle name="40% - アクセント 3 4 3" xfId="1757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58" xr:uid="{00000000-0005-0000-0000-000012010000}"/>
    <cellStyle name="40% - アクセント 4 4 3" xfId="1759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60" xr:uid="{00000000-0005-0000-0000-00002E010000}"/>
    <cellStyle name="40% - アクセント 5 4 3" xfId="1761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2" xr:uid="{00000000-0005-0000-0000-00004A010000}"/>
    <cellStyle name="40% - アクセント 6 4 3" xfId="1763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4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5" xr:uid="{00000000-0005-0000-0000-0000CA020000}"/>
    <cellStyle name="どちらでもない 2 3" xfId="1766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7" builtinId="5"/>
    <cellStyle name="パーセント 2" xfId="704" xr:uid="{00000000-0005-0000-0000-0000DB020000}"/>
    <cellStyle name="パーセント 2 2" xfId="705" xr:uid="{00000000-0005-0000-0000-0000DC020000}"/>
    <cellStyle name="パーセント 2 2 2" xfId="706" xr:uid="{00000000-0005-0000-0000-0000DD020000}"/>
    <cellStyle name="パーセント 2 2 2 2" xfId="1578" xr:uid="{00000000-0005-0000-0000-0000DE020000}"/>
    <cellStyle name="パーセント 2 2 3" xfId="1579" xr:uid="{00000000-0005-0000-0000-0000DF020000}"/>
    <cellStyle name="パーセント 2 3" xfId="707" xr:uid="{00000000-0005-0000-0000-0000E0020000}"/>
    <cellStyle name="パーセント 2 3 2" xfId="1554" xr:uid="{00000000-0005-0000-0000-0000E1020000}"/>
    <cellStyle name="パーセント 2 3 2 2" xfId="1555" xr:uid="{00000000-0005-0000-0000-0000E2020000}"/>
    <cellStyle name="パーセント 2 3 3" xfId="1556" xr:uid="{00000000-0005-0000-0000-0000E3020000}"/>
    <cellStyle name="パーセント 2 3 3 2" xfId="1557" xr:uid="{00000000-0005-0000-0000-0000E4020000}"/>
    <cellStyle name="パーセント 2 3 4" xfId="1558" xr:uid="{00000000-0005-0000-0000-0000E5020000}"/>
    <cellStyle name="パーセント 2 4" xfId="1559" xr:uid="{00000000-0005-0000-0000-0000E6020000}"/>
    <cellStyle name="パーセント 2 4 2" xfId="1548" xr:uid="{00000000-0005-0000-0000-0000E7020000}"/>
    <cellStyle name="パーセント 2 4 2 2" xfId="1580" xr:uid="{00000000-0005-0000-0000-0000E8020000}"/>
    <cellStyle name="パーセント 2 4 3" xfId="1581" xr:uid="{00000000-0005-0000-0000-0000E9020000}"/>
    <cellStyle name="パーセント 2 4 3 2" xfId="1582" xr:uid="{00000000-0005-0000-0000-0000EA020000}"/>
    <cellStyle name="パーセント 3" xfId="708" xr:uid="{00000000-0005-0000-0000-0000EB020000}"/>
    <cellStyle name="パーセント 3 2" xfId="1560" xr:uid="{00000000-0005-0000-0000-0000EC020000}"/>
    <cellStyle name="パーセント 3 3" xfId="1583" xr:uid="{00000000-0005-0000-0000-0000ED020000}"/>
    <cellStyle name="パーセント 3 3 2" xfId="1584" xr:uid="{00000000-0005-0000-0000-0000EE020000}"/>
    <cellStyle name="パーセント 3 3 2 2" xfId="1585" xr:uid="{00000000-0005-0000-0000-0000EF020000}"/>
    <cellStyle name="パーセント 3 3 3" xfId="1586" xr:uid="{00000000-0005-0000-0000-0000F0020000}"/>
    <cellStyle name="パーセント 3 3 3 2" xfId="1587" xr:uid="{00000000-0005-0000-0000-0000F1020000}"/>
    <cellStyle name="パーセント 3 3 4" xfId="1588" xr:uid="{00000000-0005-0000-0000-0000F2020000}"/>
    <cellStyle name="パーセント 3 4" xfId="1589" xr:uid="{00000000-0005-0000-0000-0000F3020000}"/>
    <cellStyle name="パーセント 3 4 2" xfId="1590" xr:uid="{00000000-0005-0000-0000-0000F4020000}"/>
    <cellStyle name="パーセント 3 5" xfId="1591" xr:uid="{00000000-0005-0000-0000-0000F5020000}"/>
    <cellStyle name="パーセント 3 5 2" xfId="1592" xr:uid="{00000000-0005-0000-0000-0000F6020000}"/>
    <cellStyle name="パーセント 4" xfId="709" xr:uid="{00000000-0005-0000-0000-0000F7020000}"/>
    <cellStyle name="パーセント 5" xfId="710" xr:uid="{00000000-0005-0000-0000-0000F8020000}"/>
    <cellStyle name="パーセント 5 2" xfId="1767" xr:uid="{00000000-0005-0000-0000-0000F9020000}"/>
    <cellStyle name="パーセント 6" xfId="1593" xr:uid="{00000000-0005-0000-0000-0000FA020000}"/>
    <cellStyle name="パーセント 7" xfId="1594" xr:uid="{00000000-0005-0000-0000-0000FB020000}"/>
    <cellStyle name="ハイパーリンク 2" xfId="1561" xr:uid="{00000000-0005-0000-0000-0000FC020000}"/>
    <cellStyle name="メモ 10" xfId="711" xr:uid="{00000000-0005-0000-0000-0000FD020000}"/>
    <cellStyle name="メモ 11" xfId="712" xr:uid="{00000000-0005-0000-0000-0000FE020000}"/>
    <cellStyle name="メモ 12" xfId="713" xr:uid="{00000000-0005-0000-0000-0000FF020000}"/>
    <cellStyle name="メモ 13" xfId="714" xr:uid="{00000000-0005-0000-0000-000000030000}"/>
    <cellStyle name="メモ 14" xfId="715" xr:uid="{00000000-0005-0000-0000-000001030000}"/>
    <cellStyle name="メモ 15" xfId="716" xr:uid="{00000000-0005-0000-0000-000002030000}"/>
    <cellStyle name="メモ 16" xfId="717" xr:uid="{00000000-0005-0000-0000-000003030000}"/>
    <cellStyle name="メモ 17" xfId="718" xr:uid="{00000000-0005-0000-0000-000004030000}"/>
    <cellStyle name="メモ 18" xfId="719" xr:uid="{00000000-0005-0000-0000-000005030000}"/>
    <cellStyle name="メモ 19" xfId="720" xr:uid="{00000000-0005-0000-0000-000006030000}"/>
    <cellStyle name="メモ 2" xfId="721" xr:uid="{00000000-0005-0000-0000-000007030000}"/>
    <cellStyle name="メモ 2 10" xfId="1768" xr:uid="{00000000-0005-0000-0000-000008030000}"/>
    <cellStyle name="メモ 2 2" xfId="722" xr:uid="{00000000-0005-0000-0000-000009030000}"/>
    <cellStyle name="メモ 2 2 2" xfId="723" xr:uid="{00000000-0005-0000-0000-00000A030000}"/>
    <cellStyle name="メモ 2 2 2 2" xfId="1390" xr:uid="{00000000-0005-0000-0000-00000B030000}"/>
    <cellStyle name="メモ 2 2 2 2 2" xfId="1391" xr:uid="{00000000-0005-0000-0000-00000C030000}"/>
    <cellStyle name="メモ 2 2 2 3" xfId="1392" xr:uid="{00000000-0005-0000-0000-00000D030000}"/>
    <cellStyle name="メモ 2 2 3" xfId="724" xr:uid="{00000000-0005-0000-0000-00000E030000}"/>
    <cellStyle name="メモ 2 2 3 2" xfId="1393" xr:uid="{00000000-0005-0000-0000-00000F030000}"/>
    <cellStyle name="メモ 2 2 4" xfId="1595" xr:uid="{00000000-0005-0000-0000-000010030000}"/>
    <cellStyle name="メモ 2 2 4 2" xfId="1596" xr:uid="{00000000-0005-0000-0000-000011030000}"/>
    <cellStyle name="メモ 2 2 5" xfId="1597" xr:uid="{00000000-0005-0000-0000-000012030000}"/>
    <cellStyle name="メモ 2 2 6" xfId="1598" xr:uid="{00000000-0005-0000-0000-000013030000}"/>
    <cellStyle name="メモ 2 2 6 2" xfId="1599" xr:uid="{00000000-0005-0000-0000-000014030000}"/>
    <cellStyle name="メモ 2 2 7" xfId="1769" xr:uid="{00000000-0005-0000-0000-000015030000}"/>
    <cellStyle name="メモ 2 3" xfId="1770" xr:uid="{00000000-0005-0000-0000-000016030000}"/>
    <cellStyle name="メモ 2 3 2" xfId="1771" xr:uid="{00000000-0005-0000-0000-000017030000}"/>
    <cellStyle name="メモ 2 3 2 2" xfId="1772" xr:uid="{00000000-0005-0000-0000-000018030000}"/>
    <cellStyle name="メモ 2 3 3" xfId="1773" xr:uid="{00000000-0005-0000-0000-000019030000}"/>
    <cellStyle name="メモ 2 3 4" xfId="1774" xr:uid="{00000000-0005-0000-0000-00001A030000}"/>
    <cellStyle name="メモ 2 4" xfId="1775" xr:uid="{00000000-0005-0000-0000-00001B030000}"/>
    <cellStyle name="メモ 2 4 2" xfId="1776" xr:uid="{00000000-0005-0000-0000-00001C030000}"/>
    <cellStyle name="メモ 2 4 2 2" xfId="1777" xr:uid="{00000000-0005-0000-0000-00001D030000}"/>
    <cellStyle name="メモ 2 4 3" xfId="1778" xr:uid="{00000000-0005-0000-0000-00001E030000}"/>
    <cellStyle name="メモ 2 4 4" xfId="1779" xr:uid="{00000000-0005-0000-0000-00001F030000}"/>
    <cellStyle name="メモ 2 5" xfId="1780" xr:uid="{00000000-0005-0000-0000-000020030000}"/>
    <cellStyle name="メモ 2 5 2" xfId="1781" xr:uid="{00000000-0005-0000-0000-000021030000}"/>
    <cellStyle name="メモ 2 5 2 2" xfId="1782" xr:uid="{00000000-0005-0000-0000-000022030000}"/>
    <cellStyle name="メモ 2 5 3" xfId="1783" xr:uid="{00000000-0005-0000-0000-000023030000}"/>
    <cellStyle name="メモ 2 5 4" xfId="1784" xr:uid="{00000000-0005-0000-0000-000024030000}"/>
    <cellStyle name="メモ 2 6" xfId="1785" xr:uid="{00000000-0005-0000-0000-000025030000}"/>
    <cellStyle name="メモ 2 6 2" xfId="1786" xr:uid="{00000000-0005-0000-0000-000026030000}"/>
    <cellStyle name="メモ 2 7" xfId="1787" xr:uid="{00000000-0005-0000-0000-000027030000}"/>
    <cellStyle name="メモ 2 8" xfId="1788" xr:uid="{00000000-0005-0000-0000-000028030000}"/>
    <cellStyle name="メモ 2 9" xfId="1789" xr:uid="{00000000-0005-0000-0000-000029030000}"/>
    <cellStyle name="メモ 20" xfId="725" xr:uid="{00000000-0005-0000-0000-00002A030000}"/>
    <cellStyle name="メモ 21" xfId="726" xr:uid="{00000000-0005-0000-0000-00002B030000}"/>
    <cellStyle name="メモ 22" xfId="727" xr:uid="{00000000-0005-0000-0000-00002C030000}"/>
    <cellStyle name="メモ 23" xfId="728" xr:uid="{00000000-0005-0000-0000-00002D030000}"/>
    <cellStyle name="メモ 24" xfId="729" xr:uid="{00000000-0005-0000-0000-00002E030000}"/>
    <cellStyle name="メモ 25" xfId="730" xr:uid="{00000000-0005-0000-0000-00002F030000}"/>
    <cellStyle name="メモ 3" xfId="731" xr:uid="{00000000-0005-0000-0000-000030030000}"/>
    <cellStyle name="メモ 3 2" xfId="732" xr:uid="{00000000-0005-0000-0000-000031030000}"/>
    <cellStyle name="メモ 3 2 2" xfId="1394" xr:uid="{00000000-0005-0000-0000-000032030000}"/>
    <cellStyle name="メモ 3 2 2 2" xfId="1395" xr:uid="{00000000-0005-0000-0000-000033030000}"/>
    <cellStyle name="メモ 3 2 3" xfId="1396" xr:uid="{00000000-0005-0000-0000-000034030000}"/>
    <cellStyle name="メモ 3 2 4" xfId="1790" xr:uid="{00000000-0005-0000-0000-000035030000}"/>
    <cellStyle name="メモ 3 3" xfId="733" xr:uid="{00000000-0005-0000-0000-000036030000}"/>
    <cellStyle name="メモ 3 3 2" xfId="1397" xr:uid="{00000000-0005-0000-0000-000037030000}"/>
    <cellStyle name="メモ 3 3 2 2" xfId="1791" xr:uid="{00000000-0005-0000-0000-000038030000}"/>
    <cellStyle name="メモ 3 3 3" xfId="1792" xr:uid="{00000000-0005-0000-0000-000039030000}"/>
    <cellStyle name="メモ 3 3 4" xfId="1793" xr:uid="{00000000-0005-0000-0000-00003A030000}"/>
    <cellStyle name="メモ 3 4" xfId="1600" xr:uid="{00000000-0005-0000-0000-00003B030000}"/>
    <cellStyle name="メモ 3 4 2" xfId="1601" xr:uid="{00000000-0005-0000-0000-00003C030000}"/>
    <cellStyle name="メモ 3 4 2 2" xfId="1794" xr:uid="{00000000-0005-0000-0000-00003D030000}"/>
    <cellStyle name="メモ 3 4 3" xfId="1795" xr:uid="{00000000-0005-0000-0000-00003E030000}"/>
    <cellStyle name="メモ 3 4 4" xfId="1796" xr:uid="{00000000-0005-0000-0000-00003F030000}"/>
    <cellStyle name="メモ 3 5" xfId="1602" xr:uid="{00000000-0005-0000-0000-000040030000}"/>
    <cellStyle name="メモ 3 5 2" xfId="1797" xr:uid="{00000000-0005-0000-0000-000041030000}"/>
    <cellStyle name="メモ 3 6" xfId="1603" xr:uid="{00000000-0005-0000-0000-000042030000}"/>
    <cellStyle name="メモ 3 6 2" xfId="1604" xr:uid="{00000000-0005-0000-0000-000043030000}"/>
    <cellStyle name="メモ 4" xfId="734" xr:uid="{00000000-0005-0000-0000-000044030000}"/>
    <cellStyle name="メモ 4 2" xfId="735" xr:uid="{00000000-0005-0000-0000-000045030000}"/>
    <cellStyle name="メモ 4 2 2" xfId="1398" xr:uid="{00000000-0005-0000-0000-000046030000}"/>
    <cellStyle name="メモ 4 2 2 2" xfId="1399" xr:uid="{00000000-0005-0000-0000-000047030000}"/>
    <cellStyle name="メモ 4 2 3" xfId="1400" xr:uid="{00000000-0005-0000-0000-000048030000}"/>
    <cellStyle name="メモ 4 3" xfId="736" xr:uid="{00000000-0005-0000-0000-000049030000}"/>
    <cellStyle name="メモ 4 3 2" xfId="1401" xr:uid="{00000000-0005-0000-0000-00004A030000}"/>
    <cellStyle name="メモ 4 4" xfId="1605" xr:uid="{00000000-0005-0000-0000-00004B030000}"/>
    <cellStyle name="メモ 4 4 2" xfId="1606" xr:uid="{00000000-0005-0000-0000-00004C030000}"/>
    <cellStyle name="メモ 4 5" xfId="1607" xr:uid="{00000000-0005-0000-0000-00004D030000}"/>
    <cellStyle name="メモ 4 6" xfId="1608" xr:uid="{00000000-0005-0000-0000-00004E030000}"/>
    <cellStyle name="メモ 4 6 2" xfId="1609" xr:uid="{00000000-0005-0000-0000-00004F030000}"/>
    <cellStyle name="メモ 4 7" xfId="1798" xr:uid="{00000000-0005-0000-0000-000050030000}"/>
    <cellStyle name="メモ 5" xfId="737" xr:uid="{00000000-0005-0000-0000-000051030000}"/>
    <cellStyle name="メモ 5 2" xfId="1799" xr:uid="{00000000-0005-0000-0000-000052030000}"/>
    <cellStyle name="メモ 5 3" xfId="1800" xr:uid="{00000000-0005-0000-0000-000053030000}"/>
    <cellStyle name="メモ 6" xfId="738" xr:uid="{00000000-0005-0000-0000-000054030000}"/>
    <cellStyle name="メモ 7" xfId="739" xr:uid="{00000000-0005-0000-0000-000055030000}"/>
    <cellStyle name="メモ 8" xfId="740" xr:uid="{00000000-0005-0000-0000-000056030000}"/>
    <cellStyle name="メモ 9" xfId="741" xr:uid="{00000000-0005-0000-0000-000057030000}"/>
    <cellStyle name="リンク セル 10" xfId="742" xr:uid="{00000000-0005-0000-0000-000058030000}"/>
    <cellStyle name="リンク セル 11" xfId="743" xr:uid="{00000000-0005-0000-0000-000059030000}"/>
    <cellStyle name="リンク セル 12" xfId="744" xr:uid="{00000000-0005-0000-0000-00005A030000}"/>
    <cellStyle name="リンク セル 13" xfId="745" xr:uid="{00000000-0005-0000-0000-00005B030000}"/>
    <cellStyle name="リンク セル 14" xfId="746" xr:uid="{00000000-0005-0000-0000-00005C030000}"/>
    <cellStyle name="リンク セル 15" xfId="747" xr:uid="{00000000-0005-0000-0000-00005D030000}"/>
    <cellStyle name="リンク セル 16" xfId="748" xr:uid="{00000000-0005-0000-0000-00005E030000}"/>
    <cellStyle name="リンク セル 17" xfId="749" xr:uid="{00000000-0005-0000-0000-00005F030000}"/>
    <cellStyle name="リンク セル 18" xfId="750" xr:uid="{00000000-0005-0000-0000-000060030000}"/>
    <cellStyle name="リンク セル 19" xfId="751" xr:uid="{00000000-0005-0000-0000-000061030000}"/>
    <cellStyle name="リンク セル 2" xfId="752" xr:uid="{00000000-0005-0000-0000-000062030000}"/>
    <cellStyle name="リンク セル 2 2" xfId="753" xr:uid="{00000000-0005-0000-0000-000063030000}"/>
    <cellStyle name="リンク セル 20" xfId="754" xr:uid="{00000000-0005-0000-0000-000064030000}"/>
    <cellStyle name="リンク セル 21" xfId="755" xr:uid="{00000000-0005-0000-0000-000065030000}"/>
    <cellStyle name="リンク セル 22" xfId="756" xr:uid="{00000000-0005-0000-0000-000066030000}"/>
    <cellStyle name="リンク セル 23" xfId="757" xr:uid="{00000000-0005-0000-0000-000067030000}"/>
    <cellStyle name="リンク セル 24" xfId="758" xr:uid="{00000000-0005-0000-0000-000068030000}"/>
    <cellStyle name="リンク セル 25" xfId="759" xr:uid="{00000000-0005-0000-0000-000069030000}"/>
    <cellStyle name="リンク セル 3" xfId="760" xr:uid="{00000000-0005-0000-0000-00006A030000}"/>
    <cellStyle name="リンク セル 3 2" xfId="761" xr:uid="{00000000-0005-0000-0000-00006B030000}"/>
    <cellStyle name="リンク セル 4" xfId="762" xr:uid="{00000000-0005-0000-0000-00006C030000}"/>
    <cellStyle name="リンク セル 5" xfId="763" xr:uid="{00000000-0005-0000-0000-00006D030000}"/>
    <cellStyle name="リンク セル 6" xfId="764" xr:uid="{00000000-0005-0000-0000-00006E030000}"/>
    <cellStyle name="リンク セル 7" xfId="765" xr:uid="{00000000-0005-0000-0000-00006F030000}"/>
    <cellStyle name="リンク セル 8" xfId="766" xr:uid="{00000000-0005-0000-0000-000070030000}"/>
    <cellStyle name="リンク セル 9" xfId="767" xr:uid="{00000000-0005-0000-0000-000071030000}"/>
    <cellStyle name="悪い 10" xfId="768" xr:uid="{00000000-0005-0000-0000-000072030000}"/>
    <cellStyle name="悪い 11" xfId="769" xr:uid="{00000000-0005-0000-0000-000073030000}"/>
    <cellStyle name="悪い 12" xfId="770" xr:uid="{00000000-0005-0000-0000-000074030000}"/>
    <cellStyle name="悪い 13" xfId="771" xr:uid="{00000000-0005-0000-0000-000075030000}"/>
    <cellStyle name="悪い 14" xfId="772" xr:uid="{00000000-0005-0000-0000-000076030000}"/>
    <cellStyle name="悪い 15" xfId="773" xr:uid="{00000000-0005-0000-0000-000077030000}"/>
    <cellStyle name="悪い 16" xfId="774" xr:uid="{00000000-0005-0000-0000-000078030000}"/>
    <cellStyle name="悪い 17" xfId="775" xr:uid="{00000000-0005-0000-0000-000079030000}"/>
    <cellStyle name="悪い 18" xfId="776" xr:uid="{00000000-0005-0000-0000-00007A030000}"/>
    <cellStyle name="悪い 19" xfId="777" xr:uid="{00000000-0005-0000-0000-00007B030000}"/>
    <cellStyle name="悪い 2" xfId="778" xr:uid="{00000000-0005-0000-0000-00007C030000}"/>
    <cellStyle name="悪い 2 2" xfId="779" xr:uid="{00000000-0005-0000-0000-00007D030000}"/>
    <cellStyle name="悪い 2 2 2" xfId="1801" xr:uid="{00000000-0005-0000-0000-00007E030000}"/>
    <cellStyle name="悪い 2 3" xfId="1402" xr:uid="{00000000-0005-0000-0000-00007F030000}"/>
    <cellStyle name="悪い 20" xfId="780" xr:uid="{00000000-0005-0000-0000-000080030000}"/>
    <cellStyle name="悪い 21" xfId="781" xr:uid="{00000000-0005-0000-0000-000081030000}"/>
    <cellStyle name="悪い 22" xfId="782" xr:uid="{00000000-0005-0000-0000-000082030000}"/>
    <cellStyle name="悪い 23" xfId="783" xr:uid="{00000000-0005-0000-0000-000083030000}"/>
    <cellStyle name="悪い 24" xfId="784" xr:uid="{00000000-0005-0000-0000-000084030000}"/>
    <cellStyle name="悪い 25" xfId="785" xr:uid="{00000000-0005-0000-0000-000085030000}"/>
    <cellStyle name="悪い 3" xfId="786" xr:uid="{00000000-0005-0000-0000-000086030000}"/>
    <cellStyle name="悪い 3 2" xfId="787" xr:uid="{00000000-0005-0000-0000-000087030000}"/>
    <cellStyle name="悪い 4" xfId="788" xr:uid="{00000000-0005-0000-0000-000088030000}"/>
    <cellStyle name="悪い 5" xfId="789" xr:uid="{00000000-0005-0000-0000-000089030000}"/>
    <cellStyle name="悪い 6" xfId="790" xr:uid="{00000000-0005-0000-0000-00008A030000}"/>
    <cellStyle name="悪い 7" xfId="791" xr:uid="{00000000-0005-0000-0000-00008B030000}"/>
    <cellStyle name="悪い 8" xfId="792" xr:uid="{00000000-0005-0000-0000-00008C030000}"/>
    <cellStyle name="悪い 9" xfId="793" xr:uid="{00000000-0005-0000-0000-00008D030000}"/>
    <cellStyle name="計算 10" xfId="794" xr:uid="{00000000-0005-0000-0000-00008E030000}"/>
    <cellStyle name="計算 11" xfId="795" xr:uid="{00000000-0005-0000-0000-00008F030000}"/>
    <cellStyle name="計算 12" xfId="796" xr:uid="{00000000-0005-0000-0000-000090030000}"/>
    <cellStyle name="計算 13" xfId="797" xr:uid="{00000000-0005-0000-0000-000091030000}"/>
    <cellStyle name="計算 14" xfId="798" xr:uid="{00000000-0005-0000-0000-000092030000}"/>
    <cellStyle name="計算 15" xfId="799" xr:uid="{00000000-0005-0000-0000-000093030000}"/>
    <cellStyle name="計算 16" xfId="800" xr:uid="{00000000-0005-0000-0000-000094030000}"/>
    <cellStyle name="計算 17" xfId="801" xr:uid="{00000000-0005-0000-0000-000095030000}"/>
    <cellStyle name="計算 18" xfId="802" xr:uid="{00000000-0005-0000-0000-000096030000}"/>
    <cellStyle name="計算 19" xfId="803" xr:uid="{00000000-0005-0000-0000-000097030000}"/>
    <cellStyle name="計算 2" xfId="804" xr:uid="{00000000-0005-0000-0000-000098030000}"/>
    <cellStyle name="計算 2 2" xfId="805" xr:uid="{00000000-0005-0000-0000-000099030000}"/>
    <cellStyle name="計算 2 2 2" xfId="806" xr:uid="{00000000-0005-0000-0000-00009A030000}"/>
    <cellStyle name="計算 2 2 2 2" xfId="1403" xr:uid="{00000000-0005-0000-0000-00009B030000}"/>
    <cellStyle name="計算 2 2 2 2 2" xfId="1404" xr:uid="{00000000-0005-0000-0000-00009C030000}"/>
    <cellStyle name="計算 2 2 2 3" xfId="1405" xr:uid="{00000000-0005-0000-0000-00009D030000}"/>
    <cellStyle name="計算 2 2 3" xfId="807" xr:uid="{00000000-0005-0000-0000-00009E030000}"/>
    <cellStyle name="計算 2 2 3 2" xfId="1406" xr:uid="{00000000-0005-0000-0000-00009F030000}"/>
    <cellStyle name="計算 2 2 4" xfId="1610" xr:uid="{00000000-0005-0000-0000-0000A0030000}"/>
    <cellStyle name="計算 2 2 4 2" xfId="1611" xr:uid="{00000000-0005-0000-0000-0000A1030000}"/>
    <cellStyle name="計算 2 2 5" xfId="1612" xr:uid="{00000000-0005-0000-0000-0000A2030000}"/>
    <cellStyle name="計算 2 2 6" xfId="1613" xr:uid="{00000000-0005-0000-0000-0000A3030000}"/>
    <cellStyle name="計算 2 2 6 2" xfId="1614" xr:uid="{00000000-0005-0000-0000-0000A4030000}"/>
    <cellStyle name="計算 2 3" xfId="1802" xr:uid="{00000000-0005-0000-0000-0000A5030000}"/>
    <cellStyle name="計算 2 3 2" xfId="1803" xr:uid="{00000000-0005-0000-0000-0000A6030000}"/>
    <cellStyle name="計算 2 3 2 2" xfId="1804" xr:uid="{00000000-0005-0000-0000-0000A7030000}"/>
    <cellStyle name="計算 2 3 3" xfId="1805" xr:uid="{00000000-0005-0000-0000-0000A8030000}"/>
    <cellStyle name="計算 2 4" xfId="1806" xr:uid="{00000000-0005-0000-0000-0000A9030000}"/>
    <cellStyle name="計算 2 4 2" xfId="1807" xr:uid="{00000000-0005-0000-0000-0000AA030000}"/>
    <cellStyle name="計算 2 4 2 2" xfId="1808" xr:uid="{00000000-0005-0000-0000-0000AB030000}"/>
    <cellStyle name="計算 2 4 3" xfId="1809" xr:uid="{00000000-0005-0000-0000-0000AC030000}"/>
    <cellStyle name="計算 2 5" xfId="1810" xr:uid="{00000000-0005-0000-0000-0000AD030000}"/>
    <cellStyle name="計算 2 5 2" xfId="1811" xr:uid="{00000000-0005-0000-0000-0000AE030000}"/>
    <cellStyle name="計算 2 6" xfId="1812" xr:uid="{00000000-0005-0000-0000-0000AF030000}"/>
    <cellStyle name="計算 20" xfId="808" xr:uid="{00000000-0005-0000-0000-0000B0030000}"/>
    <cellStyle name="計算 21" xfId="809" xr:uid="{00000000-0005-0000-0000-0000B1030000}"/>
    <cellStyle name="計算 22" xfId="810" xr:uid="{00000000-0005-0000-0000-0000B2030000}"/>
    <cellStyle name="計算 23" xfId="811" xr:uid="{00000000-0005-0000-0000-0000B3030000}"/>
    <cellStyle name="計算 24" xfId="812" xr:uid="{00000000-0005-0000-0000-0000B4030000}"/>
    <cellStyle name="計算 25" xfId="813" xr:uid="{00000000-0005-0000-0000-0000B5030000}"/>
    <cellStyle name="計算 3" xfId="814" xr:uid="{00000000-0005-0000-0000-0000B6030000}"/>
    <cellStyle name="計算 3 2" xfId="815" xr:uid="{00000000-0005-0000-0000-0000B7030000}"/>
    <cellStyle name="計算 3 2 2" xfId="1407" xr:uid="{00000000-0005-0000-0000-0000B8030000}"/>
    <cellStyle name="計算 3 2 2 2" xfId="1408" xr:uid="{00000000-0005-0000-0000-0000B9030000}"/>
    <cellStyle name="計算 3 2 3" xfId="1409" xr:uid="{00000000-0005-0000-0000-0000BA030000}"/>
    <cellStyle name="計算 3 3" xfId="816" xr:uid="{00000000-0005-0000-0000-0000BB030000}"/>
    <cellStyle name="計算 3 3 2" xfId="1410" xr:uid="{00000000-0005-0000-0000-0000BC030000}"/>
    <cellStyle name="計算 3 3 2 2" xfId="1813" xr:uid="{00000000-0005-0000-0000-0000BD030000}"/>
    <cellStyle name="計算 3 3 3" xfId="1814" xr:uid="{00000000-0005-0000-0000-0000BE030000}"/>
    <cellStyle name="計算 3 4" xfId="1615" xr:uid="{00000000-0005-0000-0000-0000BF030000}"/>
    <cellStyle name="計算 3 4 2" xfId="1616" xr:uid="{00000000-0005-0000-0000-0000C0030000}"/>
    <cellStyle name="計算 3 4 2 2" xfId="1815" xr:uid="{00000000-0005-0000-0000-0000C1030000}"/>
    <cellStyle name="計算 3 4 3" xfId="1816" xr:uid="{00000000-0005-0000-0000-0000C2030000}"/>
    <cellStyle name="計算 3 5" xfId="1617" xr:uid="{00000000-0005-0000-0000-0000C3030000}"/>
    <cellStyle name="計算 3 5 2" xfId="1817" xr:uid="{00000000-0005-0000-0000-0000C4030000}"/>
    <cellStyle name="計算 3 6" xfId="1618" xr:uid="{00000000-0005-0000-0000-0000C5030000}"/>
    <cellStyle name="計算 3 6 2" xfId="1619" xr:uid="{00000000-0005-0000-0000-0000C6030000}"/>
    <cellStyle name="計算 4" xfId="817" xr:uid="{00000000-0005-0000-0000-0000C7030000}"/>
    <cellStyle name="計算 4 2" xfId="818" xr:uid="{00000000-0005-0000-0000-0000C8030000}"/>
    <cellStyle name="計算 4 2 2" xfId="1411" xr:uid="{00000000-0005-0000-0000-0000C9030000}"/>
    <cellStyle name="計算 4 2 2 2" xfId="1412" xr:uid="{00000000-0005-0000-0000-0000CA030000}"/>
    <cellStyle name="計算 4 2 3" xfId="1413" xr:uid="{00000000-0005-0000-0000-0000CB030000}"/>
    <cellStyle name="計算 4 3" xfId="819" xr:uid="{00000000-0005-0000-0000-0000CC030000}"/>
    <cellStyle name="計算 4 3 2" xfId="1414" xr:uid="{00000000-0005-0000-0000-0000CD030000}"/>
    <cellStyle name="計算 4 4" xfId="1620" xr:uid="{00000000-0005-0000-0000-0000CE030000}"/>
    <cellStyle name="計算 4 4 2" xfId="1621" xr:uid="{00000000-0005-0000-0000-0000CF030000}"/>
    <cellStyle name="計算 4 5" xfId="1622" xr:uid="{00000000-0005-0000-0000-0000D0030000}"/>
    <cellStyle name="計算 4 6" xfId="1623" xr:uid="{00000000-0005-0000-0000-0000D1030000}"/>
    <cellStyle name="計算 4 6 2" xfId="1624" xr:uid="{00000000-0005-0000-0000-0000D2030000}"/>
    <cellStyle name="計算 5" xfId="820" xr:uid="{00000000-0005-0000-0000-0000D3030000}"/>
    <cellStyle name="計算 6" xfId="821" xr:uid="{00000000-0005-0000-0000-0000D4030000}"/>
    <cellStyle name="計算 7" xfId="822" xr:uid="{00000000-0005-0000-0000-0000D5030000}"/>
    <cellStyle name="計算 8" xfId="823" xr:uid="{00000000-0005-0000-0000-0000D6030000}"/>
    <cellStyle name="計算 9" xfId="824" xr:uid="{00000000-0005-0000-0000-0000D7030000}"/>
    <cellStyle name="警告文 10" xfId="825" xr:uid="{00000000-0005-0000-0000-0000D8030000}"/>
    <cellStyle name="警告文 11" xfId="826" xr:uid="{00000000-0005-0000-0000-0000D9030000}"/>
    <cellStyle name="警告文 12" xfId="827" xr:uid="{00000000-0005-0000-0000-0000DA030000}"/>
    <cellStyle name="警告文 13" xfId="828" xr:uid="{00000000-0005-0000-0000-0000DB030000}"/>
    <cellStyle name="警告文 14" xfId="829" xr:uid="{00000000-0005-0000-0000-0000DC030000}"/>
    <cellStyle name="警告文 15" xfId="830" xr:uid="{00000000-0005-0000-0000-0000DD030000}"/>
    <cellStyle name="警告文 16" xfId="831" xr:uid="{00000000-0005-0000-0000-0000DE030000}"/>
    <cellStyle name="警告文 17" xfId="832" xr:uid="{00000000-0005-0000-0000-0000DF030000}"/>
    <cellStyle name="警告文 18" xfId="833" xr:uid="{00000000-0005-0000-0000-0000E0030000}"/>
    <cellStyle name="警告文 19" xfId="834" xr:uid="{00000000-0005-0000-0000-0000E1030000}"/>
    <cellStyle name="警告文 2" xfId="835" xr:uid="{00000000-0005-0000-0000-0000E2030000}"/>
    <cellStyle name="警告文 2 2" xfId="836" xr:uid="{00000000-0005-0000-0000-0000E3030000}"/>
    <cellStyle name="警告文 20" xfId="837" xr:uid="{00000000-0005-0000-0000-0000E4030000}"/>
    <cellStyle name="警告文 21" xfId="838" xr:uid="{00000000-0005-0000-0000-0000E5030000}"/>
    <cellStyle name="警告文 22" xfId="839" xr:uid="{00000000-0005-0000-0000-0000E6030000}"/>
    <cellStyle name="警告文 23" xfId="840" xr:uid="{00000000-0005-0000-0000-0000E7030000}"/>
    <cellStyle name="警告文 24" xfId="841" xr:uid="{00000000-0005-0000-0000-0000E8030000}"/>
    <cellStyle name="警告文 25" xfId="842" xr:uid="{00000000-0005-0000-0000-0000E9030000}"/>
    <cellStyle name="警告文 3" xfId="843" xr:uid="{00000000-0005-0000-0000-0000EA030000}"/>
    <cellStyle name="警告文 3 2" xfId="844" xr:uid="{00000000-0005-0000-0000-0000EB030000}"/>
    <cellStyle name="警告文 4" xfId="845" xr:uid="{00000000-0005-0000-0000-0000EC030000}"/>
    <cellStyle name="警告文 5" xfId="846" xr:uid="{00000000-0005-0000-0000-0000ED030000}"/>
    <cellStyle name="警告文 6" xfId="847" xr:uid="{00000000-0005-0000-0000-0000EE030000}"/>
    <cellStyle name="警告文 7" xfId="848" xr:uid="{00000000-0005-0000-0000-0000EF030000}"/>
    <cellStyle name="警告文 8" xfId="849" xr:uid="{00000000-0005-0000-0000-0000F0030000}"/>
    <cellStyle name="警告文 9" xfId="850" xr:uid="{00000000-0005-0000-0000-0000F1030000}"/>
    <cellStyle name="桁区切り" xfId="1577" builtinId="6"/>
    <cellStyle name="桁区切り 2" xfId="851" xr:uid="{00000000-0005-0000-0000-0000F3030000}"/>
    <cellStyle name="桁区切り 2 2" xfId="852" xr:uid="{00000000-0005-0000-0000-0000F4030000}"/>
    <cellStyle name="桁区切り 2 2 2" xfId="853" xr:uid="{00000000-0005-0000-0000-0000F5030000}"/>
    <cellStyle name="桁区切り 2 2 2 2" xfId="1625" xr:uid="{00000000-0005-0000-0000-0000F6030000}"/>
    <cellStyle name="桁区切り 2 2 2 2 2" xfId="1626" xr:uid="{00000000-0005-0000-0000-0000F7030000}"/>
    <cellStyle name="桁区切り 2 2 2 3" xfId="1627" xr:uid="{00000000-0005-0000-0000-0000F8030000}"/>
    <cellStyle name="桁区切り 2 2 2 4" xfId="1818" xr:uid="{00000000-0005-0000-0000-0000F9030000}"/>
    <cellStyle name="桁区切り 2 2 3" xfId="1628" xr:uid="{00000000-0005-0000-0000-0000FA030000}"/>
    <cellStyle name="桁区切り 2 2 3 2" xfId="1629" xr:uid="{00000000-0005-0000-0000-0000FB030000}"/>
    <cellStyle name="桁区切り 2 2 3 2 2" xfId="1630" xr:uid="{00000000-0005-0000-0000-0000FC030000}"/>
    <cellStyle name="桁区切り 2 2 3 3" xfId="1631" xr:uid="{00000000-0005-0000-0000-0000FD030000}"/>
    <cellStyle name="桁区切り 2 2 3 3 2" xfId="1632" xr:uid="{00000000-0005-0000-0000-0000FE030000}"/>
    <cellStyle name="桁区切り 2 2 3 4" xfId="1633" xr:uid="{00000000-0005-0000-0000-0000FF030000}"/>
    <cellStyle name="桁区切り 2 2 4" xfId="1634" xr:uid="{00000000-0005-0000-0000-000000040000}"/>
    <cellStyle name="桁区切り 2 2 5" xfId="1819" xr:uid="{00000000-0005-0000-0000-000001040000}"/>
    <cellStyle name="桁区切り 2 3" xfId="854" xr:uid="{00000000-0005-0000-0000-000002040000}"/>
    <cellStyle name="桁区切り 2 3 2" xfId="1635" xr:uid="{00000000-0005-0000-0000-000003040000}"/>
    <cellStyle name="桁区切り 2 3 2 2" xfId="1636" xr:uid="{00000000-0005-0000-0000-000004040000}"/>
    <cellStyle name="桁区切り 2 3 3" xfId="1637" xr:uid="{00000000-0005-0000-0000-000005040000}"/>
    <cellStyle name="桁区切り 2 3 4" xfId="1820" xr:uid="{00000000-0005-0000-0000-000006040000}"/>
    <cellStyle name="桁区切り 2 4" xfId="1415" xr:uid="{00000000-0005-0000-0000-000007040000}"/>
    <cellStyle name="桁区切り 2 4 2" xfId="1821" xr:uid="{00000000-0005-0000-0000-000008040000}"/>
    <cellStyle name="桁区切り 2 5" xfId="1416" xr:uid="{00000000-0005-0000-0000-000009040000}"/>
    <cellStyle name="桁区切り 2 5 2" xfId="1417" xr:uid="{00000000-0005-0000-0000-00000A040000}"/>
    <cellStyle name="桁区切り 2 5 3" xfId="1418" xr:uid="{00000000-0005-0000-0000-00000B040000}"/>
    <cellStyle name="桁区切り 2 5 3 2" xfId="1419" xr:uid="{00000000-0005-0000-0000-00000C040000}"/>
    <cellStyle name="桁区切り 2 6" xfId="1420" xr:uid="{00000000-0005-0000-0000-00000D040000}"/>
    <cellStyle name="桁区切り 2 6 2" xfId="1562" xr:uid="{00000000-0005-0000-0000-00000E040000}"/>
    <cellStyle name="桁区切り 2 7" xfId="1421" xr:uid="{00000000-0005-0000-0000-00000F040000}"/>
    <cellStyle name="桁区切り 2 8" xfId="1422" xr:uid="{00000000-0005-0000-0000-000010040000}"/>
    <cellStyle name="桁区切り 2 8 2" xfId="1423" xr:uid="{00000000-0005-0000-0000-000011040000}"/>
    <cellStyle name="桁区切り 2 8 2 2" xfId="1424" xr:uid="{00000000-0005-0000-0000-000012040000}"/>
    <cellStyle name="桁区切り 2 8 2 2 2" xfId="1425" xr:uid="{00000000-0005-0000-0000-000013040000}"/>
    <cellStyle name="桁区切り 2 8 2 2 2 2" xfId="1426" xr:uid="{00000000-0005-0000-0000-000014040000}"/>
    <cellStyle name="桁区切り 2 8 2 2 2 2 2" xfId="1427" xr:uid="{00000000-0005-0000-0000-000015040000}"/>
    <cellStyle name="桁区切り 2 8 2 3" xfId="1428" xr:uid="{00000000-0005-0000-0000-000016040000}"/>
    <cellStyle name="桁区切り 2 8 2 3 2" xfId="1429" xr:uid="{00000000-0005-0000-0000-000017040000}"/>
    <cellStyle name="桁区切り 2 8 2 3 2 2" xfId="1430" xr:uid="{00000000-0005-0000-0000-000018040000}"/>
    <cellStyle name="桁区切り 2 9" xfId="1551" xr:uid="{00000000-0005-0000-0000-000019040000}"/>
    <cellStyle name="桁区切り 3" xfId="855" xr:uid="{00000000-0005-0000-0000-00001A040000}"/>
    <cellStyle name="桁区切り 3 2" xfId="856" xr:uid="{00000000-0005-0000-0000-00001B040000}"/>
    <cellStyle name="桁区切り 3 3" xfId="1638" xr:uid="{00000000-0005-0000-0000-00001C040000}"/>
    <cellStyle name="桁区切り 3 3 2" xfId="1639" xr:uid="{00000000-0005-0000-0000-00001D040000}"/>
    <cellStyle name="桁区切り 3 3 2 2" xfId="1640" xr:uid="{00000000-0005-0000-0000-00001E040000}"/>
    <cellStyle name="桁区切り 3 3 3" xfId="1641" xr:uid="{00000000-0005-0000-0000-00001F040000}"/>
    <cellStyle name="桁区切り 3 4" xfId="1642" xr:uid="{00000000-0005-0000-0000-000020040000}"/>
    <cellStyle name="桁区切り 3 4 2" xfId="1643" xr:uid="{00000000-0005-0000-0000-000021040000}"/>
    <cellStyle name="桁区切り 3 5" xfId="1431" xr:uid="{00000000-0005-0000-0000-000022040000}"/>
    <cellStyle name="桁区切り 3 6" xfId="1822" xr:uid="{00000000-0005-0000-0000-000023040000}"/>
    <cellStyle name="桁区切り 4" xfId="857" xr:uid="{00000000-0005-0000-0000-000024040000}"/>
    <cellStyle name="桁区切り 4 2" xfId="1432" xr:uid="{00000000-0005-0000-0000-000025040000}"/>
    <cellStyle name="桁区切り 4 2 2" xfId="1644" xr:uid="{00000000-0005-0000-0000-000026040000}"/>
    <cellStyle name="桁区切り 4 2 2 2" xfId="1645" xr:uid="{00000000-0005-0000-0000-000027040000}"/>
    <cellStyle name="桁区切り 4 2 3" xfId="1646" xr:uid="{00000000-0005-0000-0000-000028040000}"/>
    <cellStyle name="桁区切り 4 2 4" xfId="1823" xr:uid="{00000000-0005-0000-0000-000029040000}"/>
    <cellStyle name="桁区切り 4 3" xfId="1647" xr:uid="{00000000-0005-0000-0000-00002A040000}"/>
    <cellStyle name="桁区切り 4 3 2" xfId="1648" xr:uid="{00000000-0005-0000-0000-00002B040000}"/>
    <cellStyle name="桁区切り 4 4" xfId="1649" xr:uid="{00000000-0005-0000-0000-00002C040000}"/>
    <cellStyle name="桁区切り 4 5" xfId="1824" xr:uid="{00000000-0005-0000-0000-00002D040000}"/>
    <cellStyle name="桁区切り 5" xfId="1433" xr:uid="{00000000-0005-0000-0000-00002E040000}"/>
    <cellStyle name="桁区切り 5 2" xfId="1563" xr:uid="{00000000-0005-0000-0000-00002F040000}"/>
    <cellStyle name="桁区切り 5 2 2" xfId="1564" xr:uid="{00000000-0005-0000-0000-000030040000}"/>
    <cellStyle name="桁区切り 5 3" xfId="1565" xr:uid="{00000000-0005-0000-0000-000031040000}"/>
    <cellStyle name="桁区切り 6" xfId="1434" xr:uid="{00000000-0005-0000-0000-000032040000}"/>
    <cellStyle name="桁区切り 6 2" xfId="1825" xr:uid="{00000000-0005-0000-0000-000033040000}"/>
    <cellStyle name="桁区切り 7" xfId="1435" xr:uid="{00000000-0005-0000-0000-000034040000}"/>
    <cellStyle name="桁区切り 7 2" xfId="1826" xr:uid="{00000000-0005-0000-0000-000035040000}"/>
    <cellStyle name="桁区切り 8" xfId="1436" xr:uid="{00000000-0005-0000-0000-000036040000}"/>
    <cellStyle name="桁区切り 8 2" xfId="1437" xr:uid="{00000000-0005-0000-0000-000037040000}"/>
    <cellStyle name="桁区切り 9" xfId="1650" xr:uid="{00000000-0005-0000-0000-000038040000}"/>
    <cellStyle name="桁区切り 9 2" xfId="1651" xr:uid="{00000000-0005-0000-0000-000039040000}"/>
    <cellStyle name="桁区切り 9 2 2" xfId="1652" xr:uid="{00000000-0005-0000-0000-00003A040000}"/>
    <cellStyle name="見出し 1 10" xfId="858" xr:uid="{00000000-0005-0000-0000-00003B040000}"/>
    <cellStyle name="見出し 1 11" xfId="859" xr:uid="{00000000-0005-0000-0000-00003C040000}"/>
    <cellStyle name="見出し 1 12" xfId="860" xr:uid="{00000000-0005-0000-0000-00003D040000}"/>
    <cellStyle name="見出し 1 13" xfId="861" xr:uid="{00000000-0005-0000-0000-00003E040000}"/>
    <cellStyle name="見出し 1 14" xfId="862" xr:uid="{00000000-0005-0000-0000-00003F040000}"/>
    <cellStyle name="見出し 1 15" xfId="863" xr:uid="{00000000-0005-0000-0000-000040040000}"/>
    <cellStyle name="見出し 1 16" xfId="864" xr:uid="{00000000-0005-0000-0000-000041040000}"/>
    <cellStyle name="見出し 1 17" xfId="865" xr:uid="{00000000-0005-0000-0000-000042040000}"/>
    <cellStyle name="見出し 1 18" xfId="866" xr:uid="{00000000-0005-0000-0000-000043040000}"/>
    <cellStyle name="見出し 1 19" xfId="867" xr:uid="{00000000-0005-0000-0000-000044040000}"/>
    <cellStyle name="見出し 1 2" xfId="868" xr:uid="{00000000-0005-0000-0000-000045040000}"/>
    <cellStyle name="見出し 1 2 2" xfId="869" xr:uid="{00000000-0005-0000-0000-000046040000}"/>
    <cellStyle name="見出し 1 20" xfId="870" xr:uid="{00000000-0005-0000-0000-000047040000}"/>
    <cellStyle name="見出し 1 21" xfId="871" xr:uid="{00000000-0005-0000-0000-000048040000}"/>
    <cellStyle name="見出し 1 22" xfId="872" xr:uid="{00000000-0005-0000-0000-000049040000}"/>
    <cellStyle name="見出し 1 23" xfId="873" xr:uid="{00000000-0005-0000-0000-00004A040000}"/>
    <cellStyle name="見出し 1 24" xfId="874" xr:uid="{00000000-0005-0000-0000-00004B040000}"/>
    <cellStyle name="見出し 1 25" xfId="875" xr:uid="{00000000-0005-0000-0000-00004C040000}"/>
    <cellStyle name="見出し 1 3" xfId="876" xr:uid="{00000000-0005-0000-0000-00004D040000}"/>
    <cellStyle name="見出し 1 3 2" xfId="877" xr:uid="{00000000-0005-0000-0000-00004E040000}"/>
    <cellStyle name="見出し 1 4" xfId="878" xr:uid="{00000000-0005-0000-0000-00004F040000}"/>
    <cellStyle name="見出し 1 5" xfId="879" xr:uid="{00000000-0005-0000-0000-000050040000}"/>
    <cellStyle name="見出し 1 6" xfId="880" xr:uid="{00000000-0005-0000-0000-000051040000}"/>
    <cellStyle name="見出し 1 7" xfId="881" xr:uid="{00000000-0005-0000-0000-000052040000}"/>
    <cellStyle name="見出し 1 8" xfId="882" xr:uid="{00000000-0005-0000-0000-000053040000}"/>
    <cellStyle name="見出し 1 9" xfId="883" xr:uid="{00000000-0005-0000-0000-000054040000}"/>
    <cellStyle name="見出し 2 10" xfId="884" xr:uid="{00000000-0005-0000-0000-000055040000}"/>
    <cellStyle name="見出し 2 11" xfId="885" xr:uid="{00000000-0005-0000-0000-000056040000}"/>
    <cellStyle name="見出し 2 12" xfId="886" xr:uid="{00000000-0005-0000-0000-000057040000}"/>
    <cellStyle name="見出し 2 13" xfId="887" xr:uid="{00000000-0005-0000-0000-000058040000}"/>
    <cellStyle name="見出し 2 14" xfId="888" xr:uid="{00000000-0005-0000-0000-000059040000}"/>
    <cellStyle name="見出し 2 15" xfId="889" xr:uid="{00000000-0005-0000-0000-00005A040000}"/>
    <cellStyle name="見出し 2 16" xfId="890" xr:uid="{00000000-0005-0000-0000-00005B040000}"/>
    <cellStyle name="見出し 2 17" xfId="891" xr:uid="{00000000-0005-0000-0000-00005C040000}"/>
    <cellStyle name="見出し 2 18" xfId="892" xr:uid="{00000000-0005-0000-0000-00005D040000}"/>
    <cellStyle name="見出し 2 19" xfId="893" xr:uid="{00000000-0005-0000-0000-00005E040000}"/>
    <cellStyle name="見出し 2 2" xfId="894" xr:uid="{00000000-0005-0000-0000-00005F040000}"/>
    <cellStyle name="見出し 2 2 2" xfId="895" xr:uid="{00000000-0005-0000-0000-000060040000}"/>
    <cellStyle name="見出し 2 20" xfId="896" xr:uid="{00000000-0005-0000-0000-000061040000}"/>
    <cellStyle name="見出し 2 21" xfId="897" xr:uid="{00000000-0005-0000-0000-000062040000}"/>
    <cellStyle name="見出し 2 22" xfId="898" xr:uid="{00000000-0005-0000-0000-000063040000}"/>
    <cellStyle name="見出し 2 23" xfId="899" xr:uid="{00000000-0005-0000-0000-000064040000}"/>
    <cellStyle name="見出し 2 24" xfId="900" xr:uid="{00000000-0005-0000-0000-000065040000}"/>
    <cellStyle name="見出し 2 25" xfId="901" xr:uid="{00000000-0005-0000-0000-000066040000}"/>
    <cellStyle name="見出し 2 3" xfId="902" xr:uid="{00000000-0005-0000-0000-000067040000}"/>
    <cellStyle name="見出し 2 3 2" xfId="903" xr:uid="{00000000-0005-0000-0000-000068040000}"/>
    <cellStyle name="見出し 2 4" xfId="904" xr:uid="{00000000-0005-0000-0000-000069040000}"/>
    <cellStyle name="見出し 2 5" xfId="905" xr:uid="{00000000-0005-0000-0000-00006A040000}"/>
    <cellStyle name="見出し 2 6" xfId="906" xr:uid="{00000000-0005-0000-0000-00006B040000}"/>
    <cellStyle name="見出し 2 7" xfId="907" xr:uid="{00000000-0005-0000-0000-00006C040000}"/>
    <cellStyle name="見出し 2 8" xfId="908" xr:uid="{00000000-0005-0000-0000-00006D040000}"/>
    <cellStyle name="見出し 2 9" xfId="909" xr:uid="{00000000-0005-0000-0000-00006E040000}"/>
    <cellStyle name="見出し 3 10" xfId="910" xr:uid="{00000000-0005-0000-0000-00006F040000}"/>
    <cellStyle name="見出し 3 11" xfId="911" xr:uid="{00000000-0005-0000-0000-000070040000}"/>
    <cellStyle name="見出し 3 12" xfId="912" xr:uid="{00000000-0005-0000-0000-000071040000}"/>
    <cellStyle name="見出し 3 13" xfId="913" xr:uid="{00000000-0005-0000-0000-000072040000}"/>
    <cellStyle name="見出し 3 14" xfId="914" xr:uid="{00000000-0005-0000-0000-000073040000}"/>
    <cellStyle name="見出し 3 15" xfId="915" xr:uid="{00000000-0005-0000-0000-000074040000}"/>
    <cellStyle name="見出し 3 16" xfId="916" xr:uid="{00000000-0005-0000-0000-000075040000}"/>
    <cellStyle name="見出し 3 17" xfId="917" xr:uid="{00000000-0005-0000-0000-000076040000}"/>
    <cellStyle name="見出し 3 18" xfId="918" xr:uid="{00000000-0005-0000-0000-000077040000}"/>
    <cellStyle name="見出し 3 19" xfId="919" xr:uid="{00000000-0005-0000-0000-000078040000}"/>
    <cellStyle name="見出し 3 2" xfId="920" xr:uid="{00000000-0005-0000-0000-000079040000}"/>
    <cellStyle name="見出し 3 2 2" xfId="921" xr:uid="{00000000-0005-0000-0000-00007A040000}"/>
    <cellStyle name="見出し 3 20" xfId="922" xr:uid="{00000000-0005-0000-0000-00007B040000}"/>
    <cellStyle name="見出し 3 21" xfId="923" xr:uid="{00000000-0005-0000-0000-00007C040000}"/>
    <cellStyle name="見出し 3 22" xfId="924" xr:uid="{00000000-0005-0000-0000-00007D040000}"/>
    <cellStyle name="見出し 3 23" xfId="925" xr:uid="{00000000-0005-0000-0000-00007E040000}"/>
    <cellStyle name="見出し 3 24" xfId="926" xr:uid="{00000000-0005-0000-0000-00007F040000}"/>
    <cellStyle name="見出し 3 25" xfId="927" xr:uid="{00000000-0005-0000-0000-000080040000}"/>
    <cellStyle name="見出し 3 3" xfId="928" xr:uid="{00000000-0005-0000-0000-000081040000}"/>
    <cellStyle name="見出し 3 3 2" xfId="929" xr:uid="{00000000-0005-0000-0000-000082040000}"/>
    <cellStyle name="見出し 3 4" xfId="930" xr:uid="{00000000-0005-0000-0000-000083040000}"/>
    <cellStyle name="見出し 3 5" xfId="931" xr:uid="{00000000-0005-0000-0000-000084040000}"/>
    <cellStyle name="見出し 3 6" xfId="932" xr:uid="{00000000-0005-0000-0000-000085040000}"/>
    <cellStyle name="見出し 3 7" xfId="933" xr:uid="{00000000-0005-0000-0000-000086040000}"/>
    <cellStyle name="見出し 3 8" xfId="934" xr:uid="{00000000-0005-0000-0000-000087040000}"/>
    <cellStyle name="見出し 3 9" xfId="935" xr:uid="{00000000-0005-0000-0000-000088040000}"/>
    <cellStyle name="見出し 4 10" xfId="936" xr:uid="{00000000-0005-0000-0000-000089040000}"/>
    <cellStyle name="見出し 4 11" xfId="937" xr:uid="{00000000-0005-0000-0000-00008A040000}"/>
    <cellStyle name="見出し 4 12" xfId="938" xr:uid="{00000000-0005-0000-0000-00008B040000}"/>
    <cellStyle name="見出し 4 13" xfId="939" xr:uid="{00000000-0005-0000-0000-00008C040000}"/>
    <cellStyle name="見出し 4 14" xfId="940" xr:uid="{00000000-0005-0000-0000-00008D040000}"/>
    <cellStyle name="見出し 4 15" xfId="941" xr:uid="{00000000-0005-0000-0000-00008E040000}"/>
    <cellStyle name="見出し 4 16" xfId="942" xr:uid="{00000000-0005-0000-0000-00008F040000}"/>
    <cellStyle name="見出し 4 17" xfId="943" xr:uid="{00000000-0005-0000-0000-000090040000}"/>
    <cellStyle name="見出し 4 18" xfId="944" xr:uid="{00000000-0005-0000-0000-000091040000}"/>
    <cellStyle name="見出し 4 19" xfId="945" xr:uid="{00000000-0005-0000-0000-000092040000}"/>
    <cellStyle name="見出し 4 2" xfId="946" xr:uid="{00000000-0005-0000-0000-000093040000}"/>
    <cellStyle name="見出し 4 2 2" xfId="947" xr:uid="{00000000-0005-0000-0000-000094040000}"/>
    <cellStyle name="見出し 4 20" xfId="948" xr:uid="{00000000-0005-0000-0000-000095040000}"/>
    <cellStyle name="見出し 4 21" xfId="949" xr:uid="{00000000-0005-0000-0000-000096040000}"/>
    <cellStyle name="見出し 4 22" xfId="950" xr:uid="{00000000-0005-0000-0000-000097040000}"/>
    <cellStyle name="見出し 4 23" xfId="951" xr:uid="{00000000-0005-0000-0000-000098040000}"/>
    <cellStyle name="見出し 4 24" xfId="952" xr:uid="{00000000-0005-0000-0000-000099040000}"/>
    <cellStyle name="見出し 4 25" xfId="953" xr:uid="{00000000-0005-0000-0000-00009A040000}"/>
    <cellStyle name="見出し 4 3" xfId="954" xr:uid="{00000000-0005-0000-0000-00009B040000}"/>
    <cellStyle name="見出し 4 3 2" xfId="955" xr:uid="{00000000-0005-0000-0000-00009C040000}"/>
    <cellStyle name="見出し 4 4" xfId="956" xr:uid="{00000000-0005-0000-0000-00009D040000}"/>
    <cellStyle name="見出し 4 5" xfId="957" xr:uid="{00000000-0005-0000-0000-00009E040000}"/>
    <cellStyle name="見出し 4 6" xfId="958" xr:uid="{00000000-0005-0000-0000-00009F040000}"/>
    <cellStyle name="見出し 4 7" xfId="959" xr:uid="{00000000-0005-0000-0000-0000A0040000}"/>
    <cellStyle name="見出し 4 8" xfId="960" xr:uid="{00000000-0005-0000-0000-0000A1040000}"/>
    <cellStyle name="見出し 4 9" xfId="961" xr:uid="{00000000-0005-0000-0000-0000A2040000}"/>
    <cellStyle name="集計 10" xfId="962" xr:uid="{00000000-0005-0000-0000-0000A3040000}"/>
    <cellStyle name="集計 11" xfId="963" xr:uid="{00000000-0005-0000-0000-0000A4040000}"/>
    <cellStyle name="集計 12" xfId="964" xr:uid="{00000000-0005-0000-0000-0000A5040000}"/>
    <cellStyle name="集計 13" xfId="965" xr:uid="{00000000-0005-0000-0000-0000A6040000}"/>
    <cellStyle name="集計 14" xfId="966" xr:uid="{00000000-0005-0000-0000-0000A7040000}"/>
    <cellStyle name="集計 15" xfId="967" xr:uid="{00000000-0005-0000-0000-0000A8040000}"/>
    <cellStyle name="集計 16" xfId="968" xr:uid="{00000000-0005-0000-0000-0000A9040000}"/>
    <cellStyle name="集計 17" xfId="969" xr:uid="{00000000-0005-0000-0000-0000AA040000}"/>
    <cellStyle name="集計 18" xfId="970" xr:uid="{00000000-0005-0000-0000-0000AB040000}"/>
    <cellStyle name="集計 19" xfId="971" xr:uid="{00000000-0005-0000-0000-0000AC040000}"/>
    <cellStyle name="集計 2" xfId="972" xr:uid="{00000000-0005-0000-0000-0000AD040000}"/>
    <cellStyle name="集計 2 2" xfId="973" xr:uid="{00000000-0005-0000-0000-0000AE040000}"/>
    <cellStyle name="集計 2 2 2" xfId="974" xr:uid="{00000000-0005-0000-0000-0000AF040000}"/>
    <cellStyle name="集計 2 2 2 2" xfId="1438" xr:uid="{00000000-0005-0000-0000-0000B0040000}"/>
    <cellStyle name="集計 2 2 2 2 2" xfId="1439" xr:uid="{00000000-0005-0000-0000-0000B1040000}"/>
    <cellStyle name="集計 2 2 2 3" xfId="1440" xr:uid="{00000000-0005-0000-0000-0000B2040000}"/>
    <cellStyle name="集計 2 2 3" xfId="975" xr:uid="{00000000-0005-0000-0000-0000B3040000}"/>
    <cellStyle name="集計 2 2 3 2" xfId="1441" xr:uid="{00000000-0005-0000-0000-0000B4040000}"/>
    <cellStyle name="集計 2 2 4" xfId="1653" xr:uid="{00000000-0005-0000-0000-0000B5040000}"/>
    <cellStyle name="集計 2 2 4 2" xfId="1654" xr:uid="{00000000-0005-0000-0000-0000B6040000}"/>
    <cellStyle name="集計 2 2 5" xfId="1655" xr:uid="{00000000-0005-0000-0000-0000B7040000}"/>
    <cellStyle name="集計 2 2 5 2" xfId="1656" xr:uid="{00000000-0005-0000-0000-0000B8040000}"/>
    <cellStyle name="集計 2 2 6" xfId="1657" xr:uid="{00000000-0005-0000-0000-0000B9040000}"/>
    <cellStyle name="集計 2 3" xfId="1827" xr:uid="{00000000-0005-0000-0000-0000BA040000}"/>
    <cellStyle name="集計 2 3 2" xfId="1828" xr:uid="{00000000-0005-0000-0000-0000BB040000}"/>
    <cellStyle name="集計 2 3 2 2" xfId="1829" xr:uid="{00000000-0005-0000-0000-0000BC040000}"/>
    <cellStyle name="集計 2 3 3" xfId="1830" xr:uid="{00000000-0005-0000-0000-0000BD040000}"/>
    <cellStyle name="集計 2 4" xfId="1831" xr:uid="{00000000-0005-0000-0000-0000BE040000}"/>
    <cellStyle name="集計 2 4 2" xfId="1832" xr:uid="{00000000-0005-0000-0000-0000BF040000}"/>
    <cellStyle name="集計 2 4 2 2" xfId="1833" xr:uid="{00000000-0005-0000-0000-0000C0040000}"/>
    <cellStyle name="集計 2 4 3" xfId="1834" xr:uid="{00000000-0005-0000-0000-0000C1040000}"/>
    <cellStyle name="集計 2 5" xfId="1835" xr:uid="{00000000-0005-0000-0000-0000C2040000}"/>
    <cellStyle name="集計 2 5 2" xfId="1836" xr:uid="{00000000-0005-0000-0000-0000C3040000}"/>
    <cellStyle name="集計 2 6" xfId="1837" xr:uid="{00000000-0005-0000-0000-0000C4040000}"/>
    <cellStyle name="集計 20" xfId="976" xr:uid="{00000000-0005-0000-0000-0000C5040000}"/>
    <cellStyle name="集計 21" xfId="977" xr:uid="{00000000-0005-0000-0000-0000C6040000}"/>
    <cellStyle name="集計 22" xfId="978" xr:uid="{00000000-0005-0000-0000-0000C7040000}"/>
    <cellStyle name="集計 23" xfId="979" xr:uid="{00000000-0005-0000-0000-0000C8040000}"/>
    <cellStyle name="集計 24" xfId="980" xr:uid="{00000000-0005-0000-0000-0000C9040000}"/>
    <cellStyle name="集計 25" xfId="981" xr:uid="{00000000-0005-0000-0000-0000CA040000}"/>
    <cellStyle name="集計 3" xfId="982" xr:uid="{00000000-0005-0000-0000-0000CB040000}"/>
    <cellStyle name="集計 3 2" xfId="983" xr:uid="{00000000-0005-0000-0000-0000CC040000}"/>
    <cellStyle name="集計 3 2 2" xfId="1442" xr:uid="{00000000-0005-0000-0000-0000CD040000}"/>
    <cellStyle name="集計 3 2 2 2" xfId="1443" xr:uid="{00000000-0005-0000-0000-0000CE040000}"/>
    <cellStyle name="集計 3 2 3" xfId="1444" xr:uid="{00000000-0005-0000-0000-0000CF040000}"/>
    <cellStyle name="集計 3 3" xfId="984" xr:uid="{00000000-0005-0000-0000-0000D0040000}"/>
    <cellStyle name="集計 3 3 2" xfId="1445" xr:uid="{00000000-0005-0000-0000-0000D1040000}"/>
    <cellStyle name="集計 3 3 2 2" xfId="1838" xr:uid="{00000000-0005-0000-0000-0000D2040000}"/>
    <cellStyle name="集計 3 3 3" xfId="1839" xr:uid="{00000000-0005-0000-0000-0000D3040000}"/>
    <cellStyle name="集計 3 4" xfId="1658" xr:uid="{00000000-0005-0000-0000-0000D4040000}"/>
    <cellStyle name="集計 3 4 2" xfId="1659" xr:uid="{00000000-0005-0000-0000-0000D5040000}"/>
    <cellStyle name="集計 3 4 2 2" xfId="1840" xr:uid="{00000000-0005-0000-0000-0000D6040000}"/>
    <cellStyle name="集計 3 4 3" xfId="1841" xr:uid="{00000000-0005-0000-0000-0000D7040000}"/>
    <cellStyle name="集計 3 5" xfId="1660" xr:uid="{00000000-0005-0000-0000-0000D8040000}"/>
    <cellStyle name="集計 3 5 2" xfId="1661" xr:uid="{00000000-0005-0000-0000-0000D9040000}"/>
    <cellStyle name="集計 3 6" xfId="1662" xr:uid="{00000000-0005-0000-0000-0000DA040000}"/>
    <cellStyle name="集計 4" xfId="985" xr:uid="{00000000-0005-0000-0000-0000DB040000}"/>
    <cellStyle name="集計 4 2" xfId="986" xr:uid="{00000000-0005-0000-0000-0000DC040000}"/>
    <cellStyle name="集計 4 2 2" xfId="1446" xr:uid="{00000000-0005-0000-0000-0000DD040000}"/>
    <cellStyle name="集計 4 2 2 2" xfId="1447" xr:uid="{00000000-0005-0000-0000-0000DE040000}"/>
    <cellStyle name="集計 4 2 3" xfId="1448" xr:uid="{00000000-0005-0000-0000-0000DF040000}"/>
    <cellStyle name="集計 4 3" xfId="987" xr:uid="{00000000-0005-0000-0000-0000E0040000}"/>
    <cellStyle name="集計 4 3 2" xfId="1449" xr:uid="{00000000-0005-0000-0000-0000E1040000}"/>
    <cellStyle name="集計 4 4" xfId="1663" xr:uid="{00000000-0005-0000-0000-0000E2040000}"/>
    <cellStyle name="集計 4 4 2" xfId="1664" xr:uid="{00000000-0005-0000-0000-0000E3040000}"/>
    <cellStyle name="集計 4 5" xfId="1665" xr:uid="{00000000-0005-0000-0000-0000E4040000}"/>
    <cellStyle name="集計 4 5 2" xfId="1666" xr:uid="{00000000-0005-0000-0000-0000E5040000}"/>
    <cellStyle name="集計 4 6" xfId="1667" xr:uid="{00000000-0005-0000-0000-0000E6040000}"/>
    <cellStyle name="集計 5" xfId="988" xr:uid="{00000000-0005-0000-0000-0000E7040000}"/>
    <cellStyle name="集計 6" xfId="989" xr:uid="{00000000-0005-0000-0000-0000E8040000}"/>
    <cellStyle name="集計 7" xfId="990" xr:uid="{00000000-0005-0000-0000-0000E9040000}"/>
    <cellStyle name="集計 8" xfId="991" xr:uid="{00000000-0005-0000-0000-0000EA040000}"/>
    <cellStyle name="集計 9" xfId="992" xr:uid="{00000000-0005-0000-0000-0000EB040000}"/>
    <cellStyle name="出力 10" xfId="993" xr:uid="{00000000-0005-0000-0000-0000EC040000}"/>
    <cellStyle name="出力 11" xfId="994" xr:uid="{00000000-0005-0000-0000-0000ED040000}"/>
    <cellStyle name="出力 12" xfId="995" xr:uid="{00000000-0005-0000-0000-0000EE040000}"/>
    <cellStyle name="出力 13" xfId="996" xr:uid="{00000000-0005-0000-0000-0000EF040000}"/>
    <cellStyle name="出力 14" xfId="997" xr:uid="{00000000-0005-0000-0000-0000F0040000}"/>
    <cellStyle name="出力 15" xfId="998" xr:uid="{00000000-0005-0000-0000-0000F1040000}"/>
    <cellStyle name="出力 16" xfId="999" xr:uid="{00000000-0005-0000-0000-0000F2040000}"/>
    <cellStyle name="出力 17" xfId="1000" xr:uid="{00000000-0005-0000-0000-0000F3040000}"/>
    <cellStyle name="出力 18" xfId="1001" xr:uid="{00000000-0005-0000-0000-0000F4040000}"/>
    <cellStyle name="出力 19" xfId="1002" xr:uid="{00000000-0005-0000-0000-0000F5040000}"/>
    <cellStyle name="出力 2" xfId="1003" xr:uid="{00000000-0005-0000-0000-0000F6040000}"/>
    <cellStyle name="出力 2 2" xfId="1004" xr:uid="{00000000-0005-0000-0000-0000F7040000}"/>
    <cellStyle name="出力 2 2 2" xfId="1005" xr:uid="{00000000-0005-0000-0000-0000F8040000}"/>
    <cellStyle name="出力 2 2 2 2" xfId="1450" xr:uid="{00000000-0005-0000-0000-0000F9040000}"/>
    <cellStyle name="出力 2 2 2 2 2" xfId="1451" xr:uid="{00000000-0005-0000-0000-0000FA040000}"/>
    <cellStyle name="出力 2 2 2 3" xfId="1452" xr:uid="{00000000-0005-0000-0000-0000FB040000}"/>
    <cellStyle name="出力 2 2 3" xfId="1006" xr:uid="{00000000-0005-0000-0000-0000FC040000}"/>
    <cellStyle name="出力 2 2 3 2" xfId="1453" xr:uid="{00000000-0005-0000-0000-0000FD040000}"/>
    <cellStyle name="出力 2 2 4" xfId="1566" xr:uid="{00000000-0005-0000-0000-0000FE040000}"/>
    <cellStyle name="出力 2 2 4 2" xfId="1668" xr:uid="{00000000-0005-0000-0000-0000FF040000}"/>
    <cellStyle name="出力 2 2 5" xfId="1669" xr:uid="{00000000-0005-0000-0000-000000050000}"/>
    <cellStyle name="出力 2 2 5 2" xfId="1670" xr:uid="{00000000-0005-0000-0000-000001050000}"/>
    <cellStyle name="出力 2 2 6" xfId="1671" xr:uid="{00000000-0005-0000-0000-000002050000}"/>
    <cellStyle name="出力 2 3" xfId="1842" xr:uid="{00000000-0005-0000-0000-000003050000}"/>
    <cellStyle name="出力 2 3 2" xfId="1843" xr:uid="{00000000-0005-0000-0000-000004050000}"/>
    <cellStyle name="出力 2 3 2 2" xfId="1844" xr:uid="{00000000-0005-0000-0000-000005050000}"/>
    <cellStyle name="出力 2 3 3" xfId="1845" xr:uid="{00000000-0005-0000-0000-000006050000}"/>
    <cellStyle name="出力 2 4" xfId="1846" xr:uid="{00000000-0005-0000-0000-000007050000}"/>
    <cellStyle name="出力 2 4 2" xfId="1847" xr:uid="{00000000-0005-0000-0000-000008050000}"/>
    <cellStyle name="出力 2 4 2 2" xfId="1848" xr:uid="{00000000-0005-0000-0000-000009050000}"/>
    <cellStyle name="出力 2 4 3" xfId="1849" xr:uid="{00000000-0005-0000-0000-00000A050000}"/>
    <cellStyle name="出力 2 5" xfId="1850" xr:uid="{00000000-0005-0000-0000-00000B050000}"/>
    <cellStyle name="出力 2 5 2" xfId="1851" xr:uid="{00000000-0005-0000-0000-00000C050000}"/>
    <cellStyle name="出力 2 6" xfId="1852" xr:uid="{00000000-0005-0000-0000-00000D050000}"/>
    <cellStyle name="出力 20" xfId="1007" xr:uid="{00000000-0005-0000-0000-00000E050000}"/>
    <cellStyle name="出力 21" xfId="1008" xr:uid="{00000000-0005-0000-0000-00000F050000}"/>
    <cellStyle name="出力 22" xfId="1009" xr:uid="{00000000-0005-0000-0000-000010050000}"/>
    <cellStyle name="出力 23" xfId="1010" xr:uid="{00000000-0005-0000-0000-000011050000}"/>
    <cellStyle name="出力 24" xfId="1011" xr:uid="{00000000-0005-0000-0000-000012050000}"/>
    <cellStyle name="出力 25" xfId="1012" xr:uid="{00000000-0005-0000-0000-000013050000}"/>
    <cellStyle name="出力 3" xfId="1013" xr:uid="{00000000-0005-0000-0000-000014050000}"/>
    <cellStyle name="出力 3 2" xfId="1014" xr:uid="{00000000-0005-0000-0000-000015050000}"/>
    <cellStyle name="出力 3 2 2" xfId="1454" xr:uid="{00000000-0005-0000-0000-000016050000}"/>
    <cellStyle name="出力 3 2 2 2" xfId="1455" xr:uid="{00000000-0005-0000-0000-000017050000}"/>
    <cellStyle name="出力 3 2 3" xfId="1456" xr:uid="{00000000-0005-0000-0000-000018050000}"/>
    <cellStyle name="出力 3 3" xfId="1015" xr:uid="{00000000-0005-0000-0000-000019050000}"/>
    <cellStyle name="出力 3 3 2" xfId="1457" xr:uid="{00000000-0005-0000-0000-00001A050000}"/>
    <cellStyle name="出力 3 3 2 2" xfId="1853" xr:uid="{00000000-0005-0000-0000-00001B050000}"/>
    <cellStyle name="出力 3 3 3" xfId="1854" xr:uid="{00000000-0005-0000-0000-00001C050000}"/>
    <cellStyle name="出力 3 4" xfId="1567" xr:uid="{00000000-0005-0000-0000-00001D050000}"/>
    <cellStyle name="出力 3 4 2" xfId="1672" xr:uid="{00000000-0005-0000-0000-00001E050000}"/>
    <cellStyle name="出力 3 4 2 2" xfId="1855" xr:uid="{00000000-0005-0000-0000-00001F050000}"/>
    <cellStyle name="出力 3 4 3" xfId="1856" xr:uid="{00000000-0005-0000-0000-000020050000}"/>
    <cellStyle name="出力 3 5" xfId="1673" xr:uid="{00000000-0005-0000-0000-000021050000}"/>
    <cellStyle name="出力 3 5 2" xfId="1674" xr:uid="{00000000-0005-0000-0000-000022050000}"/>
    <cellStyle name="出力 3 6" xfId="1675" xr:uid="{00000000-0005-0000-0000-000023050000}"/>
    <cellStyle name="出力 4" xfId="1016" xr:uid="{00000000-0005-0000-0000-000024050000}"/>
    <cellStyle name="出力 4 2" xfId="1017" xr:uid="{00000000-0005-0000-0000-000025050000}"/>
    <cellStyle name="出力 4 2 2" xfId="1458" xr:uid="{00000000-0005-0000-0000-000026050000}"/>
    <cellStyle name="出力 4 2 2 2" xfId="1459" xr:uid="{00000000-0005-0000-0000-000027050000}"/>
    <cellStyle name="出力 4 2 3" xfId="1460" xr:uid="{00000000-0005-0000-0000-000028050000}"/>
    <cellStyle name="出力 4 3" xfId="1018" xr:uid="{00000000-0005-0000-0000-000029050000}"/>
    <cellStyle name="出力 4 3 2" xfId="1461" xr:uid="{00000000-0005-0000-0000-00002A050000}"/>
    <cellStyle name="出力 4 4" xfId="1568" xr:uid="{00000000-0005-0000-0000-00002B050000}"/>
    <cellStyle name="出力 4 4 2" xfId="1676" xr:uid="{00000000-0005-0000-0000-00002C050000}"/>
    <cellStyle name="出力 4 5" xfId="1677" xr:uid="{00000000-0005-0000-0000-00002D050000}"/>
    <cellStyle name="出力 4 5 2" xfId="1678" xr:uid="{00000000-0005-0000-0000-00002E050000}"/>
    <cellStyle name="出力 4 6" xfId="1679" xr:uid="{00000000-0005-0000-0000-00002F050000}"/>
    <cellStyle name="出力 5" xfId="1019" xr:uid="{00000000-0005-0000-0000-000030050000}"/>
    <cellStyle name="出力 6" xfId="1020" xr:uid="{00000000-0005-0000-0000-000031050000}"/>
    <cellStyle name="出力 7" xfId="1021" xr:uid="{00000000-0005-0000-0000-000032050000}"/>
    <cellStyle name="出力 8" xfId="1022" xr:uid="{00000000-0005-0000-0000-000033050000}"/>
    <cellStyle name="出力 9" xfId="1023" xr:uid="{00000000-0005-0000-0000-000034050000}"/>
    <cellStyle name="説明文 10" xfId="1024" xr:uid="{00000000-0005-0000-0000-000035050000}"/>
    <cellStyle name="説明文 11" xfId="1025" xr:uid="{00000000-0005-0000-0000-000036050000}"/>
    <cellStyle name="説明文 12" xfId="1026" xr:uid="{00000000-0005-0000-0000-000037050000}"/>
    <cellStyle name="説明文 13" xfId="1027" xr:uid="{00000000-0005-0000-0000-000038050000}"/>
    <cellStyle name="説明文 14" xfId="1028" xr:uid="{00000000-0005-0000-0000-000039050000}"/>
    <cellStyle name="説明文 15" xfId="1029" xr:uid="{00000000-0005-0000-0000-00003A050000}"/>
    <cellStyle name="説明文 16" xfId="1030" xr:uid="{00000000-0005-0000-0000-00003B050000}"/>
    <cellStyle name="説明文 17" xfId="1031" xr:uid="{00000000-0005-0000-0000-00003C050000}"/>
    <cellStyle name="説明文 18" xfId="1032" xr:uid="{00000000-0005-0000-0000-00003D050000}"/>
    <cellStyle name="説明文 19" xfId="1033" xr:uid="{00000000-0005-0000-0000-00003E050000}"/>
    <cellStyle name="説明文 2" xfId="1034" xr:uid="{00000000-0005-0000-0000-00003F050000}"/>
    <cellStyle name="説明文 2 2" xfId="1035" xr:uid="{00000000-0005-0000-0000-000040050000}"/>
    <cellStyle name="説明文 20" xfId="1036" xr:uid="{00000000-0005-0000-0000-000041050000}"/>
    <cellStyle name="説明文 21" xfId="1037" xr:uid="{00000000-0005-0000-0000-000042050000}"/>
    <cellStyle name="説明文 22" xfId="1038" xr:uid="{00000000-0005-0000-0000-000043050000}"/>
    <cellStyle name="説明文 23" xfId="1039" xr:uid="{00000000-0005-0000-0000-000044050000}"/>
    <cellStyle name="説明文 24" xfId="1040" xr:uid="{00000000-0005-0000-0000-000045050000}"/>
    <cellStyle name="説明文 25" xfId="1041" xr:uid="{00000000-0005-0000-0000-000046050000}"/>
    <cellStyle name="説明文 3" xfId="1042" xr:uid="{00000000-0005-0000-0000-000047050000}"/>
    <cellStyle name="説明文 3 2" xfId="1043" xr:uid="{00000000-0005-0000-0000-000048050000}"/>
    <cellStyle name="説明文 4" xfId="1044" xr:uid="{00000000-0005-0000-0000-000049050000}"/>
    <cellStyle name="説明文 5" xfId="1045" xr:uid="{00000000-0005-0000-0000-00004A050000}"/>
    <cellStyle name="説明文 6" xfId="1046" xr:uid="{00000000-0005-0000-0000-00004B050000}"/>
    <cellStyle name="説明文 7" xfId="1047" xr:uid="{00000000-0005-0000-0000-00004C050000}"/>
    <cellStyle name="説明文 8" xfId="1048" xr:uid="{00000000-0005-0000-0000-00004D050000}"/>
    <cellStyle name="説明文 9" xfId="1049" xr:uid="{00000000-0005-0000-0000-00004E050000}"/>
    <cellStyle name="通貨 2" xfId="1050" xr:uid="{00000000-0005-0000-0000-00004F050000}"/>
    <cellStyle name="通貨 3" xfId="1051" xr:uid="{00000000-0005-0000-0000-000050050000}"/>
    <cellStyle name="通貨 3 2" xfId="1052" xr:uid="{00000000-0005-0000-0000-000051050000}"/>
    <cellStyle name="入力 10" xfId="1053" xr:uid="{00000000-0005-0000-0000-000052050000}"/>
    <cellStyle name="入力 11" xfId="1054" xr:uid="{00000000-0005-0000-0000-000053050000}"/>
    <cellStyle name="入力 12" xfId="1055" xr:uid="{00000000-0005-0000-0000-000054050000}"/>
    <cellStyle name="入力 13" xfId="1056" xr:uid="{00000000-0005-0000-0000-000055050000}"/>
    <cellStyle name="入力 14" xfId="1057" xr:uid="{00000000-0005-0000-0000-000056050000}"/>
    <cellStyle name="入力 15" xfId="1058" xr:uid="{00000000-0005-0000-0000-000057050000}"/>
    <cellStyle name="入力 16" xfId="1059" xr:uid="{00000000-0005-0000-0000-000058050000}"/>
    <cellStyle name="入力 17" xfId="1060" xr:uid="{00000000-0005-0000-0000-000059050000}"/>
    <cellStyle name="入力 18" xfId="1061" xr:uid="{00000000-0005-0000-0000-00005A050000}"/>
    <cellStyle name="入力 19" xfId="1062" xr:uid="{00000000-0005-0000-0000-00005B050000}"/>
    <cellStyle name="入力 2" xfId="1063" xr:uid="{00000000-0005-0000-0000-00005C050000}"/>
    <cellStyle name="入力 2 2" xfId="1064" xr:uid="{00000000-0005-0000-0000-00005D050000}"/>
    <cellStyle name="入力 2 2 2" xfId="1065" xr:uid="{00000000-0005-0000-0000-00005E050000}"/>
    <cellStyle name="入力 2 2 2 2" xfId="1462" xr:uid="{00000000-0005-0000-0000-00005F050000}"/>
    <cellStyle name="入力 2 2 2 2 2" xfId="1463" xr:uid="{00000000-0005-0000-0000-000060050000}"/>
    <cellStyle name="入力 2 2 2 3" xfId="1464" xr:uid="{00000000-0005-0000-0000-000061050000}"/>
    <cellStyle name="入力 2 2 3" xfId="1066" xr:uid="{00000000-0005-0000-0000-000062050000}"/>
    <cellStyle name="入力 2 2 3 2" xfId="1465" xr:uid="{00000000-0005-0000-0000-000063050000}"/>
    <cellStyle name="入力 2 2 4" xfId="1680" xr:uid="{00000000-0005-0000-0000-000064050000}"/>
    <cellStyle name="入力 2 2 4 2" xfId="1681" xr:uid="{00000000-0005-0000-0000-000065050000}"/>
    <cellStyle name="入力 2 2 5" xfId="1682" xr:uid="{00000000-0005-0000-0000-000066050000}"/>
    <cellStyle name="入力 2 2 6" xfId="1683" xr:uid="{00000000-0005-0000-0000-000067050000}"/>
    <cellStyle name="入力 2 2 6 2" xfId="1684" xr:uid="{00000000-0005-0000-0000-000068050000}"/>
    <cellStyle name="入力 2 3" xfId="1857" xr:uid="{00000000-0005-0000-0000-000069050000}"/>
    <cellStyle name="入力 2 3 2" xfId="1858" xr:uid="{00000000-0005-0000-0000-00006A050000}"/>
    <cellStyle name="入力 2 3 2 2" xfId="1859" xr:uid="{00000000-0005-0000-0000-00006B050000}"/>
    <cellStyle name="入力 2 3 3" xfId="1860" xr:uid="{00000000-0005-0000-0000-00006C050000}"/>
    <cellStyle name="入力 2 4" xfId="1861" xr:uid="{00000000-0005-0000-0000-00006D050000}"/>
    <cellStyle name="入力 2 4 2" xfId="1862" xr:uid="{00000000-0005-0000-0000-00006E050000}"/>
    <cellStyle name="入力 2 4 2 2" xfId="1863" xr:uid="{00000000-0005-0000-0000-00006F050000}"/>
    <cellStyle name="入力 2 4 3" xfId="1864" xr:uid="{00000000-0005-0000-0000-000070050000}"/>
    <cellStyle name="入力 2 5" xfId="1865" xr:uid="{00000000-0005-0000-0000-000071050000}"/>
    <cellStyle name="入力 2 5 2" xfId="1866" xr:uid="{00000000-0005-0000-0000-000072050000}"/>
    <cellStyle name="入力 2 6" xfId="1867" xr:uid="{00000000-0005-0000-0000-000073050000}"/>
    <cellStyle name="入力 20" xfId="1067" xr:uid="{00000000-0005-0000-0000-000074050000}"/>
    <cellStyle name="入力 21" xfId="1068" xr:uid="{00000000-0005-0000-0000-000075050000}"/>
    <cellStyle name="入力 22" xfId="1069" xr:uid="{00000000-0005-0000-0000-000076050000}"/>
    <cellStyle name="入力 23" xfId="1070" xr:uid="{00000000-0005-0000-0000-000077050000}"/>
    <cellStyle name="入力 24" xfId="1071" xr:uid="{00000000-0005-0000-0000-000078050000}"/>
    <cellStyle name="入力 25" xfId="1072" xr:uid="{00000000-0005-0000-0000-000079050000}"/>
    <cellStyle name="入力 3" xfId="1073" xr:uid="{00000000-0005-0000-0000-00007A050000}"/>
    <cellStyle name="入力 3 2" xfId="1074" xr:uid="{00000000-0005-0000-0000-00007B050000}"/>
    <cellStyle name="入力 3 2 2" xfId="1466" xr:uid="{00000000-0005-0000-0000-00007C050000}"/>
    <cellStyle name="入力 3 2 2 2" xfId="1467" xr:uid="{00000000-0005-0000-0000-00007D050000}"/>
    <cellStyle name="入力 3 2 3" xfId="1468" xr:uid="{00000000-0005-0000-0000-00007E050000}"/>
    <cellStyle name="入力 3 3" xfId="1075" xr:uid="{00000000-0005-0000-0000-00007F050000}"/>
    <cellStyle name="入力 3 3 2" xfId="1469" xr:uid="{00000000-0005-0000-0000-000080050000}"/>
    <cellStyle name="入力 3 3 2 2" xfId="1868" xr:uid="{00000000-0005-0000-0000-000081050000}"/>
    <cellStyle name="入力 3 3 3" xfId="1869" xr:uid="{00000000-0005-0000-0000-000082050000}"/>
    <cellStyle name="入力 3 4" xfId="1685" xr:uid="{00000000-0005-0000-0000-000083050000}"/>
    <cellStyle name="入力 3 4 2" xfId="1686" xr:uid="{00000000-0005-0000-0000-000084050000}"/>
    <cellStyle name="入力 3 4 2 2" xfId="1870" xr:uid="{00000000-0005-0000-0000-000085050000}"/>
    <cellStyle name="入力 3 4 3" xfId="1871" xr:uid="{00000000-0005-0000-0000-000086050000}"/>
    <cellStyle name="入力 3 5" xfId="1687" xr:uid="{00000000-0005-0000-0000-000087050000}"/>
    <cellStyle name="入力 3 5 2" xfId="1872" xr:uid="{00000000-0005-0000-0000-000088050000}"/>
    <cellStyle name="入力 3 6" xfId="1688" xr:uid="{00000000-0005-0000-0000-000089050000}"/>
    <cellStyle name="入力 3 6 2" xfId="1689" xr:uid="{00000000-0005-0000-0000-00008A050000}"/>
    <cellStyle name="入力 4" xfId="1076" xr:uid="{00000000-0005-0000-0000-00008B050000}"/>
    <cellStyle name="入力 4 2" xfId="1077" xr:uid="{00000000-0005-0000-0000-00008C050000}"/>
    <cellStyle name="入力 4 2 2" xfId="1470" xr:uid="{00000000-0005-0000-0000-00008D050000}"/>
    <cellStyle name="入力 4 2 2 2" xfId="1471" xr:uid="{00000000-0005-0000-0000-00008E050000}"/>
    <cellStyle name="入力 4 2 3" xfId="1472" xr:uid="{00000000-0005-0000-0000-00008F050000}"/>
    <cellStyle name="入力 4 3" xfId="1078" xr:uid="{00000000-0005-0000-0000-000090050000}"/>
    <cellStyle name="入力 4 3 2" xfId="1473" xr:uid="{00000000-0005-0000-0000-000091050000}"/>
    <cellStyle name="入力 4 4" xfId="1690" xr:uid="{00000000-0005-0000-0000-000092050000}"/>
    <cellStyle name="入力 4 4 2" xfId="1691" xr:uid="{00000000-0005-0000-0000-000093050000}"/>
    <cellStyle name="入力 4 5" xfId="1692" xr:uid="{00000000-0005-0000-0000-000094050000}"/>
    <cellStyle name="入力 4 6" xfId="1693" xr:uid="{00000000-0005-0000-0000-000095050000}"/>
    <cellStyle name="入力 4 6 2" xfId="1694" xr:uid="{00000000-0005-0000-0000-000096050000}"/>
    <cellStyle name="入力 5" xfId="1079" xr:uid="{00000000-0005-0000-0000-000097050000}"/>
    <cellStyle name="入力 6" xfId="1080" xr:uid="{00000000-0005-0000-0000-000098050000}"/>
    <cellStyle name="入力 7" xfId="1081" xr:uid="{00000000-0005-0000-0000-000099050000}"/>
    <cellStyle name="入力 8" xfId="1082" xr:uid="{00000000-0005-0000-0000-00009A050000}"/>
    <cellStyle name="入力 9" xfId="1083" xr:uid="{00000000-0005-0000-0000-00009B050000}"/>
    <cellStyle name="標準" xfId="0" builtinId="0"/>
    <cellStyle name="標準 10" xfId="1084" xr:uid="{00000000-0005-0000-0000-00009D050000}"/>
    <cellStyle name="標準 10 10" xfId="1474" xr:uid="{00000000-0005-0000-0000-00009E050000}"/>
    <cellStyle name="標準 10 11" xfId="1475" xr:uid="{00000000-0005-0000-0000-00009F050000}"/>
    <cellStyle name="標準 10 12" xfId="1476" xr:uid="{00000000-0005-0000-0000-0000A0050000}"/>
    <cellStyle name="標準 10 2" xfId="1085" xr:uid="{00000000-0005-0000-0000-0000A1050000}"/>
    <cellStyle name="標準 10 3" xfId="1086" xr:uid="{00000000-0005-0000-0000-0000A2050000}"/>
    <cellStyle name="標準 10 4" xfId="1087" xr:uid="{00000000-0005-0000-0000-0000A3050000}"/>
    <cellStyle name="標準 10 4 2" xfId="1477" xr:uid="{00000000-0005-0000-0000-0000A4050000}"/>
    <cellStyle name="標準 10 4 2 2" xfId="1478" xr:uid="{00000000-0005-0000-0000-0000A5050000}"/>
    <cellStyle name="標準 10 4 2 2 2" xfId="1479" xr:uid="{00000000-0005-0000-0000-0000A6050000}"/>
    <cellStyle name="標準 10 4 2 2 2 2" xfId="1480" xr:uid="{00000000-0005-0000-0000-0000A7050000}"/>
    <cellStyle name="標準 10 4 2 2 2 2 2" xfId="1481" xr:uid="{00000000-0005-0000-0000-0000A8050000}"/>
    <cellStyle name="標準 10 4 2 2 2 2 2 2" xfId="1482" xr:uid="{00000000-0005-0000-0000-0000A9050000}"/>
    <cellStyle name="標準 10 4 3" xfId="1483" xr:uid="{00000000-0005-0000-0000-0000AA050000}"/>
    <cellStyle name="標準 10 4 3 2" xfId="1484" xr:uid="{00000000-0005-0000-0000-0000AB050000}"/>
    <cellStyle name="標準 10 5" xfId="1088" xr:uid="{00000000-0005-0000-0000-0000AC050000}"/>
    <cellStyle name="標準 10 6" xfId="1485" xr:uid="{00000000-0005-0000-0000-0000AD050000}"/>
    <cellStyle name="標準 10 6 2" xfId="1486" xr:uid="{00000000-0005-0000-0000-0000AE050000}"/>
    <cellStyle name="標準 10 6 2 2" xfId="1487" xr:uid="{00000000-0005-0000-0000-0000AF050000}"/>
    <cellStyle name="標準 10 6 2 3" xfId="1488" xr:uid="{00000000-0005-0000-0000-0000B0050000}"/>
    <cellStyle name="標準 10 6 2 3 2" xfId="1386" xr:uid="{00000000-0005-0000-0000-0000B1050000}"/>
    <cellStyle name="標準 10 7" xfId="1489" xr:uid="{00000000-0005-0000-0000-0000B2050000}"/>
    <cellStyle name="標準 10 8" xfId="1490" xr:uid="{00000000-0005-0000-0000-0000B3050000}"/>
    <cellStyle name="標準 10 8 2" xfId="1491" xr:uid="{00000000-0005-0000-0000-0000B4050000}"/>
    <cellStyle name="標準 10 8 2 2" xfId="1492" xr:uid="{00000000-0005-0000-0000-0000B5050000}"/>
    <cellStyle name="標準 10 8 2 2 2" xfId="1493" xr:uid="{00000000-0005-0000-0000-0000B6050000}"/>
    <cellStyle name="標準 10 8 2 2 3" xfId="1494" xr:uid="{00000000-0005-0000-0000-0000B7050000}"/>
    <cellStyle name="標準 10 8 2 2 3 2" xfId="1387" xr:uid="{00000000-0005-0000-0000-0000B8050000}"/>
    <cellStyle name="標準 10 8 2 2 3 2 2" xfId="1495" xr:uid="{00000000-0005-0000-0000-0000B9050000}"/>
    <cellStyle name="標準 10 8 2 3" xfId="1496" xr:uid="{00000000-0005-0000-0000-0000BA050000}"/>
    <cellStyle name="標準 10 8 2 4" xfId="1497" xr:uid="{00000000-0005-0000-0000-0000BB050000}"/>
    <cellStyle name="標準 10 8 2 4 2" xfId="1498" xr:uid="{00000000-0005-0000-0000-0000BC050000}"/>
    <cellStyle name="標準 10 8 2 4 2 2" xfId="1499" xr:uid="{00000000-0005-0000-0000-0000BD050000}"/>
    <cellStyle name="標準 10 8 3" xfId="1500" xr:uid="{00000000-0005-0000-0000-0000BE050000}"/>
    <cellStyle name="標準 10 8 4" xfId="1501" xr:uid="{00000000-0005-0000-0000-0000BF050000}"/>
    <cellStyle name="標準 10 8 4 2" xfId="1502" xr:uid="{00000000-0005-0000-0000-0000C0050000}"/>
    <cellStyle name="標準 10 8 4 2 2" xfId="1503" xr:uid="{00000000-0005-0000-0000-0000C1050000}"/>
    <cellStyle name="標準 10 8 4 2 3" xfId="1504" xr:uid="{00000000-0005-0000-0000-0000C2050000}"/>
    <cellStyle name="標準 10 9" xfId="1505" xr:uid="{00000000-0005-0000-0000-0000C3050000}"/>
    <cellStyle name="標準 10 9 2" xfId="1506" xr:uid="{00000000-0005-0000-0000-0000C4050000}"/>
    <cellStyle name="標準 10 9 3" xfId="1507" xr:uid="{00000000-0005-0000-0000-0000C5050000}"/>
    <cellStyle name="標準 10 9 3 2" xfId="1508" xr:uid="{00000000-0005-0000-0000-0000C6050000}"/>
    <cellStyle name="標準 11" xfId="1089" xr:uid="{00000000-0005-0000-0000-0000C7050000}"/>
    <cellStyle name="標準 11 2" xfId="1090" xr:uid="{00000000-0005-0000-0000-0000C8050000}"/>
    <cellStyle name="標準 11 2 2" xfId="1695" xr:uid="{00000000-0005-0000-0000-0000C9050000}"/>
    <cellStyle name="標準 11 3" xfId="1091" xr:uid="{00000000-0005-0000-0000-0000CA050000}"/>
    <cellStyle name="標準 11 4" xfId="1092" xr:uid="{00000000-0005-0000-0000-0000CB050000}"/>
    <cellStyle name="標準 12" xfId="1382" xr:uid="{00000000-0005-0000-0000-0000CC050000}"/>
    <cellStyle name="標準 12 2" xfId="1093" xr:uid="{00000000-0005-0000-0000-0000CD050000}"/>
    <cellStyle name="標準 12 3" xfId="1094" xr:uid="{00000000-0005-0000-0000-0000CE050000}"/>
    <cellStyle name="標準 13" xfId="1095" xr:uid="{00000000-0005-0000-0000-0000CF050000}"/>
    <cellStyle name="標準 13 2" xfId="1096" xr:uid="{00000000-0005-0000-0000-0000D0050000}"/>
    <cellStyle name="標準 14" xfId="1383" xr:uid="{00000000-0005-0000-0000-0000D1050000}"/>
    <cellStyle name="標準 14 2" xfId="1097" xr:uid="{00000000-0005-0000-0000-0000D2050000}"/>
    <cellStyle name="標準 14 3" xfId="1098" xr:uid="{00000000-0005-0000-0000-0000D3050000}"/>
    <cellStyle name="標準 14 4" xfId="1099" xr:uid="{00000000-0005-0000-0000-0000D4050000}"/>
    <cellStyle name="標準 14 5" xfId="1100" xr:uid="{00000000-0005-0000-0000-0000D5050000}"/>
    <cellStyle name="標準 14 6" xfId="1101" xr:uid="{00000000-0005-0000-0000-0000D6050000}"/>
    <cellStyle name="標準 14 7" xfId="1102" xr:uid="{00000000-0005-0000-0000-0000D7050000}"/>
    <cellStyle name="標準 14 8" xfId="1103" xr:uid="{00000000-0005-0000-0000-0000D8050000}"/>
    <cellStyle name="標準 15" xfId="1104" xr:uid="{00000000-0005-0000-0000-0000D9050000}"/>
    <cellStyle name="標準 15 2" xfId="1105" xr:uid="{00000000-0005-0000-0000-0000DA050000}"/>
    <cellStyle name="標準 15 3" xfId="1106" xr:uid="{00000000-0005-0000-0000-0000DB050000}"/>
    <cellStyle name="標準 15 4" xfId="1107" xr:uid="{00000000-0005-0000-0000-0000DC050000}"/>
    <cellStyle name="標準 15 5" xfId="1108" xr:uid="{00000000-0005-0000-0000-0000DD050000}"/>
    <cellStyle name="標準 15 6" xfId="1109" xr:uid="{00000000-0005-0000-0000-0000DE050000}"/>
    <cellStyle name="標準 15 7" xfId="1110" xr:uid="{00000000-0005-0000-0000-0000DF050000}"/>
    <cellStyle name="標準 16" xfId="1384" xr:uid="{00000000-0005-0000-0000-0000E0050000}"/>
    <cellStyle name="標準 16 2" xfId="1111" xr:uid="{00000000-0005-0000-0000-0000E1050000}"/>
    <cellStyle name="標準 16 3" xfId="1112" xr:uid="{00000000-0005-0000-0000-0000E2050000}"/>
    <cellStyle name="標準 16 4" xfId="1113" xr:uid="{00000000-0005-0000-0000-0000E3050000}"/>
    <cellStyle name="標準 16 5" xfId="1114" xr:uid="{00000000-0005-0000-0000-0000E4050000}"/>
    <cellStyle name="標準 16 6" xfId="1115" xr:uid="{00000000-0005-0000-0000-0000E5050000}"/>
    <cellStyle name="標準 17" xfId="1116" xr:uid="{00000000-0005-0000-0000-0000E6050000}"/>
    <cellStyle name="標準 17 2" xfId="1117" xr:uid="{00000000-0005-0000-0000-0000E7050000}"/>
    <cellStyle name="標準 17 3" xfId="1118" xr:uid="{00000000-0005-0000-0000-0000E8050000}"/>
    <cellStyle name="標準 17 4" xfId="1119" xr:uid="{00000000-0005-0000-0000-0000E9050000}"/>
    <cellStyle name="標準 17 5" xfId="1120" xr:uid="{00000000-0005-0000-0000-0000EA050000}"/>
    <cellStyle name="標準 18" xfId="1509" xr:uid="{00000000-0005-0000-0000-0000EB050000}"/>
    <cellStyle name="標準 18 2" xfId="1121" xr:uid="{00000000-0005-0000-0000-0000EC050000}"/>
    <cellStyle name="標準 18 3" xfId="1122" xr:uid="{00000000-0005-0000-0000-0000ED050000}"/>
    <cellStyle name="標準 19" xfId="1510" xr:uid="{00000000-0005-0000-0000-0000EE050000}"/>
    <cellStyle name="標準 19 2" xfId="1123" xr:uid="{00000000-0005-0000-0000-0000EF050000}"/>
    <cellStyle name="標準 19 2 2" xfId="1511" xr:uid="{00000000-0005-0000-0000-0000F0050000}"/>
    <cellStyle name="標準 19 2 2 2" xfId="1512" xr:uid="{00000000-0005-0000-0000-0000F1050000}"/>
    <cellStyle name="標準 19 2 2 2 2" xfId="1513" xr:uid="{00000000-0005-0000-0000-0000F2050000}"/>
    <cellStyle name="標準 19 2 2 2 2 2" xfId="1514" xr:uid="{00000000-0005-0000-0000-0000F3050000}"/>
    <cellStyle name="標準 19 2 2 2 2 2 2" xfId="1515" xr:uid="{00000000-0005-0000-0000-0000F4050000}"/>
    <cellStyle name="標準 19 2 2 2 2 2 2 2" xfId="1516" xr:uid="{00000000-0005-0000-0000-0000F5050000}"/>
    <cellStyle name="標準 19 2 2 2 2 2 2 2 2" xfId="1517" xr:uid="{00000000-0005-0000-0000-0000F6050000}"/>
    <cellStyle name="標準 19 2 2 2 2 2 3" xfId="1518" xr:uid="{00000000-0005-0000-0000-0000F7050000}"/>
    <cellStyle name="標準 19 2 2 2 2 2 4" xfId="1519" xr:uid="{00000000-0005-0000-0000-0000F8050000}"/>
    <cellStyle name="標準 19 2 2 2 2 2 4 2" xfId="1520" xr:uid="{00000000-0005-0000-0000-0000F9050000}"/>
    <cellStyle name="標準 19 2 2 2 2 2 4 3" xfId="1521" xr:uid="{00000000-0005-0000-0000-0000FA050000}"/>
    <cellStyle name="標準 19 2 2 2 3" xfId="1522" xr:uid="{00000000-0005-0000-0000-0000FB050000}"/>
    <cellStyle name="標準 19 2 2 2 3 2" xfId="1523" xr:uid="{00000000-0005-0000-0000-0000FC050000}"/>
    <cellStyle name="標準 19 2 2 2 3 2 2" xfId="1524" xr:uid="{00000000-0005-0000-0000-0000FD050000}"/>
    <cellStyle name="標準 19 2 2 2 3 2 3" xfId="1525" xr:uid="{00000000-0005-0000-0000-0000FE050000}"/>
    <cellStyle name="標準 19 2 2 3" xfId="1526" xr:uid="{00000000-0005-0000-0000-0000FF050000}"/>
    <cellStyle name="標準 19 2 2 3 2" xfId="1527" xr:uid="{00000000-0005-0000-0000-000000060000}"/>
    <cellStyle name="標準 19 2 2 3 2 2" xfId="1528" xr:uid="{00000000-0005-0000-0000-000001060000}"/>
    <cellStyle name="標準 2" xfId="1" xr:uid="{00000000-0005-0000-0000-000002060000}"/>
    <cellStyle name="標準 2 10" xfId="1124" xr:uid="{00000000-0005-0000-0000-000003060000}"/>
    <cellStyle name="標準 2 11" xfId="1125" xr:uid="{00000000-0005-0000-0000-000004060000}"/>
    <cellStyle name="標準 2 12" xfId="1126" xr:uid="{00000000-0005-0000-0000-000005060000}"/>
    <cellStyle name="標準 2 13" xfId="1127" xr:uid="{00000000-0005-0000-0000-000006060000}"/>
    <cellStyle name="標準 2 14" xfId="1128" xr:uid="{00000000-0005-0000-0000-000007060000}"/>
    <cellStyle name="標準 2 15" xfId="1129" xr:uid="{00000000-0005-0000-0000-000008060000}"/>
    <cellStyle name="標準 2 16" xfId="1130" xr:uid="{00000000-0005-0000-0000-000009060000}"/>
    <cellStyle name="標準 2 17" xfId="1131" xr:uid="{00000000-0005-0000-0000-00000A060000}"/>
    <cellStyle name="標準 2 18" xfId="1132" xr:uid="{00000000-0005-0000-0000-00000B060000}"/>
    <cellStyle name="標準 2 19" xfId="1133" xr:uid="{00000000-0005-0000-0000-00000C060000}"/>
    <cellStyle name="標準 2 2" xfId="1134" xr:uid="{00000000-0005-0000-0000-00000D060000}"/>
    <cellStyle name="標準 2 2 10" xfId="1135" xr:uid="{00000000-0005-0000-0000-00000E060000}"/>
    <cellStyle name="標準 2 2 11" xfId="1136" xr:uid="{00000000-0005-0000-0000-00000F060000}"/>
    <cellStyle name="標準 2 2 12" xfId="1137" xr:uid="{00000000-0005-0000-0000-000010060000}"/>
    <cellStyle name="標準 2 2 13" xfId="1138" xr:uid="{00000000-0005-0000-0000-000011060000}"/>
    <cellStyle name="標準 2 2 14" xfId="1139" xr:uid="{00000000-0005-0000-0000-000012060000}"/>
    <cellStyle name="標準 2 2 15" xfId="1140" xr:uid="{00000000-0005-0000-0000-000013060000}"/>
    <cellStyle name="標準 2 2 16" xfId="1141" xr:uid="{00000000-0005-0000-0000-000014060000}"/>
    <cellStyle name="標準 2 2 17" xfId="1142" xr:uid="{00000000-0005-0000-0000-000015060000}"/>
    <cellStyle name="標準 2 2 18" xfId="1143" xr:uid="{00000000-0005-0000-0000-000016060000}"/>
    <cellStyle name="標準 2 2 19" xfId="1144" xr:uid="{00000000-0005-0000-0000-000017060000}"/>
    <cellStyle name="標準 2 2 2" xfId="1145" xr:uid="{00000000-0005-0000-0000-000018060000}"/>
    <cellStyle name="標準 2 2 2 2" xfId="1146" xr:uid="{00000000-0005-0000-0000-000019060000}"/>
    <cellStyle name="標準 2 2 2 2 2" xfId="1147" xr:uid="{00000000-0005-0000-0000-00001A060000}"/>
    <cellStyle name="標準 2 2 2 2_23_CRUDマトリックス(機能レベル)" xfId="1148" xr:uid="{00000000-0005-0000-0000-00001B060000}"/>
    <cellStyle name="標準 2 2 2 3" xfId="1873" xr:uid="{00000000-0005-0000-0000-00001C060000}"/>
    <cellStyle name="標準 2 2 2_23_CRUDマトリックス(機能レベル)" xfId="1149" xr:uid="{00000000-0005-0000-0000-00001D060000}"/>
    <cellStyle name="標準 2 2 20" xfId="1150" xr:uid="{00000000-0005-0000-0000-00001E060000}"/>
    <cellStyle name="標準 2 2 21" xfId="1151" xr:uid="{00000000-0005-0000-0000-00001F060000}"/>
    <cellStyle name="標準 2 2 22" xfId="1152" xr:uid="{00000000-0005-0000-0000-000020060000}"/>
    <cellStyle name="標準 2 2 23" xfId="1153" xr:uid="{00000000-0005-0000-0000-000021060000}"/>
    <cellStyle name="標準 2 2 24" xfId="1154" xr:uid="{00000000-0005-0000-0000-000022060000}"/>
    <cellStyle name="標準 2 2 25" xfId="1155" xr:uid="{00000000-0005-0000-0000-000023060000}"/>
    <cellStyle name="標準 2 2 26" xfId="1156" xr:uid="{00000000-0005-0000-0000-000024060000}"/>
    <cellStyle name="標準 2 2 27" xfId="1157" xr:uid="{00000000-0005-0000-0000-000025060000}"/>
    <cellStyle name="標準 2 2 28" xfId="1158" xr:uid="{00000000-0005-0000-0000-000026060000}"/>
    <cellStyle name="標準 2 2 29" xfId="1159" xr:uid="{00000000-0005-0000-0000-000027060000}"/>
    <cellStyle name="標準 2 2 3" xfId="1160" xr:uid="{00000000-0005-0000-0000-000028060000}"/>
    <cellStyle name="標準 2 2 30" xfId="1161" xr:uid="{00000000-0005-0000-0000-000029060000}"/>
    <cellStyle name="標準 2 2 31" xfId="1162" xr:uid="{00000000-0005-0000-0000-00002A060000}"/>
    <cellStyle name="標準 2 2 4" xfId="1163" xr:uid="{00000000-0005-0000-0000-00002B060000}"/>
    <cellStyle name="標準 2 2 5" xfId="1164" xr:uid="{00000000-0005-0000-0000-00002C060000}"/>
    <cellStyle name="標準 2 2 6" xfId="1165" xr:uid="{00000000-0005-0000-0000-00002D060000}"/>
    <cellStyle name="標準 2 2 7" xfId="1166" xr:uid="{00000000-0005-0000-0000-00002E060000}"/>
    <cellStyle name="標準 2 2 8" xfId="1167" xr:uid="{00000000-0005-0000-0000-00002F060000}"/>
    <cellStyle name="標準 2 2 9" xfId="1168" xr:uid="{00000000-0005-0000-0000-000030060000}"/>
    <cellStyle name="標準 2 2_23_CRUDマトリックス(機能レベル)" xfId="1169" xr:uid="{00000000-0005-0000-0000-000031060000}"/>
    <cellStyle name="標準 2 20" xfId="1170" xr:uid="{00000000-0005-0000-0000-000032060000}"/>
    <cellStyle name="標準 2 21" xfId="1171" xr:uid="{00000000-0005-0000-0000-000033060000}"/>
    <cellStyle name="標準 2 22" xfId="1172" xr:uid="{00000000-0005-0000-0000-000034060000}"/>
    <cellStyle name="標準 2 23" xfId="1173" xr:uid="{00000000-0005-0000-0000-000035060000}"/>
    <cellStyle name="標準 2 24" xfId="1174" xr:uid="{00000000-0005-0000-0000-000036060000}"/>
    <cellStyle name="標準 2 25" xfId="1175" xr:uid="{00000000-0005-0000-0000-000037060000}"/>
    <cellStyle name="標準 2 26" xfId="1550" xr:uid="{00000000-0005-0000-0000-000038060000}"/>
    <cellStyle name="標準 2 26 2" xfId="1569" xr:uid="{00000000-0005-0000-0000-000039060000}"/>
    <cellStyle name="標準 2 26 3" xfId="1874" xr:uid="{00000000-0005-0000-0000-00003A060000}"/>
    <cellStyle name="標準 2 27" xfId="1875" xr:uid="{00000000-0005-0000-0000-00003B060000}"/>
    <cellStyle name="標準 2 3" xfId="1176" xr:uid="{00000000-0005-0000-0000-00003C060000}"/>
    <cellStyle name="標準 2 3 10" xfId="1177" xr:uid="{00000000-0005-0000-0000-00003D060000}"/>
    <cellStyle name="標準 2 3 11" xfId="1178" xr:uid="{00000000-0005-0000-0000-00003E060000}"/>
    <cellStyle name="標準 2 3 12" xfId="1179" xr:uid="{00000000-0005-0000-0000-00003F060000}"/>
    <cellStyle name="標準 2 3 13" xfId="1180" xr:uid="{00000000-0005-0000-0000-000040060000}"/>
    <cellStyle name="標準 2 3 14" xfId="1181" xr:uid="{00000000-0005-0000-0000-000041060000}"/>
    <cellStyle name="標準 2 3 15" xfId="1182" xr:uid="{00000000-0005-0000-0000-000042060000}"/>
    <cellStyle name="標準 2 3 16" xfId="1183" xr:uid="{00000000-0005-0000-0000-000043060000}"/>
    <cellStyle name="標準 2 3 17" xfId="1184" xr:uid="{00000000-0005-0000-0000-000044060000}"/>
    <cellStyle name="標準 2 3 18" xfId="1185" xr:uid="{00000000-0005-0000-0000-000045060000}"/>
    <cellStyle name="標準 2 3 19" xfId="1186" xr:uid="{00000000-0005-0000-0000-000046060000}"/>
    <cellStyle name="標準 2 3 2" xfId="1187" xr:uid="{00000000-0005-0000-0000-000047060000}"/>
    <cellStyle name="標準 2 3 2 2" xfId="1188" xr:uid="{00000000-0005-0000-0000-000048060000}"/>
    <cellStyle name="標準 2 3 2 2 2" xfId="1189" xr:uid="{00000000-0005-0000-0000-000049060000}"/>
    <cellStyle name="標準 2 3 2 2_23_CRUDマトリックス(機能レベル)" xfId="1190" xr:uid="{00000000-0005-0000-0000-00004A060000}"/>
    <cellStyle name="標準 2 3 2 3" xfId="1696" xr:uid="{00000000-0005-0000-0000-00004B060000}"/>
    <cellStyle name="標準 2 3 2 4" xfId="1876" xr:uid="{00000000-0005-0000-0000-00004C060000}"/>
    <cellStyle name="標準 2 3 2_23_CRUDマトリックス(機能レベル)" xfId="1191" xr:uid="{00000000-0005-0000-0000-00004D060000}"/>
    <cellStyle name="標準 2 3 20" xfId="1192" xr:uid="{00000000-0005-0000-0000-00004E060000}"/>
    <cellStyle name="標準 2 3 21" xfId="1193" xr:uid="{00000000-0005-0000-0000-00004F060000}"/>
    <cellStyle name="標準 2 3 22" xfId="1194" xr:uid="{00000000-0005-0000-0000-000050060000}"/>
    <cellStyle name="標準 2 3 23" xfId="1195" xr:uid="{00000000-0005-0000-0000-000051060000}"/>
    <cellStyle name="標準 2 3 24" xfId="1196" xr:uid="{00000000-0005-0000-0000-000052060000}"/>
    <cellStyle name="標準 2 3 25" xfId="1197" xr:uid="{00000000-0005-0000-0000-000053060000}"/>
    <cellStyle name="標準 2 3 26" xfId="1198" xr:uid="{00000000-0005-0000-0000-000054060000}"/>
    <cellStyle name="標準 2 3 27" xfId="1199" xr:uid="{00000000-0005-0000-0000-000055060000}"/>
    <cellStyle name="標準 2 3 28" xfId="1200" xr:uid="{00000000-0005-0000-0000-000056060000}"/>
    <cellStyle name="標準 2 3 29" xfId="1201" xr:uid="{00000000-0005-0000-0000-000057060000}"/>
    <cellStyle name="標準 2 3 3" xfId="1202" xr:uid="{00000000-0005-0000-0000-000058060000}"/>
    <cellStyle name="標準 2 3 30" xfId="1877" xr:uid="{00000000-0005-0000-0000-000059060000}"/>
    <cellStyle name="標準 2 3 4" xfId="1203" xr:uid="{00000000-0005-0000-0000-00005A060000}"/>
    <cellStyle name="標準 2 3 4 2" xfId="1697" xr:uid="{00000000-0005-0000-0000-00005B060000}"/>
    <cellStyle name="標準 2 3 5" xfId="1204" xr:uid="{00000000-0005-0000-0000-00005C060000}"/>
    <cellStyle name="標準 2 3 6" xfId="1205" xr:uid="{00000000-0005-0000-0000-00005D060000}"/>
    <cellStyle name="標準 2 3 7" xfId="1206" xr:uid="{00000000-0005-0000-0000-00005E060000}"/>
    <cellStyle name="標準 2 3 8" xfId="1207" xr:uid="{00000000-0005-0000-0000-00005F060000}"/>
    <cellStyle name="標準 2 3 9" xfId="1208" xr:uid="{00000000-0005-0000-0000-000060060000}"/>
    <cellStyle name="標準 2 3_23_CRUDマトリックス(機能レベル)" xfId="1209" xr:uid="{00000000-0005-0000-0000-000061060000}"/>
    <cellStyle name="標準 2 4" xfId="1210" xr:uid="{00000000-0005-0000-0000-000062060000}"/>
    <cellStyle name="標準 2 4 10" xfId="1211" xr:uid="{00000000-0005-0000-0000-000063060000}"/>
    <cellStyle name="標準 2 4 11" xfId="1212" xr:uid="{00000000-0005-0000-0000-000064060000}"/>
    <cellStyle name="標準 2 4 12" xfId="1213" xr:uid="{00000000-0005-0000-0000-000065060000}"/>
    <cellStyle name="標準 2 4 13" xfId="1214" xr:uid="{00000000-0005-0000-0000-000066060000}"/>
    <cellStyle name="標準 2 4 14" xfId="1215" xr:uid="{00000000-0005-0000-0000-000067060000}"/>
    <cellStyle name="標準 2 4 15" xfId="1216" xr:uid="{00000000-0005-0000-0000-000068060000}"/>
    <cellStyle name="標準 2 4 16" xfId="1217" xr:uid="{00000000-0005-0000-0000-000069060000}"/>
    <cellStyle name="標準 2 4 17" xfId="1218" xr:uid="{00000000-0005-0000-0000-00006A060000}"/>
    <cellStyle name="標準 2 4 18" xfId="1219" xr:uid="{00000000-0005-0000-0000-00006B060000}"/>
    <cellStyle name="標準 2 4 19" xfId="1220" xr:uid="{00000000-0005-0000-0000-00006C060000}"/>
    <cellStyle name="標準 2 4 2" xfId="1221" xr:uid="{00000000-0005-0000-0000-00006D060000}"/>
    <cellStyle name="標準 2 4 2 2" xfId="1698" xr:uid="{00000000-0005-0000-0000-00006E060000}"/>
    <cellStyle name="標準 2 4 20" xfId="1222" xr:uid="{00000000-0005-0000-0000-00006F060000}"/>
    <cellStyle name="標準 2 4 21" xfId="1223" xr:uid="{00000000-0005-0000-0000-000070060000}"/>
    <cellStyle name="標準 2 4 22" xfId="1224" xr:uid="{00000000-0005-0000-0000-000071060000}"/>
    <cellStyle name="標準 2 4 23" xfId="1225" xr:uid="{00000000-0005-0000-0000-000072060000}"/>
    <cellStyle name="標準 2 4 24" xfId="1226" xr:uid="{00000000-0005-0000-0000-000073060000}"/>
    <cellStyle name="標準 2 4 3" xfId="1227" xr:uid="{00000000-0005-0000-0000-000074060000}"/>
    <cellStyle name="標準 2 4 4" xfId="1228" xr:uid="{00000000-0005-0000-0000-000075060000}"/>
    <cellStyle name="標準 2 4 5" xfId="1229" xr:uid="{00000000-0005-0000-0000-000076060000}"/>
    <cellStyle name="標準 2 4 6" xfId="1230" xr:uid="{00000000-0005-0000-0000-000077060000}"/>
    <cellStyle name="標準 2 4 7" xfId="1231" xr:uid="{00000000-0005-0000-0000-000078060000}"/>
    <cellStyle name="標準 2 4 8" xfId="1232" xr:uid="{00000000-0005-0000-0000-000079060000}"/>
    <cellStyle name="標準 2 4 9" xfId="1233" xr:uid="{00000000-0005-0000-0000-00007A060000}"/>
    <cellStyle name="標準 2 4_23_CRUDマトリックス(機能レベル)" xfId="1234" xr:uid="{00000000-0005-0000-0000-00007B060000}"/>
    <cellStyle name="標準 2 5" xfId="1235" xr:uid="{00000000-0005-0000-0000-00007C060000}"/>
    <cellStyle name="標準 2 5 10" xfId="1236" xr:uid="{00000000-0005-0000-0000-00007D060000}"/>
    <cellStyle name="標準 2 5 11" xfId="1237" xr:uid="{00000000-0005-0000-0000-00007E060000}"/>
    <cellStyle name="標準 2 5 12" xfId="1238" xr:uid="{00000000-0005-0000-0000-00007F060000}"/>
    <cellStyle name="標準 2 5 13" xfId="1239" xr:uid="{00000000-0005-0000-0000-000080060000}"/>
    <cellStyle name="標準 2 5 14" xfId="1240" xr:uid="{00000000-0005-0000-0000-000081060000}"/>
    <cellStyle name="標準 2 5 15" xfId="1241" xr:uid="{00000000-0005-0000-0000-000082060000}"/>
    <cellStyle name="標準 2 5 16" xfId="1242" xr:uid="{00000000-0005-0000-0000-000083060000}"/>
    <cellStyle name="標準 2 5 17" xfId="1243" xr:uid="{00000000-0005-0000-0000-000084060000}"/>
    <cellStyle name="標準 2 5 18" xfId="1244" xr:uid="{00000000-0005-0000-0000-000085060000}"/>
    <cellStyle name="標準 2 5 19" xfId="1245" xr:uid="{00000000-0005-0000-0000-000086060000}"/>
    <cellStyle name="標準 2 5 2" xfId="1246" xr:uid="{00000000-0005-0000-0000-000087060000}"/>
    <cellStyle name="標準 2 5 2 2" xfId="1549" xr:uid="{00000000-0005-0000-0000-000088060000}"/>
    <cellStyle name="標準 2 5 2 2 2" xfId="1878" xr:uid="{00000000-0005-0000-0000-000089060000}"/>
    <cellStyle name="標準 2 5 20" xfId="1247" xr:uid="{00000000-0005-0000-0000-00008A060000}"/>
    <cellStyle name="標準 2 5 21" xfId="1248" xr:uid="{00000000-0005-0000-0000-00008B060000}"/>
    <cellStyle name="標準 2 5 22" xfId="1249" xr:uid="{00000000-0005-0000-0000-00008C060000}"/>
    <cellStyle name="標準 2 5 23" xfId="1250" xr:uid="{00000000-0005-0000-0000-00008D060000}"/>
    <cellStyle name="標準 2 5 3" xfId="1251" xr:uid="{00000000-0005-0000-0000-00008E060000}"/>
    <cellStyle name="標準 2 5 3 2" xfId="1529" xr:uid="{00000000-0005-0000-0000-00008F060000}"/>
    <cellStyle name="標準 2 5 3 2 2" xfId="1879" xr:uid="{00000000-0005-0000-0000-000090060000}"/>
    <cellStyle name="標準 2 5 4" xfId="1252" xr:uid="{00000000-0005-0000-0000-000091060000}"/>
    <cellStyle name="標準 2 5 5" xfId="1253" xr:uid="{00000000-0005-0000-0000-000092060000}"/>
    <cellStyle name="標準 2 5 6" xfId="1254" xr:uid="{00000000-0005-0000-0000-000093060000}"/>
    <cellStyle name="標準 2 5 7" xfId="1255" xr:uid="{00000000-0005-0000-0000-000094060000}"/>
    <cellStyle name="標準 2 5 8" xfId="1256" xr:uid="{00000000-0005-0000-0000-000095060000}"/>
    <cellStyle name="標準 2 5 9" xfId="1257" xr:uid="{00000000-0005-0000-0000-000096060000}"/>
    <cellStyle name="標準 2 5_23_CRUDマトリックス(機能レベル)" xfId="1258" xr:uid="{00000000-0005-0000-0000-000097060000}"/>
    <cellStyle name="標準 2 6" xfId="1259" xr:uid="{00000000-0005-0000-0000-000098060000}"/>
    <cellStyle name="標準 2 6 10" xfId="1260" xr:uid="{00000000-0005-0000-0000-000099060000}"/>
    <cellStyle name="標準 2 6 11" xfId="1261" xr:uid="{00000000-0005-0000-0000-00009A060000}"/>
    <cellStyle name="標準 2 6 12" xfId="1262" xr:uid="{00000000-0005-0000-0000-00009B060000}"/>
    <cellStyle name="標準 2 6 13" xfId="1263" xr:uid="{00000000-0005-0000-0000-00009C060000}"/>
    <cellStyle name="標準 2 6 14" xfId="1264" xr:uid="{00000000-0005-0000-0000-00009D060000}"/>
    <cellStyle name="標準 2 6 15" xfId="1265" xr:uid="{00000000-0005-0000-0000-00009E060000}"/>
    <cellStyle name="標準 2 6 16" xfId="1266" xr:uid="{00000000-0005-0000-0000-00009F060000}"/>
    <cellStyle name="標準 2 6 17" xfId="1267" xr:uid="{00000000-0005-0000-0000-0000A0060000}"/>
    <cellStyle name="標準 2 6 18" xfId="1268" xr:uid="{00000000-0005-0000-0000-0000A1060000}"/>
    <cellStyle name="標準 2 6 19" xfId="1269" xr:uid="{00000000-0005-0000-0000-0000A2060000}"/>
    <cellStyle name="標準 2 6 2" xfId="1270" xr:uid="{00000000-0005-0000-0000-0000A3060000}"/>
    <cellStyle name="標準 2 6 20" xfId="1271" xr:uid="{00000000-0005-0000-0000-0000A4060000}"/>
    <cellStyle name="標準 2 6 21" xfId="1272" xr:uid="{00000000-0005-0000-0000-0000A5060000}"/>
    <cellStyle name="標準 2 6 22" xfId="1273" xr:uid="{00000000-0005-0000-0000-0000A6060000}"/>
    <cellStyle name="標準 2 6 23" xfId="1880" xr:uid="{00000000-0005-0000-0000-0000A7060000}"/>
    <cellStyle name="標準 2 6 3" xfId="1274" xr:uid="{00000000-0005-0000-0000-0000A8060000}"/>
    <cellStyle name="標準 2 6 4" xfId="1275" xr:uid="{00000000-0005-0000-0000-0000A9060000}"/>
    <cellStyle name="標準 2 6 5" xfId="1276" xr:uid="{00000000-0005-0000-0000-0000AA060000}"/>
    <cellStyle name="標準 2 6 6" xfId="1277" xr:uid="{00000000-0005-0000-0000-0000AB060000}"/>
    <cellStyle name="標準 2 6 7" xfId="1278" xr:uid="{00000000-0005-0000-0000-0000AC060000}"/>
    <cellStyle name="標準 2 6 8" xfId="1279" xr:uid="{00000000-0005-0000-0000-0000AD060000}"/>
    <cellStyle name="標準 2 6 9" xfId="1280" xr:uid="{00000000-0005-0000-0000-0000AE060000}"/>
    <cellStyle name="標準 2 6_23_CRUDマトリックス(機能レベル)" xfId="1281" xr:uid="{00000000-0005-0000-0000-0000AF060000}"/>
    <cellStyle name="標準 2 7" xfId="1282" xr:uid="{00000000-0005-0000-0000-0000B0060000}"/>
    <cellStyle name="標準 2 7 2" xfId="1530" xr:uid="{00000000-0005-0000-0000-0000B1060000}"/>
    <cellStyle name="標準 2 7 2 2" xfId="1531" xr:uid="{00000000-0005-0000-0000-0000B2060000}"/>
    <cellStyle name="標準 2 7 2 3" xfId="1532" xr:uid="{00000000-0005-0000-0000-0000B3060000}"/>
    <cellStyle name="標準 2 7 2 3 2" xfId="1388" xr:uid="{00000000-0005-0000-0000-0000B4060000}"/>
    <cellStyle name="標準 2 8" xfId="1283" xr:uid="{00000000-0005-0000-0000-0000B5060000}"/>
    <cellStyle name="標準 2 9" xfId="1284" xr:uid="{00000000-0005-0000-0000-0000B6060000}"/>
    <cellStyle name="標準 2 9 2" xfId="1533" xr:uid="{00000000-0005-0000-0000-0000B7060000}"/>
    <cellStyle name="標準 2 9 2 2" xfId="1534" xr:uid="{00000000-0005-0000-0000-0000B8060000}"/>
    <cellStyle name="標準 2 9 2 2 2" xfId="1535" xr:uid="{00000000-0005-0000-0000-0000B9060000}"/>
    <cellStyle name="標準 2 9 2 2 3" xfId="1536" xr:uid="{00000000-0005-0000-0000-0000BA060000}"/>
    <cellStyle name="標準 2 9 2 2 3 2" xfId="1385" xr:uid="{00000000-0005-0000-0000-0000BB060000}"/>
    <cellStyle name="標準 2 9 2 2 3 2 2" xfId="1537" xr:uid="{00000000-0005-0000-0000-0000BC060000}"/>
    <cellStyle name="標準 2 9 2 3" xfId="1538" xr:uid="{00000000-0005-0000-0000-0000BD060000}"/>
    <cellStyle name="標準 2 9 2 4" xfId="1539" xr:uid="{00000000-0005-0000-0000-0000BE060000}"/>
    <cellStyle name="標準 2 9 2 4 2" xfId="1540" xr:uid="{00000000-0005-0000-0000-0000BF060000}"/>
    <cellStyle name="標準 2 9 2 4 2 2" xfId="1541" xr:uid="{00000000-0005-0000-0000-0000C0060000}"/>
    <cellStyle name="標準 2 9 2 4 2 2 2" xfId="1542" xr:uid="{00000000-0005-0000-0000-0000C1060000}"/>
    <cellStyle name="標準 20" xfId="1543" xr:uid="{00000000-0005-0000-0000-0000C2060000}"/>
    <cellStyle name="標準 20 2" xfId="1285" xr:uid="{00000000-0005-0000-0000-0000C3060000}"/>
    <cellStyle name="標準 20 2 2" xfId="1544" xr:uid="{00000000-0005-0000-0000-0000C4060000}"/>
    <cellStyle name="標準 20 3" xfId="1286" xr:uid="{00000000-0005-0000-0000-0000C5060000}"/>
    <cellStyle name="標準 20 4" xfId="1287" xr:uid="{00000000-0005-0000-0000-0000C6060000}"/>
    <cellStyle name="標準 21" xfId="1545" xr:uid="{00000000-0005-0000-0000-0000C7060000}"/>
    <cellStyle name="標準 21 2" xfId="1288" xr:uid="{00000000-0005-0000-0000-0000C8060000}"/>
    <cellStyle name="標準 21 3" xfId="1289" xr:uid="{00000000-0005-0000-0000-0000C9060000}"/>
    <cellStyle name="標準 22" xfId="1546" xr:uid="{00000000-0005-0000-0000-0000CA060000}"/>
    <cellStyle name="標準 22 2" xfId="1290" xr:uid="{00000000-0005-0000-0000-0000CB060000}"/>
    <cellStyle name="標準 22 2 2" xfId="1547" xr:uid="{00000000-0005-0000-0000-0000CC060000}"/>
    <cellStyle name="標準 23 2" xfId="1291" xr:uid="{00000000-0005-0000-0000-0000CD060000}"/>
    <cellStyle name="標準 23 3" xfId="1292" xr:uid="{00000000-0005-0000-0000-0000CE060000}"/>
    <cellStyle name="標準 23 4" xfId="1293" xr:uid="{00000000-0005-0000-0000-0000CF060000}"/>
    <cellStyle name="標準 24 2" xfId="1294" xr:uid="{00000000-0005-0000-0000-0000D0060000}"/>
    <cellStyle name="標準 24 3" xfId="1295" xr:uid="{00000000-0005-0000-0000-0000D1060000}"/>
    <cellStyle name="標準 25 2" xfId="1296" xr:uid="{00000000-0005-0000-0000-0000D2060000}"/>
    <cellStyle name="標準 3" xfId="1297" xr:uid="{00000000-0005-0000-0000-0000D3060000}"/>
    <cellStyle name="標準 3 10" xfId="1298" xr:uid="{00000000-0005-0000-0000-0000D4060000}"/>
    <cellStyle name="標準 3 11" xfId="1299" xr:uid="{00000000-0005-0000-0000-0000D5060000}"/>
    <cellStyle name="標準 3 12" xfId="1300" xr:uid="{00000000-0005-0000-0000-0000D6060000}"/>
    <cellStyle name="標準 3 13" xfId="1301" xr:uid="{00000000-0005-0000-0000-0000D7060000}"/>
    <cellStyle name="標準 3 14" xfId="1302" xr:uid="{00000000-0005-0000-0000-0000D8060000}"/>
    <cellStyle name="標準 3 15" xfId="1303" xr:uid="{00000000-0005-0000-0000-0000D9060000}"/>
    <cellStyle name="標準 3 16" xfId="1304" xr:uid="{00000000-0005-0000-0000-0000DA060000}"/>
    <cellStyle name="標準 3 17" xfId="1305" xr:uid="{00000000-0005-0000-0000-0000DB060000}"/>
    <cellStyle name="標準 3 18" xfId="1306" xr:uid="{00000000-0005-0000-0000-0000DC060000}"/>
    <cellStyle name="標準 3 19" xfId="1307" xr:uid="{00000000-0005-0000-0000-0000DD060000}"/>
    <cellStyle name="標準 3 2" xfId="1308" xr:uid="{00000000-0005-0000-0000-0000DE060000}"/>
    <cellStyle name="標準 3 2 2" xfId="1309" xr:uid="{00000000-0005-0000-0000-0000DF060000}"/>
    <cellStyle name="標準 3 2 2 2" xfId="1699" xr:uid="{00000000-0005-0000-0000-0000E0060000}"/>
    <cellStyle name="標準 3 2 2 2 2" xfId="1700" xr:uid="{00000000-0005-0000-0000-0000E1060000}"/>
    <cellStyle name="標準 3 2 2 2 2 2" xfId="1701" xr:uid="{00000000-0005-0000-0000-0000E2060000}"/>
    <cellStyle name="標準 3 2 2 2 3" xfId="1702" xr:uid="{00000000-0005-0000-0000-0000E3060000}"/>
    <cellStyle name="標準 3 2 2 3" xfId="1703" xr:uid="{00000000-0005-0000-0000-0000E4060000}"/>
    <cellStyle name="標準 3 2 2 4" xfId="1704" xr:uid="{00000000-0005-0000-0000-0000E5060000}"/>
    <cellStyle name="標準 3 2 2 5" xfId="1705" xr:uid="{00000000-0005-0000-0000-0000E6060000}"/>
    <cellStyle name="標準 3 2 3" xfId="1570" xr:uid="{00000000-0005-0000-0000-0000E7060000}"/>
    <cellStyle name="標準 3 2 3 2" xfId="1706" xr:uid="{00000000-0005-0000-0000-0000E8060000}"/>
    <cellStyle name="標準 3 2 3 2 2" xfId="1571" xr:uid="{00000000-0005-0000-0000-0000E9060000}"/>
    <cellStyle name="標準 3 2 3 2 2 2" xfId="1572" xr:uid="{00000000-0005-0000-0000-0000EA060000}"/>
    <cellStyle name="標準 3 2 3 3" xfId="1707" xr:uid="{00000000-0005-0000-0000-0000EB060000}"/>
    <cellStyle name="標準 3 2 3 3 2" xfId="1708" xr:uid="{00000000-0005-0000-0000-0000EC060000}"/>
    <cellStyle name="標準 3 2 3 4" xfId="1709" xr:uid="{00000000-0005-0000-0000-0000ED060000}"/>
    <cellStyle name="標準 3 2 4" xfId="1710" xr:uid="{00000000-0005-0000-0000-0000EE060000}"/>
    <cellStyle name="標準 3 2 5" xfId="1711" xr:uid="{00000000-0005-0000-0000-0000EF060000}"/>
    <cellStyle name="標準 3 2 5 2" xfId="1712" xr:uid="{00000000-0005-0000-0000-0000F0060000}"/>
    <cellStyle name="標準 3 20" xfId="1310" xr:uid="{00000000-0005-0000-0000-0000F1060000}"/>
    <cellStyle name="標準 3 21" xfId="1311" xr:uid="{00000000-0005-0000-0000-0000F2060000}"/>
    <cellStyle name="標準 3 22" xfId="1312" xr:uid="{00000000-0005-0000-0000-0000F3060000}"/>
    <cellStyle name="標準 3 23" xfId="1313" xr:uid="{00000000-0005-0000-0000-0000F4060000}"/>
    <cellStyle name="標準 3 24" xfId="1314" xr:uid="{00000000-0005-0000-0000-0000F5060000}"/>
    <cellStyle name="標準 3 25" xfId="1315" xr:uid="{00000000-0005-0000-0000-0000F6060000}"/>
    <cellStyle name="標準 3 26" xfId="1316" xr:uid="{00000000-0005-0000-0000-0000F7060000}"/>
    <cellStyle name="標準 3 27" xfId="1317" xr:uid="{00000000-0005-0000-0000-0000F8060000}"/>
    <cellStyle name="標準 3 28" xfId="1318" xr:uid="{00000000-0005-0000-0000-0000F9060000}"/>
    <cellStyle name="標準 3 29" xfId="1319" xr:uid="{00000000-0005-0000-0000-0000FA060000}"/>
    <cellStyle name="標準 3 3" xfId="1320" xr:uid="{00000000-0005-0000-0000-0000FB060000}"/>
    <cellStyle name="標準 3 3 2" xfId="1573" xr:uid="{00000000-0005-0000-0000-0000FC060000}"/>
    <cellStyle name="標準 3 3 2 2" xfId="1713" xr:uid="{00000000-0005-0000-0000-0000FD060000}"/>
    <cellStyle name="標準 3 3 2 3" xfId="1881" xr:uid="{00000000-0005-0000-0000-0000FE060000}"/>
    <cellStyle name="標準 3 3 3" xfId="1714" xr:uid="{00000000-0005-0000-0000-0000FF060000}"/>
    <cellStyle name="標準 3 3 3 2" xfId="1715" xr:uid="{00000000-0005-0000-0000-000000070000}"/>
    <cellStyle name="標準 3 3 4" xfId="1716" xr:uid="{00000000-0005-0000-0000-000001070000}"/>
    <cellStyle name="標準 3 3 5" xfId="1882" xr:uid="{00000000-0005-0000-0000-000002070000}"/>
    <cellStyle name="標準 3 4" xfId="1321" xr:uid="{00000000-0005-0000-0000-000003070000}"/>
    <cellStyle name="標準 3 4 2" xfId="1717" xr:uid="{00000000-0005-0000-0000-000004070000}"/>
    <cellStyle name="標準 3 4 3" xfId="1883" xr:uid="{00000000-0005-0000-0000-000005070000}"/>
    <cellStyle name="標準 3 5" xfId="1322" xr:uid="{00000000-0005-0000-0000-000006070000}"/>
    <cellStyle name="標準 3 5 2" xfId="1718" xr:uid="{00000000-0005-0000-0000-000007070000}"/>
    <cellStyle name="標準 3 6" xfId="1323" xr:uid="{00000000-0005-0000-0000-000008070000}"/>
    <cellStyle name="標準 3 6 2" xfId="1719" xr:uid="{00000000-0005-0000-0000-000009070000}"/>
    <cellStyle name="標準 3 7" xfId="1324" xr:uid="{00000000-0005-0000-0000-00000A070000}"/>
    <cellStyle name="標準 3 8" xfId="1325" xr:uid="{00000000-0005-0000-0000-00000B070000}"/>
    <cellStyle name="標準 3 9" xfId="1326" xr:uid="{00000000-0005-0000-0000-00000C070000}"/>
    <cellStyle name="標準 4" xfId="1327" xr:uid="{00000000-0005-0000-0000-00000D070000}"/>
    <cellStyle name="標準 4 2" xfId="1328" xr:uid="{00000000-0005-0000-0000-00000E070000}"/>
    <cellStyle name="標準 4 2 2" xfId="1329" xr:uid="{00000000-0005-0000-0000-00000F070000}"/>
    <cellStyle name="標準 4 2 2 2" xfId="1574" xr:uid="{00000000-0005-0000-0000-000010070000}"/>
    <cellStyle name="標準 4 2 2 3" xfId="1884" xr:uid="{00000000-0005-0000-0000-000011070000}"/>
    <cellStyle name="標準 4 2 3" xfId="1720" xr:uid="{00000000-0005-0000-0000-000012070000}"/>
    <cellStyle name="標準 4 2 3 2" xfId="1721" xr:uid="{00000000-0005-0000-0000-000013070000}"/>
    <cellStyle name="標準 4 2 3 3" xfId="1885" xr:uid="{00000000-0005-0000-0000-000014070000}"/>
    <cellStyle name="標準 4 2 4" xfId="1722" xr:uid="{00000000-0005-0000-0000-000015070000}"/>
    <cellStyle name="標準 4 2 4 2" xfId="1886" xr:uid="{00000000-0005-0000-0000-000016070000}"/>
    <cellStyle name="標準 4 2 5" xfId="1887" xr:uid="{00000000-0005-0000-0000-000017070000}"/>
    <cellStyle name="標準 4 3" xfId="1330" xr:uid="{00000000-0005-0000-0000-000018070000}"/>
    <cellStyle name="標準 4 3 2" xfId="1723" xr:uid="{00000000-0005-0000-0000-000019070000}"/>
    <cellStyle name="標準 4 3 2 2" xfId="1724" xr:uid="{00000000-0005-0000-0000-00001A070000}"/>
    <cellStyle name="標準 4 3 3" xfId="1725" xr:uid="{00000000-0005-0000-0000-00001B070000}"/>
    <cellStyle name="標準 4 3 3 2" xfId="1726" xr:uid="{00000000-0005-0000-0000-00001C070000}"/>
    <cellStyle name="標準 4 3 4" xfId="1727" xr:uid="{00000000-0005-0000-0000-00001D070000}"/>
    <cellStyle name="標準 4 3 5" xfId="1728" xr:uid="{00000000-0005-0000-0000-00001E070000}"/>
    <cellStyle name="標準 4 3 5 2" xfId="1729" xr:uid="{00000000-0005-0000-0000-00001F070000}"/>
    <cellStyle name="標準 4 4" xfId="1331" xr:uid="{00000000-0005-0000-0000-000020070000}"/>
    <cellStyle name="標準 4 4 2" xfId="1730" xr:uid="{00000000-0005-0000-0000-000021070000}"/>
    <cellStyle name="標準 4 5" xfId="1332" xr:uid="{00000000-0005-0000-0000-000022070000}"/>
    <cellStyle name="標準 4 5 2" xfId="1731" xr:uid="{00000000-0005-0000-0000-000023070000}"/>
    <cellStyle name="標準 4 5 3" xfId="1888" xr:uid="{00000000-0005-0000-0000-000024070000}"/>
    <cellStyle name="標準 4 6" xfId="1889" xr:uid="{00000000-0005-0000-0000-000025070000}"/>
    <cellStyle name="標準 4 7" xfId="1890" xr:uid="{00000000-0005-0000-0000-000026070000}"/>
    <cellStyle name="標準 5" xfId="1333" xr:uid="{00000000-0005-0000-0000-000027070000}"/>
    <cellStyle name="標準 5 2" xfId="1334" xr:uid="{00000000-0005-0000-0000-000028070000}"/>
    <cellStyle name="標準 5 2 2" xfId="1552" xr:uid="{00000000-0005-0000-0000-000029070000}"/>
    <cellStyle name="標準 5 2 2 2" xfId="1732" xr:uid="{00000000-0005-0000-0000-00002A070000}"/>
    <cellStyle name="標準 5 2 3" xfId="1733" xr:uid="{00000000-0005-0000-0000-00002B070000}"/>
    <cellStyle name="標準 5 2 4" xfId="1891" xr:uid="{00000000-0005-0000-0000-00002C070000}"/>
    <cellStyle name="標準 5 3" xfId="1553" xr:uid="{00000000-0005-0000-0000-00002D070000}"/>
    <cellStyle name="標準 5 3 2" xfId="1734" xr:uid="{00000000-0005-0000-0000-00002E070000}"/>
    <cellStyle name="標準 5 3 3" xfId="1892" xr:uid="{00000000-0005-0000-0000-00002F070000}"/>
    <cellStyle name="標準 5 4" xfId="1735" xr:uid="{00000000-0005-0000-0000-000030070000}"/>
    <cellStyle name="標準 5 5" xfId="1893" xr:uid="{00000000-0005-0000-0000-000031070000}"/>
    <cellStyle name="標準 6" xfId="1335" xr:uid="{00000000-0005-0000-0000-000032070000}"/>
    <cellStyle name="標準 6 2" xfId="1336" xr:uid="{00000000-0005-0000-0000-000033070000}"/>
    <cellStyle name="標準 6 2 2" xfId="1337" xr:uid="{00000000-0005-0000-0000-000034070000}"/>
    <cellStyle name="標準 6 2 2 2" xfId="1338" xr:uid="{00000000-0005-0000-0000-000035070000}"/>
    <cellStyle name="標準 6 2 2 3" xfId="1894" xr:uid="{00000000-0005-0000-0000-000036070000}"/>
    <cellStyle name="標準 6 2 3" xfId="1736" xr:uid="{00000000-0005-0000-0000-000037070000}"/>
    <cellStyle name="標準 6 2 4" xfId="1895" xr:uid="{00000000-0005-0000-0000-000038070000}"/>
    <cellStyle name="標準 6 3" xfId="1339" xr:uid="{00000000-0005-0000-0000-000039070000}"/>
    <cellStyle name="標準 6 3 2" xfId="1737" xr:uid="{00000000-0005-0000-0000-00003A070000}"/>
    <cellStyle name="標準 6 3 3" xfId="1738" xr:uid="{00000000-0005-0000-0000-00003B070000}"/>
    <cellStyle name="標準 6 3 3 2" xfId="1739" xr:uid="{00000000-0005-0000-0000-00003C070000}"/>
    <cellStyle name="標準 6 4" xfId="1896" xr:uid="{00000000-0005-0000-0000-00003D070000}"/>
    <cellStyle name="標準 6 5" xfId="1897" xr:uid="{00000000-0005-0000-0000-00003E070000}"/>
    <cellStyle name="標準 7" xfId="1340" xr:uid="{00000000-0005-0000-0000-00003F070000}"/>
    <cellStyle name="標準 7 2" xfId="1341" xr:uid="{00000000-0005-0000-0000-000040070000}"/>
    <cellStyle name="標準 7 2 2" xfId="1898" xr:uid="{00000000-0005-0000-0000-000041070000}"/>
    <cellStyle name="標準 7 2 2 2" xfId="1899" xr:uid="{00000000-0005-0000-0000-000042070000}"/>
    <cellStyle name="標準 7 2 2 3" xfId="1900" xr:uid="{00000000-0005-0000-0000-000043070000}"/>
    <cellStyle name="標準 7 2 3" xfId="1901" xr:uid="{00000000-0005-0000-0000-000044070000}"/>
    <cellStyle name="標準 7 2 3 2" xfId="1902" xr:uid="{00000000-0005-0000-0000-000045070000}"/>
    <cellStyle name="標準 7 2 3 3" xfId="1903" xr:uid="{00000000-0005-0000-0000-000046070000}"/>
    <cellStyle name="標準 7 2 4" xfId="1904" xr:uid="{00000000-0005-0000-0000-000047070000}"/>
    <cellStyle name="標準 7 2 5" xfId="1905" xr:uid="{00000000-0005-0000-0000-000048070000}"/>
    <cellStyle name="標準 7 3" xfId="1342" xr:uid="{00000000-0005-0000-0000-000049070000}"/>
    <cellStyle name="標準 7 3 2" xfId="1906" xr:uid="{00000000-0005-0000-0000-00004A070000}"/>
    <cellStyle name="標準 7 3 3" xfId="1907" xr:uid="{00000000-0005-0000-0000-00004B070000}"/>
    <cellStyle name="標準 7 4" xfId="1908" xr:uid="{00000000-0005-0000-0000-00004C070000}"/>
    <cellStyle name="標準 7 4 2" xfId="1909" xr:uid="{00000000-0005-0000-0000-00004D070000}"/>
    <cellStyle name="標準 7 4 3" xfId="1910" xr:uid="{00000000-0005-0000-0000-00004E070000}"/>
    <cellStyle name="標準 7 5" xfId="1911" xr:uid="{00000000-0005-0000-0000-00004F070000}"/>
    <cellStyle name="標準 7 6" xfId="1912" xr:uid="{00000000-0005-0000-0000-000050070000}"/>
    <cellStyle name="標準 8" xfId="1343" xr:uid="{00000000-0005-0000-0000-000051070000}"/>
    <cellStyle name="標準 8 2" xfId="1344" xr:uid="{00000000-0005-0000-0000-000052070000}"/>
    <cellStyle name="標準 8 2 2" xfId="1913" xr:uid="{00000000-0005-0000-0000-000053070000}"/>
    <cellStyle name="標準 8 2 3" xfId="1914" xr:uid="{00000000-0005-0000-0000-000054070000}"/>
    <cellStyle name="標準 8 3" xfId="1345" xr:uid="{00000000-0005-0000-0000-000055070000}"/>
    <cellStyle name="標準 8 4" xfId="1346" xr:uid="{00000000-0005-0000-0000-000056070000}"/>
    <cellStyle name="標準 8 5" xfId="1347" xr:uid="{00000000-0005-0000-0000-000057070000}"/>
    <cellStyle name="標準 8 6" xfId="1348" xr:uid="{00000000-0005-0000-0000-000058070000}"/>
    <cellStyle name="標準 8 7" xfId="1349" xr:uid="{00000000-0005-0000-0000-000059070000}"/>
    <cellStyle name="標準 9" xfId="1350" xr:uid="{00000000-0005-0000-0000-00005A070000}"/>
    <cellStyle name="標準 9 2" xfId="1351" xr:uid="{00000000-0005-0000-0000-00005B070000}"/>
    <cellStyle name="標準 9 3" xfId="1352" xr:uid="{00000000-0005-0000-0000-00005C070000}"/>
    <cellStyle name="標準 9 4" xfId="1353" xr:uid="{00000000-0005-0000-0000-00005D070000}"/>
    <cellStyle name="標準 9 5" xfId="1354" xr:uid="{00000000-0005-0000-0000-00005E070000}"/>
    <cellStyle name="標準 9 6" xfId="1355" xr:uid="{00000000-0005-0000-0000-00005F070000}"/>
    <cellStyle name="未定義" xfId="1575" xr:uid="{00000000-0005-0000-0000-000060070000}"/>
    <cellStyle name="良い 10" xfId="1356" xr:uid="{00000000-0005-0000-0000-000061070000}"/>
    <cellStyle name="良い 11" xfId="1357" xr:uid="{00000000-0005-0000-0000-000062070000}"/>
    <cellStyle name="良い 12" xfId="1358" xr:uid="{00000000-0005-0000-0000-000063070000}"/>
    <cellStyle name="良い 13" xfId="1359" xr:uid="{00000000-0005-0000-0000-000064070000}"/>
    <cellStyle name="良い 14" xfId="1360" xr:uid="{00000000-0005-0000-0000-000065070000}"/>
    <cellStyle name="良い 15" xfId="1361" xr:uid="{00000000-0005-0000-0000-000066070000}"/>
    <cellStyle name="良い 16" xfId="1362" xr:uid="{00000000-0005-0000-0000-000067070000}"/>
    <cellStyle name="良い 17" xfId="1363" xr:uid="{00000000-0005-0000-0000-000068070000}"/>
    <cellStyle name="良い 18" xfId="1364" xr:uid="{00000000-0005-0000-0000-000069070000}"/>
    <cellStyle name="良い 19" xfId="1365" xr:uid="{00000000-0005-0000-0000-00006A070000}"/>
    <cellStyle name="良い 2" xfId="1366" xr:uid="{00000000-0005-0000-0000-00006B070000}"/>
    <cellStyle name="良い 2 2" xfId="1367" xr:uid="{00000000-0005-0000-0000-00006C070000}"/>
    <cellStyle name="良い 2 2 2" xfId="1576" xr:uid="{00000000-0005-0000-0000-00006D070000}"/>
    <cellStyle name="良い 2 3" xfId="1915" xr:uid="{00000000-0005-0000-0000-00006E070000}"/>
    <cellStyle name="良い 2 4" xfId="1916" xr:uid="{00000000-0005-0000-0000-00006F070000}"/>
    <cellStyle name="良い 20" xfId="1368" xr:uid="{00000000-0005-0000-0000-000070070000}"/>
    <cellStyle name="良い 21" xfId="1369" xr:uid="{00000000-0005-0000-0000-000071070000}"/>
    <cellStyle name="良い 22" xfId="1370" xr:uid="{00000000-0005-0000-0000-000072070000}"/>
    <cellStyle name="良い 23" xfId="1371" xr:uid="{00000000-0005-0000-0000-000073070000}"/>
    <cellStyle name="良い 24" xfId="1372" xr:uid="{00000000-0005-0000-0000-000074070000}"/>
    <cellStyle name="良い 25" xfId="1373" xr:uid="{00000000-0005-0000-0000-000075070000}"/>
    <cellStyle name="良い 3" xfId="1374" xr:uid="{00000000-0005-0000-0000-000076070000}"/>
    <cellStyle name="良い 3 2" xfId="1375" xr:uid="{00000000-0005-0000-0000-000077070000}"/>
    <cellStyle name="良い 4" xfId="1376" xr:uid="{00000000-0005-0000-0000-000078070000}"/>
    <cellStyle name="良い 5" xfId="1377" xr:uid="{00000000-0005-0000-0000-000079070000}"/>
    <cellStyle name="良い 6" xfId="1378" xr:uid="{00000000-0005-0000-0000-00007A070000}"/>
    <cellStyle name="良い 7" xfId="1379" xr:uid="{00000000-0005-0000-0000-00007B070000}"/>
    <cellStyle name="良い 8" xfId="1380" xr:uid="{00000000-0005-0000-0000-00007C070000}"/>
    <cellStyle name="良い 9" xfId="1381" xr:uid="{00000000-0005-0000-0000-00007D070000}"/>
  </cellStyles>
  <dxfs count="0"/>
  <tableStyles count="0" defaultTableStyle="TableStyleMedium2" defaultPivotStyle="PivotStyleLight16"/>
  <colors>
    <mruColors>
      <color rgb="FF7F7F7F"/>
      <color rgb="FFD9D9D9"/>
      <color rgb="FFD90000"/>
      <color rgb="FFD9BB59"/>
      <color rgb="FFB3A2C7"/>
      <color rgb="FFC3D69B"/>
      <color rgb="FFFFCCCC"/>
      <color rgb="FF376092"/>
      <color rgb="FFDCE6F1"/>
      <color rgb="FFF2DC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6981068197412"/>
          <c:y val="5.4087777777777776E-2"/>
          <c:w val="0.81088486453317388"/>
          <c:h val="0.93980388888888888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年齢別人間ドック受診率!$AA$34</c:f>
              <c:strCache>
                <c:ptCount val="1"/>
                <c:pt idx="0">
                  <c:v>人間ドック受診率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18"/>
              <c:layout>
                <c:manualLayout>
                  <c:x val="2.300724637681160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2C-4E51-8595-ECD29C008C9B}"/>
                </c:ext>
              </c:extLst>
            </c:dLbl>
            <c:dLbl>
              <c:idx val="19"/>
              <c:layout>
                <c:manualLayout>
                  <c:x val="2.300724637681160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2C-4E51-8595-ECD29C008C9B}"/>
                </c:ext>
              </c:extLst>
            </c:dLbl>
            <c:dLbl>
              <c:idx val="20"/>
              <c:layout>
                <c:manualLayout>
                  <c:x val="2.300724637681160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C-4E51-8595-ECD29C008C9B}"/>
                </c:ext>
              </c:extLst>
            </c:dLbl>
            <c:dLbl>
              <c:idx val="21"/>
              <c:layout>
                <c:manualLayout>
                  <c:x val="2.300724637681160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C-4E51-8595-ECD29C008C9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年齢別人間ドック受診率!$B$5:$B$27</c:f>
              <c:strCache>
                <c:ptCount val="23"/>
                <c:pt idx="0">
                  <c:v>65歳～74歳</c:v>
                </c:pt>
                <c:pt idx="1">
                  <c:v>75歳</c:v>
                </c:pt>
                <c:pt idx="2">
                  <c:v>76歳</c:v>
                </c:pt>
                <c:pt idx="3">
                  <c:v>77歳</c:v>
                </c:pt>
                <c:pt idx="4">
                  <c:v>78歳</c:v>
                </c:pt>
                <c:pt idx="5">
                  <c:v>79歳</c:v>
                </c:pt>
                <c:pt idx="6">
                  <c:v>80歳</c:v>
                </c:pt>
                <c:pt idx="7">
                  <c:v>81歳</c:v>
                </c:pt>
                <c:pt idx="8">
                  <c:v>82歳</c:v>
                </c:pt>
                <c:pt idx="9">
                  <c:v>83歳</c:v>
                </c:pt>
                <c:pt idx="10">
                  <c:v>84歳</c:v>
                </c:pt>
                <c:pt idx="11">
                  <c:v>85歳</c:v>
                </c:pt>
                <c:pt idx="12">
                  <c:v>86歳</c:v>
                </c:pt>
                <c:pt idx="13">
                  <c:v>87歳</c:v>
                </c:pt>
                <c:pt idx="14">
                  <c:v>88歳</c:v>
                </c:pt>
                <c:pt idx="15">
                  <c:v>89歳</c:v>
                </c:pt>
                <c:pt idx="16">
                  <c:v>90歳</c:v>
                </c:pt>
                <c:pt idx="17">
                  <c:v>91歳</c:v>
                </c:pt>
                <c:pt idx="18">
                  <c:v>92歳</c:v>
                </c:pt>
                <c:pt idx="19">
                  <c:v>93歳</c:v>
                </c:pt>
                <c:pt idx="20">
                  <c:v>94歳</c:v>
                </c:pt>
                <c:pt idx="21">
                  <c:v>95歳～</c:v>
                </c:pt>
                <c:pt idx="22">
                  <c:v>全年齢</c:v>
                </c:pt>
              </c:strCache>
            </c:strRef>
          </c:cat>
          <c:val>
            <c:numRef>
              <c:f>年齢別人間ドック受診率!$Y$5:$Y$27</c:f>
              <c:numCache>
                <c:formatCode>0.0%</c:formatCode>
                <c:ptCount val="23"/>
                <c:pt idx="0">
                  <c:v>6.0000000000000001E-3</c:v>
                </c:pt>
                <c:pt idx="1">
                  <c:v>6.0000000000000001E-3</c:v>
                </c:pt>
                <c:pt idx="2">
                  <c:v>1.2E-2</c:v>
                </c:pt>
                <c:pt idx="3">
                  <c:v>1.0999999999999999E-2</c:v>
                </c:pt>
                <c:pt idx="4">
                  <c:v>8.9999999999999993E-3</c:v>
                </c:pt>
                <c:pt idx="5">
                  <c:v>8.0000000000000002E-3</c:v>
                </c:pt>
                <c:pt idx="6">
                  <c:v>7.0000000000000001E-3</c:v>
                </c:pt>
                <c:pt idx="7">
                  <c:v>6.0000000000000001E-3</c:v>
                </c:pt>
                <c:pt idx="8">
                  <c:v>5.0000000000000001E-3</c:v>
                </c:pt>
                <c:pt idx="9">
                  <c:v>4.0000000000000001E-3</c:v>
                </c:pt>
                <c:pt idx="10">
                  <c:v>4.0000000000000001E-3</c:v>
                </c:pt>
                <c:pt idx="11">
                  <c:v>3.0000000000000001E-3</c:v>
                </c:pt>
                <c:pt idx="12">
                  <c:v>3.0000000000000001E-3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7-438B-974D-D972772A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393664"/>
        <c:axId val="448519488"/>
      </c:barChart>
      <c:catAx>
        <c:axId val="4493936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8519488"/>
        <c:crossesAt val="0"/>
        <c:auto val="1"/>
        <c:lblAlgn val="ctr"/>
        <c:lblOffset val="100"/>
        <c:noMultiLvlLbl val="0"/>
      </c:catAx>
      <c:valAx>
        <c:axId val="44851948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4594724003155806"/>
              <c:y val="6.4127777777777768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366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3867463768115941"/>
          <c:y val="6.0476190476190473E-3"/>
          <c:w val="0.35639456521739132"/>
          <c:h val="2.4089682539682539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地区別_医療機関受診状況!$CH$5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地区別_医療機関受診状況!$CD$17:$CU$18</c:f>
              <c:multiLvlStrCache>
                <c:ptCount val="18"/>
                <c:lvl>
                  <c:pt idx="0">
                    <c:v>自己負担割合1割</c:v>
                  </c:pt>
                  <c:pt idx="1">
                    <c:v>自己負担割合3割</c:v>
                  </c:pt>
                  <c:pt idx="2">
                    <c:v>自己負担割合1割</c:v>
                  </c:pt>
                  <c:pt idx="3">
                    <c:v>自己負担割合3割</c:v>
                  </c:pt>
                  <c:pt idx="4">
                    <c:v>自己負担割合1割</c:v>
                  </c:pt>
                  <c:pt idx="5">
                    <c:v>自己負担割合3割</c:v>
                  </c:pt>
                  <c:pt idx="6">
                    <c:v>自己負担割合1割</c:v>
                  </c:pt>
                  <c:pt idx="7">
                    <c:v>自己負担割合3割</c:v>
                  </c:pt>
                  <c:pt idx="8">
                    <c:v>自己負担割合1割</c:v>
                  </c:pt>
                  <c:pt idx="9">
                    <c:v>自己負担割合3割</c:v>
                  </c:pt>
                  <c:pt idx="10">
                    <c:v>自己負担割合1割</c:v>
                  </c:pt>
                  <c:pt idx="11">
                    <c:v>自己負担割合3割</c:v>
                  </c:pt>
                  <c:pt idx="12">
                    <c:v>自己負担割合1割</c:v>
                  </c:pt>
                  <c:pt idx="13">
                    <c:v>自己負担割合3割</c:v>
                  </c:pt>
                  <c:pt idx="14">
                    <c:v>自己負担割合1割</c:v>
                  </c:pt>
                  <c:pt idx="15">
                    <c:v>自己負担割合3割</c:v>
                  </c:pt>
                  <c:pt idx="16">
                    <c:v>自己負担割合1割</c:v>
                  </c:pt>
                  <c:pt idx="17">
                    <c:v>自己負担割合3割</c:v>
                  </c:pt>
                </c:lvl>
                <c:lvl>
                  <c:pt idx="0">
                    <c:v>豊能医療圏</c:v>
                  </c:pt>
                  <c:pt idx="2">
                    <c:v>三島医療圏</c:v>
                  </c:pt>
                  <c:pt idx="4">
                    <c:v>北河内医療圏</c:v>
                  </c:pt>
                  <c:pt idx="6">
                    <c:v>中河内医療圏</c:v>
                  </c:pt>
                  <c:pt idx="8">
                    <c:v>南河内医療圏</c:v>
                  </c:pt>
                  <c:pt idx="10">
                    <c:v>堺市医療圏</c:v>
                  </c:pt>
                  <c:pt idx="12">
                    <c:v>泉州医療圏</c:v>
                  </c:pt>
                  <c:pt idx="14">
                    <c:v>大阪市医療圏</c:v>
                  </c:pt>
                  <c:pt idx="16">
                    <c:v>広域連合全体</c:v>
                  </c:pt>
                </c:lvl>
              </c:multiLvlStrCache>
            </c:multiLvlStrRef>
          </c:cat>
          <c:val>
            <c:numRef>
              <c:f>(地区別_医療機関受診状況!$CH$7:$CI$7,地区別_医療機関受診状況!$CH$8:$CI$8,地区別_医療機関受診状況!$CH$9:$CI$9,地区別_医療機関受診状況!$CH$10:$CI$10,地区別_医療機関受診状況!$CH$11:$CI$11,地区別_医療機関受診状況!$CH$12:$CI$12,地区別_医療機関受診状況!$CH$13:$CI$13,地区別_医療機関受診状況!$CH$14:$CI$14,地区別_医療機関受診状況!$CH$15:$CI$15)</c:f>
              <c:numCache>
                <c:formatCode>0.0%</c:formatCode>
                <c:ptCount val="18"/>
                <c:pt idx="0">
                  <c:v>0.79535558780841797</c:v>
                </c:pt>
                <c:pt idx="1">
                  <c:v>0.81877022653721687</c:v>
                </c:pt>
                <c:pt idx="2">
                  <c:v>0.84615384615384615</c:v>
                </c:pt>
                <c:pt idx="3">
                  <c:v>0.79651162790697672</c:v>
                </c:pt>
                <c:pt idx="4">
                  <c:v>0.84187408491947291</c:v>
                </c:pt>
                <c:pt idx="5">
                  <c:v>0.78798586572438167</c:v>
                </c:pt>
                <c:pt idx="6">
                  <c:v>0.83585858585858586</c:v>
                </c:pt>
                <c:pt idx="7">
                  <c:v>0.84375</c:v>
                </c:pt>
                <c:pt idx="8">
                  <c:v>0.83300198807157055</c:v>
                </c:pt>
                <c:pt idx="9">
                  <c:v>0.84499999999999997</c:v>
                </c:pt>
                <c:pt idx="10">
                  <c:v>0.81509846827133481</c:v>
                </c:pt>
                <c:pt idx="11">
                  <c:v>0.79087452471482889</c:v>
                </c:pt>
                <c:pt idx="12">
                  <c:v>0.83376963350785338</c:v>
                </c:pt>
                <c:pt idx="13">
                  <c:v>0.85964912280701755</c:v>
                </c:pt>
                <c:pt idx="14">
                  <c:v>0.85883905013192607</c:v>
                </c:pt>
                <c:pt idx="15">
                  <c:v>0.8651162790697674</c:v>
                </c:pt>
                <c:pt idx="16">
                  <c:v>0.8310385523210071</c:v>
                </c:pt>
                <c:pt idx="17">
                  <c:v>0.82233502538071068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9-463D-A930-2A7CBA6BFAE8}"/>
            </c:ext>
          </c:extLst>
        </c:ser>
        <c:ser>
          <c:idx val="1"/>
          <c:order val="1"/>
          <c:tx>
            <c:strRef>
              <c:f>地区別_医療機関受診状況!$CJ$5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地区別_医療機関受診状況!$CD$17:$CU$18</c:f>
              <c:multiLvlStrCache>
                <c:ptCount val="18"/>
                <c:lvl>
                  <c:pt idx="0">
                    <c:v>自己負担割合1割</c:v>
                  </c:pt>
                  <c:pt idx="1">
                    <c:v>自己負担割合3割</c:v>
                  </c:pt>
                  <c:pt idx="2">
                    <c:v>自己負担割合1割</c:v>
                  </c:pt>
                  <c:pt idx="3">
                    <c:v>自己負担割合3割</c:v>
                  </c:pt>
                  <c:pt idx="4">
                    <c:v>自己負担割合1割</c:v>
                  </c:pt>
                  <c:pt idx="5">
                    <c:v>自己負担割合3割</c:v>
                  </c:pt>
                  <c:pt idx="6">
                    <c:v>自己負担割合1割</c:v>
                  </c:pt>
                  <c:pt idx="7">
                    <c:v>自己負担割合3割</c:v>
                  </c:pt>
                  <c:pt idx="8">
                    <c:v>自己負担割合1割</c:v>
                  </c:pt>
                  <c:pt idx="9">
                    <c:v>自己負担割合3割</c:v>
                  </c:pt>
                  <c:pt idx="10">
                    <c:v>自己負担割合1割</c:v>
                  </c:pt>
                  <c:pt idx="11">
                    <c:v>自己負担割合3割</c:v>
                  </c:pt>
                  <c:pt idx="12">
                    <c:v>自己負担割合1割</c:v>
                  </c:pt>
                  <c:pt idx="13">
                    <c:v>自己負担割合3割</c:v>
                  </c:pt>
                  <c:pt idx="14">
                    <c:v>自己負担割合1割</c:v>
                  </c:pt>
                  <c:pt idx="15">
                    <c:v>自己負担割合3割</c:v>
                  </c:pt>
                  <c:pt idx="16">
                    <c:v>自己負担割合1割</c:v>
                  </c:pt>
                  <c:pt idx="17">
                    <c:v>自己負担割合3割</c:v>
                  </c:pt>
                </c:lvl>
                <c:lvl>
                  <c:pt idx="0">
                    <c:v>豊能医療圏</c:v>
                  </c:pt>
                  <c:pt idx="2">
                    <c:v>三島医療圏</c:v>
                  </c:pt>
                  <c:pt idx="4">
                    <c:v>北河内医療圏</c:v>
                  </c:pt>
                  <c:pt idx="6">
                    <c:v>中河内医療圏</c:v>
                  </c:pt>
                  <c:pt idx="8">
                    <c:v>南河内医療圏</c:v>
                  </c:pt>
                  <c:pt idx="10">
                    <c:v>堺市医療圏</c:v>
                  </c:pt>
                  <c:pt idx="12">
                    <c:v>泉州医療圏</c:v>
                  </c:pt>
                  <c:pt idx="14">
                    <c:v>大阪市医療圏</c:v>
                  </c:pt>
                  <c:pt idx="16">
                    <c:v>広域連合全体</c:v>
                  </c:pt>
                </c:lvl>
              </c:multiLvlStrCache>
            </c:multiLvlStrRef>
          </c:cat>
          <c:val>
            <c:numRef>
              <c:f>(地区別_医療機関受診状況!$CJ$7:$CK$7,地区別_医療機関受診状況!$CJ$8:$CK$8,地区別_医療機関受診状況!$CJ$9:$CK$9,地区別_医療機関受診状況!$CJ$10:$CK$10,地区別_医療機関受診状況!$CJ$11:$CK$11,地区別_医療機関受診状況!$CJ$12:$CK$12,地区別_医療機関受診状況!$CJ$13:$CK$13,地区別_医療機関受診状況!$CJ$14:$CK$14,地区別_医療機関受診状況!$CJ$15:$CK$15)</c:f>
              <c:numCache>
                <c:formatCode>0.0%</c:formatCode>
                <c:ptCount val="18"/>
                <c:pt idx="0">
                  <c:v>0.18577648766328014</c:v>
                </c:pt>
                <c:pt idx="1">
                  <c:v>0.1618122977346278</c:v>
                </c:pt>
                <c:pt idx="2">
                  <c:v>0.14323607427055707</c:v>
                </c:pt>
                <c:pt idx="3">
                  <c:v>0.19186046511627908</c:v>
                </c:pt>
                <c:pt idx="4">
                  <c:v>0.15373352855051248</c:v>
                </c:pt>
                <c:pt idx="5">
                  <c:v>0.19081272084805645</c:v>
                </c:pt>
                <c:pt idx="6">
                  <c:v>0.15404040404040409</c:v>
                </c:pt>
                <c:pt idx="7">
                  <c:v>0.14375000000000004</c:v>
                </c:pt>
                <c:pt idx="8">
                  <c:v>0.15705765407554673</c:v>
                </c:pt>
                <c:pt idx="9">
                  <c:v>0.13500000000000001</c:v>
                </c:pt>
                <c:pt idx="10">
                  <c:v>0.17396061269146612</c:v>
                </c:pt>
                <c:pt idx="11">
                  <c:v>0.20152091254752857</c:v>
                </c:pt>
                <c:pt idx="12">
                  <c:v>0.15706806282722519</c:v>
                </c:pt>
                <c:pt idx="13">
                  <c:v>0.12865497076023391</c:v>
                </c:pt>
                <c:pt idx="14">
                  <c:v>0.13720316622691298</c:v>
                </c:pt>
                <c:pt idx="15">
                  <c:v>0.11627906976744184</c:v>
                </c:pt>
                <c:pt idx="16">
                  <c:v>0.15932336742722264</c:v>
                </c:pt>
                <c:pt idx="17">
                  <c:v>0.16187253243090804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9-463D-A930-2A7CBA6BFAE8}"/>
            </c:ext>
          </c:extLst>
        </c:ser>
        <c:ser>
          <c:idx val="2"/>
          <c:order val="2"/>
          <c:tx>
            <c:strRef>
              <c:f>地区別_医療機関受診状況!$CL$5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dLbls>
            <c:dLbl>
              <c:idx val="4"/>
              <c:layout>
                <c:manualLayout>
                  <c:x val="-5.03968253968266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C-421D-ABEC-53F48E037A8A}"/>
                </c:ext>
              </c:extLst>
            </c:dLbl>
            <c:dLbl>
              <c:idx val="14"/>
              <c:layout>
                <c:manualLayout>
                  <c:x val="-1.67989417989418E-3"/>
                  <c:y val="1.73611111111111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C-421D-ABEC-53F48E037A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地区別_医療機関受診状況!$CD$17:$CU$18</c:f>
              <c:multiLvlStrCache>
                <c:ptCount val="18"/>
                <c:lvl>
                  <c:pt idx="0">
                    <c:v>自己負担割合1割</c:v>
                  </c:pt>
                  <c:pt idx="1">
                    <c:v>自己負担割合3割</c:v>
                  </c:pt>
                  <c:pt idx="2">
                    <c:v>自己負担割合1割</c:v>
                  </c:pt>
                  <c:pt idx="3">
                    <c:v>自己負担割合3割</c:v>
                  </c:pt>
                  <c:pt idx="4">
                    <c:v>自己負担割合1割</c:v>
                  </c:pt>
                  <c:pt idx="5">
                    <c:v>自己負担割合3割</c:v>
                  </c:pt>
                  <c:pt idx="6">
                    <c:v>自己負担割合1割</c:v>
                  </c:pt>
                  <c:pt idx="7">
                    <c:v>自己負担割合3割</c:v>
                  </c:pt>
                  <c:pt idx="8">
                    <c:v>自己負担割合1割</c:v>
                  </c:pt>
                  <c:pt idx="9">
                    <c:v>自己負担割合3割</c:v>
                  </c:pt>
                  <c:pt idx="10">
                    <c:v>自己負担割合1割</c:v>
                  </c:pt>
                  <c:pt idx="11">
                    <c:v>自己負担割合3割</c:v>
                  </c:pt>
                  <c:pt idx="12">
                    <c:v>自己負担割合1割</c:v>
                  </c:pt>
                  <c:pt idx="13">
                    <c:v>自己負担割合3割</c:v>
                  </c:pt>
                  <c:pt idx="14">
                    <c:v>自己負担割合1割</c:v>
                  </c:pt>
                  <c:pt idx="15">
                    <c:v>自己負担割合3割</c:v>
                  </c:pt>
                  <c:pt idx="16">
                    <c:v>自己負担割合1割</c:v>
                  </c:pt>
                  <c:pt idx="17">
                    <c:v>自己負担割合3割</c:v>
                  </c:pt>
                </c:lvl>
                <c:lvl>
                  <c:pt idx="0">
                    <c:v>豊能医療圏</c:v>
                  </c:pt>
                  <c:pt idx="2">
                    <c:v>三島医療圏</c:v>
                  </c:pt>
                  <c:pt idx="4">
                    <c:v>北河内医療圏</c:v>
                  </c:pt>
                  <c:pt idx="6">
                    <c:v>中河内医療圏</c:v>
                  </c:pt>
                  <c:pt idx="8">
                    <c:v>南河内医療圏</c:v>
                  </c:pt>
                  <c:pt idx="10">
                    <c:v>堺市医療圏</c:v>
                  </c:pt>
                  <c:pt idx="12">
                    <c:v>泉州医療圏</c:v>
                  </c:pt>
                  <c:pt idx="14">
                    <c:v>大阪市医療圏</c:v>
                  </c:pt>
                  <c:pt idx="16">
                    <c:v>広域連合全体</c:v>
                  </c:pt>
                </c:lvl>
              </c:multiLvlStrCache>
            </c:multiLvlStrRef>
          </c:cat>
          <c:val>
            <c:numRef>
              <c:f>(地区別_医療機関受診状況!$CL$7:$CM$7,地区別_医療機関受診状況!$CL$8:$CM$8,地区別_医療機関受診状況!$CL$9:$CM$9,地区別_医療機関受診状況!$CL$10:$CM$10,地区別_医療機関受診状況!$CL$11:$CM$11,地区別_医療機関受診状況!$CL$12:$CM$12,地区別_医療機関受診状況!$CL$13:$CM$13,地区別_医療機関受診状況!$CL$14:$CM$14,地区別_医療機関受診状況!$CL$15:$CM$15)</c:f>
              <c:numCache>
                <c:formatCode>0.0%</c:formatCode>
                <c:ptCount val="18"/>
                <c:pt idx="0">
                  <c:v>1.8867924528301883E-2</c:v>
                </c:pt>
                <c:pt idx="1">
                  <c:v>1.9417475728155331E-2</c:v>
                </c:pt>
                <c:pt idx="2">
                  <c:v>1.0610079575596787E-2</c:v>
                </c:pt>
                <c:pt idx="3">
                  <c:v>1.1627906976744207E-2</c:v>
                </c:pt>
                <c:pt idx="4">
                  <c:v>4.3923865300146137E-3</c:v>
                </c:pt>
                <c:pt idx="5">
                  <c:v>2.1201413427561877E-2</c:v>
                </c:pt>
                <c:pt idx="6">
                  <c:v>1.0101010101010055E-2</c:v>
                </c:pt>
                <c:pt idx="7">
                  <c:v>1.2499999999999956E-2</c:v>
                </c:pt>
                <c:pt idx="8">
                  <c:v>9.9403578528827197E-3</c:v>
                </c:pt>
                <c:pt idx="9">
                  <c:v>2.0000000000000018E-2</c:v>
                </c:pt>
                <c:pt idx="10">
                  <c:v>1.0940919037199071E-2</c:v>
                </c:pt>
                <c:pt idx="11">
                  <c:v>7.6045627376425395E-3</c:v>
                </c:pt>
                <c:pt idx="12">
                  <c:v>9.162303664921434E-3</c:v>
                </c:pt>
                <c:pt idx="13">
                  <c:v>1.1695906432748537E-2</c:v>
                </c:pt>
                <c:pt idx="14">
                  <c:v>3.9577836411609502E-3</c:v>
                </c:pt>
                <c:pt idx="15">
                  <c:v>1.8604651162790753E-2</c:v>
                </c:pt>
                <c:pt idx="16">
                  <c:v>9.6380802517702646E-3</c:v>
                </c:pt>
                <c:pt idx="17">
                  <c:v>1.5792442188381273E-2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3-4856-8AF2-ADA2E486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majorGridlines>
          <c:spPr>
            <a:ln>
              <a:solidFill>
                <a:srgbClr val="7F7F7F"/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9331441798941798"/>
          <c:y val="1.0254915874822072E-2"/>
          <c:w val="0.67699735449735454"/>
          <c:h val="3.715190972222223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地区別_医療機関受診状況!$CN$5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地区別_医療機関受診状況!$CD$7:$CD$15</c:f>
              <c:strCache>
                <c:ptCount val="9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  <c:pt idx="8">
                  <c:v>広域連合全体</c:v>
                </c:pt>
              </c:strCache>
            </c:strRef>
          </c:cat>
          <c:val>
            <c:numRef>
              <c:f>地区別_医療機関受診状況!$CN$7:$CN$15</c:f>
              <c:numCache>
                <c:formatCode>0.0%</c:formatCode>
                <c:ptCount val="9"/>
                <c:pt idx="0">
                  <c:v>0.8112377660400808</c:v>
                </c:pt>
                <c:pt idx="1">
                  <c:v>0.81865102786603205</c:v>
                </c:pt>
                <c:pt idx="2">
                  <c:v>0.82798519663505843</c:v>
                </c:pt>
                <c:pt idx="3">
                  <c:v>0.83112700876935341</c:v>
                </c:pt>
                <c:pt idx="4">
                  <c:v>0.82412609670366166</c:v>
                </c:pt>
                <c:pt idx="5">
                  <c:v>0.82214051294518053</c:v>
                </c:pt>
                <c:pt idx="6">
                  <c:v>0.83587790075687129</c:v>
                </c:pt>
                <c:pt idx="7">
                  <c:v>0.83600114432062778</c:v>
                </c:pt>
                <c:pt idx="8">
                  <c:v>0.82810654702572595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5-4A0E-B86B-07E7EAE09AC9}"/>
            </c:ext>
          </c:extLst>
        </c:ser>
        <c:ser>
          <c:idx val="1"/>
          <c:order val="1"/>
          <c:tx>
            <c:strRef>
              <c:f>地区別_医療機関受診状況!$CO$5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地区別_医療機関受診状況!$CD$7:$CD$15</c:f>
              <c:strCache>
                <c:ptCount val="9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  <c:pt idx="8">
                  <c:v>広域連合全体</c:v>
                </c:pt>
              </c:strCache>
            </c:strRef>
          </c:cat>
          <c:val>
            <c:numRef>
              <c:f>地区別_医療機関受診状況!$CO$7:$CO$15</c:f>
              <c:numCache>
                <c:formatCode>0.0%</c:formatCode>
                <c:ptCount val="9"/>
                <c:pt idx="0">
                  <c:v>0.12275710734814349</c:v>
                </c:pt>
                <c:pt idx="1">
                  <c:v>0.11803192224133818</c:v>
                </c:pt>
                <c:pt idx="2">
                  <c:v>0.10528819000624234</c:v>
                </c:pt>
                <c:pt idx="3">
                  <c:v>0.10706793102001422</c:v>
                </c:pt>
                <c:pt idx="4">
                  <c:v>0.11149705239268215</c:v>
                </c:pt>
                <c:pt idx="5">
                  <c:v>0.11199910862606866</c:v>
                </c:pt>
                <c:pt idx="6">
                  <c:v>0.1057120289550777</c:v>
                </c:pt>
                <c:pt idx="7">
                  <c:v>9.3568645614799828E-2</c:v>
                </c:pt>
                <c:pt idx="8">
                  <c:v>0.10600053625558514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5-4A0E-B86B-07E7EAE09AC9}"/>
            </c:ext>
          </c:extLst>
        </c:ser>
        <c:ser>
          <c:idx val="2"/>
          <c:order val="2"/>
          <c:tx>
            <c:strRef>
              <c:f>地区別_医療機関受診状況!$CP$5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地区別_医療機関受診状況!$CD$7:$CD$15</c:f>
              <c:strCache>
                <c:ptCount val="9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  <c:pt idx="8">
                  <c:v>広域連合全体</c:v>
                </c:pt>
              </c:strCache>
            </c:strRef>
          </c:cat>
          <c:val>
            <c:numRef>
              <c:f>地区別_医療機関受診状況!$CP$7:$CP$15</c:f>
              <c:numCache>
                <c:formatCode>0.0%</c:formatCode>
                <c:ptCount val="9"/>
                <c:pt idx="0">
                  <c:v>6.6005126611775711E-2</c:v>
                </c:pt>
                <c:pt idx="1">
                  <c:v>6.3317049892629762E-2</c:v>
                </c:pt>
                <c:pt idx="2">
                  <c:v>6.6726613358699227E-2</c:v>
                </c:pt>
                <c:pt idx="3">
                  <c:v>6.1805060210632368E-2</c:v>
                </c:pt>
                <c:pt idx="4">
                  <c:v>6.4376850903656191E-2</c:v>
                </c:pt>
                <c:pt idx="5">
                  <c:v>6.586037842875081E-2</c:v>
                </c:pt>
                <c:pt idx="6">
                  <c:v>5.8410070288051008E-2</c:v>
                </c:pt>
                <c:pt idx="7">
                  <c:v>7.0430210064572396E-2</c:v>
                </c:pt>
                <c:pt idx="8">
                  <c:v>6.589291671868891E-2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2-4921-BEE5-F4AB6675B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05511447503"/>
          <c:y val="1.0254915874822072E-2"/>
          <c:w val="0.67867724867724866"/>
          <c:h val="4.0459201388888894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市区町村別_医療機関受診状況!$CS$5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市区町村別_医療機関受診状況!$CS$7:$CS$50</c:f>
              <c:numCache>
                <c:formatCode>0.0%</c:formatCode>
                <c:ptCount val="44"/>
                <c:pt idx="0">
                  <c:v>0.87186209088020339</c:v>
                </c:pt>
                <c:pt idx="1">
                  <c:v>0.84397736459175421</c:v>
                </c:pt>
                <c:pt idx="2">
                  <c:v>0.87700908455625437</c:v>
                </c:pt>
                <c:pt idx="3">
                  <c:v>0.85857530812617511</c:v>
                </c:pt>
                <c:pt idx="4">
                  <c:v>0.89358727939891669</c:v>
                </c:pt>
                <c:pt idx="5">
                  <c:v>0.86628233970753654</c:v>
                </c:pt>
                <c:pt idx="6">
                  <c:v>0.91852886405959033</c:v>
                </c:pt>
                <c:pt idx="7">
                  <c:v>0.88882318154937912</c:v>
                </c:pt>
                <c:pt idx="8">
                  <c:v>0.87004830917874398</c:v>
                </c:pt>
                <c:pt idx="9">
                  <c:v>0.8697711128650355</c:v>
                </c:pt>
                <c:pt idx="10">
                  <c:v>0.84823144944252216</c:v>
                </c:pt>
                <c:pt idx="11">
                  <c:v>0.86414947450369795</c:v>
                </c:pt>
                <c:pt idx="12">
                  <c:v>0.86881419234360413</c:v>
                </c:pt>
                <c:pt idx="13">
                  <c:v>0.90288104089219334</c:v>
                </c:pt>
                <c:pt idx="14">
                  <c:v>0.87649667405764964</c:v>
                </c:pt>
                <c:pt idx="15">
                  <c:v>0.84131873146246861</c:v>
                </c:pt>
                <c:pt idx="16">
                  <c:v>0.86538079140982305</c:v>
                </c:pt>
                <c:pt idx="17">
                  <c:v>0.87182404247250667</c:v>
                </c:pt>
                <c:pt idx="18">
                  <c:v>0.84957062481492451</c:v>
                </c:pt>
                <c:pt idx="19">
                  <c:v>0.8799305774692332</c:v>
                </c:pt>
                <c:pt idx="20">
                  <c:v>0.84543637574950037</c:v>
                </c:pt>
                <c:pt idx="21">
                  <c:v>0.88141176470588234</c:v>
                </c:pt>
                <c:pt idx="22">
                  <c:v>0.87224108658743638</c:v>
                </c:pt>
                <c:pt idx="23">
                  <c:v>0.89935760171306212</c:v>
                </c:pt>
                <c:pt idx="24">
                  <c:v>0.84497944803288316</c:v>
                </c:pt>
                <c:pt idx="25">
                  <c:v>0.85923753665689151</c:v>
                </c:pt>
                <c:pt idx="26">
                  <c:v>0.87744458930899605</c:v>
                </c:pt>
                <c:pt idx="27">
                  <c:v>0.86980678331536609</c:v>
                </c:pt>
                <c:pt idx="28">
                  <c:v>0.85358919687277901</c:v>
                </c:pt>
                <c:pt idx="29">
                  <c:v>0.86696371737746658</c:v>
                </c:pt>
                <c:pt idx="30">
                  <c:v>0.82512451577199775</c:v>
                </c:pt>
                <c:pt idx="31">
                  <c:v>0.87901349464867384</c:v>
                </c:pt>
                <c:pt idx="32">
                  <c:v>0.82397716460513792</c:v>
                </c:pt>
                <c:pt idx="33">
                  <c:v>0.83293269230769229</c:v>
                </c:pt>
                <c:pt idx="34">
                  <c:v>0.83826986365773393</c:v>
                </c:pt>
                <c:pt idx="35">
                  <c:v>0.83689839572192515</c:v>
                </c:pt>
                <c:pt idx="36">
                  <c:v>0.85856079404466501</c:v>
                </c:pt>
                <c:pt idx="37">
                  <c:v>0.83795309168443499</c:v>
                </c:pt>
                <c:pt idx="38">
                  <c:v>0.92307692307692313</c:v>
                </c:pt>
                <c:pt idx="39">
                  <c:v>0.8038585209003215</c:v>
                </c:pt>
                <c:pt idx="40">
                  <c:v>0.86382978723404258</c:v>
                </c:pt>
                <c:pt idx="41">
                  <c:v>0.87936507936507935</c:v>
                </c:pt>
                <c:pt idx="42">
                  <c:v>0.86592178770949724</c:v>
                </c:pt>
                <c:pt idx="43">
                  <c:v>0.86643310806229235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C-4D23-BDC2-4AC0D4FB8DC0}"/>
            </c:ext>
          </c:extLst>
        </c:ser>
        <c:ser>
          <c:idx val="1"/>
          <c:order val="1"/>
          <c:tx>
            <c:strRef>
              <c:f>市区町村別_医療機関受診状況!$CT$5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市区町村別_医療機関受診状況!$CT$7:$CT$50</c:f>
              <c:numCache>
                <c:formatCode>0.0%</c:formatCode>
                <c:ptCount val="44"/>
                <c:pt idx="0">
                  <c:v>0.1131765702785722</c:v>
                </c:pt>
                <c:pt idx="1">
                  <c:v>0.14126919967663709</c:v>
                </c:pt>
                <c:pt idx="2">
                  <c:v>0.10971348707197759</c:v>
                </c:pt>
                <c:pt idx="3">
                  <c:v>0.12889074576979309</c:v>
                </c:pt>
                <c:pt idx="4">
                  <c:v>9.5404508125109144E-2</c:v>
                </c:pt>
                <c:pt idx="5">
                  <c:v>0.12204724409448819</c:v>
                </c:pt>
                <c:pt idx="6">
                  <c:v>7.4487895716946029E-2</c:v>
                </c:pt>
                <c:pt idx="7">
                  <c:v>0.10099218082659833</c:v>
                </c:pt>
                <c:pt idx="8">
                  <c:v>0.11352657004830913</c:v>
                </c:pt>
                <c:pt idx="9">
                  <c:v>0.11286503551696925</c:v>
                </c:pt>
                <c:pt idx="10">
                  <c:v>0.13677431757016523</c:v>
                </c:pt>
                <c:pt idx="11">
                  <c:v>0.12560010380173869</c:v>
                </c:pt>
                <c:pt idx="12">
                  <c:v>0.1219654528478058</c:v>
                </c:pt>
                <c:pt idx="13">
                  <c:v>8.7825278810408913E-2</c:v>
                </c:pt>
                <c:pt idx="14">
                  <c:v>0.11352549889135255</c:v>
                </c:pt>
                <c:pt idx="15">
                  <c:v>0.14156970111795575</c:v>
                </c:pt>
                <c:pt idx="16">
                  <c:v>0.12726188108967984</c:v>
                </c:pt>
                <c:pt idx="17">
                  <c:v>0.11869548729616985</c:v>
                </c:pt>
                <c:pt idx="18">
                  <c:v>0.13355048859934848</c:v>
                </c:pt>
                <c:pt idx="19">
                  <c:v>0.11218049857999368</c:v>
                </c:pt>
                <c:pt idx="20">
                  <c:v>0.14279369309349321</c:v>
                </c:pt>
                <c:pt idx="21">
                  <c:v>0.11058823529411765</c:v>
                </c:pt>
                <c:pt idx="22">
                  <c:v>0.11587436332767398</c:v>
                </c:pt>
                <c:pt idx="23">
                  <c:v>9.1839162502974081E-2</c:v>
                </c:pt>
                <c:pt idx="24">
                  <c:v>0.13270698766881972</c:v>
                </c:pt>
                <c:pt idx="25">
                  <c:v>0.12243401759530792</c:v>
                </c:pt>
                <c:pt idx="26">
                  <c:v>0.11440677966101698</c:v>
                </c:pt>
                <c:pt idx="27">
                  <c:v>0.11825192802056561</c:v>
                </c:pt>
                <c:pt idx="28">
                  <c:v>0.13290689410092393</c:v>
                </c:pt>
                <c:pt idx="29">
                  <c:v>0.11775938892425208</c:v>
                </c:pt>
                <c:pt idx="30">
                  <c:v>0.15993359158826792</c:v>
                </c:pt>
                <c:pt idx="31">
                  <c:v>0.10981852024197292</c:v>
                </c:pt>
                <c:pt idx="32">
                  <c:v>0.15413891531874413</c:v>
                </c:pt>
                <c:pt idx="33">
                  <c:v>0.15625</c:v>
                </c:pt>
                <c:pt idx="34">
                  <c:v>0.14574518100611189</c:v>
                </c:pt>
                <c:pt idx="35">
                  <c:v>0.1470588235294118</c:v>
                </c:pt>
                <c:pt idx="36">
                  <c:v>0.13399503722084372</c:v>
                </c:pt>
                <c:pt idx="37">
                  <c:v>0.14392324093816633</c:v>
                </c:pt>
                <c:pt idx="38">
                  <c:v>7.6923076923076872E-2</c:v>
                </c:pt>
                <c:pt idx="39">
                  <c:v>0.18006430868167211</c:v>
                </c:pt>
                <c:pt idx="40">
                  <c:v>0.11914893617021272</c:v>
                </c:pt>
                <c:pt idx="41">
                  <c:v>0.11428571428571432</c:v>
                </c:pt>
                <c:pt idx="42">
                  <c:v>0.12569832402234637</c:v>
                </c:pt>
                <c:pt idx="43">
                  <c:v>0.12086431751915561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C-4D23-BDC2-4AC0D4FB8DC0}"/>
            </c:ext>
          </c:extLst>
        </c:ser>
        <c:ser>
          <c:idx val="2"/>
          <c:order val="2"/>
          <c:tx>
            <c:strRef>
              <c:f>市区町村別_医療機関受診状況!$CU$5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市区町村別_医療機関受診状況!$CU$7:$CU$50</c:f>
              <c:numCache>
                <c:formatCode>0.0%</c:formatCode>
                <c:ptCount val="44"/>
                <c:pt idx="0">
                  <c:v>1.4961338841224414E-2</c:v>
                </c:pt>
                <c:pt idx="1">
                  <c:v>1.4753435731608699E-2</c:v>
                </c:pt>
                <c:pt idx="2">
                  <c:v>1.3277428371768041E-2</c:v>
                </c:pt>
                <c:pt idx="3">
                  <c:v>1.2533946104031801E-2</c:v>
                </c:pt>
                <c:pt idx="4">
                  <c:v>1.1008212475974166E-2</c:v>
                </c:pt>
                <c:pt idx="5">
                  <c:v>1.1670416197975264E-2</c:v>
                </c:pt>
                <c:pt idx="6">
                  <c:v>6.9832402234636382E-3</c:v>
                </c:pt>
                <c:pt idx="7">
                  <c:v>1.0184637624022552E-2</c:v>
                </c:pt>
                <c:pt idx="8">
                  <c:v>1.6425120772946888E-2</c:v>
                </c:pt>
                <c:pt idx="9">
                  <c:v>1.7363851617995252E-2</c:v>
                </c:pt>
                <c:pt idx="10">
                  <c:v>1.4994232987312617E-2</c:v>
                </c:pt>
                <c:pt idx="11">
                  <c:v>1.0250421694563361E-2</c:v>
                </c:pt>
                <c:pt idx="12">
                  <c:v>9.22035480859007E-3</c:v>
                </c:pt>
                <c:pt idx="13">
                  <c:v>9.2936802973977439E-3</c:v>
                </c:pt>
                <c:pt idx="14">
                  <c:v>9.9778270509978118E-3</c:v>
                </c:pt>
                <c:pt idx="15">
                  <c:v>1.7111567419575646E-2</c:v>
                </c:pt>
                <c:pt idx="16">
                  <c:v>7.3573275004971128E-3</c:v>
                </c:pt>
                <c:pt idx="17">
                  <c:v>9.480470231323479E-3</c:v>
                </c:pt>
                <c:pt idx="18">
                  <c:v>1.6878886585727004E-2</c:v>
                </c:pt>
                <c:pt idx="19">
                  <c:v>7.888923950773119E-3</c:v>
                </c:pt>
                <c:pt idx="20">
                  <c:v>1.1769931157006419E-2</c:v>
                </c:pt>
                <c:pt idx="21">
                  <c:v>8.0000000000000071E-3</c:v>
                </c:pt>
                <c:pt idx="22">
                  <c:v>1.1884550084889645E-2</c:v>
                </c:pt>
                <c:pt idx="23">
                  <c:v>8.8032357839638031E-3</c:v>
                </c:pt>
                <c:pt idx="24">
                  <c:v>2.2313564298297117E-2</c:v>
                </c:pt>
                <c:pt idx="25">
                  <c:v>1.832844574780057E-2</c:v>
                </c:pt>
                <c:pt idx="26">
                  <c:v>8.1486310299869746E-3</c:v>
                </c:pt>
                <c:pt idx="27">
                  <c:v>1.1941288664068295E-2</c:v>
                </c:pt>
                <c:pt idx="28">
                  <c:v>1.3503909026297056E-2</c:v>
                </c:pt>
                <c:pt idx="29">
                  <c:v>1.5276893698281335E-2</c:v>
                </c:pt>
                <c:pt idx="30">
                  <c:v>1.4941892639734333E-2</c:v>
                </c:pt>
                <c:pt idx="31">
                  <c:v>1.116798510935324E-2</c:v>
                </c:pt>
                <c:pt idx="32">
                  <c:v>2.1883920076117946E-2</c:v>
                </c:pt>
                <c:pt idx="33">
                  <c:v>1.0817307692307709E-2</c:v>
                </c:pt>
                <c:pt idx="34">
                  <c:v>1.5984955336154183E-2</c:v>
                </c:pt>
                <c:pt idx="35">
                  <c:v>1.6042780748663055E-2</c:v>
                </c:pt>
                <c:pt idx="36">
                  <c:v>7.4441687344912744E-3</c:v>
                </c:pt>
                <c:pt idx="37">
                  <c:v>1.8123667377398678E-2</c:v>
                </c:pt>
                <c:pt idx="38">
                  <c:v>0</c:v>
                </c:pt>
                <c:pt idx="39">
                  <c:v>1.6077170418006381E-2</c:v>
                </c:pt>
                <c:pt idx="40">
                  <c:v>1.7021276595744705E-2</c:v>
                </c:pt>
                <c:pt idx="41">
                  <c:v>6.3492063492063266E-3</c:v>
                </c:pt>
                <c:pt idx="42">
                  <c:v>8.379888268156388E-3</c:v>
                </c:pt>
                <c:pt idx="43">
                  <c:v>1.2702574418552048E-2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9-482E-AA99-A865CA10C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20114832660333309"/>
          <c:y val="1.2388494436009383E-2"/>
          <c:w val="0.65179894179894182"/>
          <c:h val="3.4947048611111114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市区町村別_医療機関受診状況!$CV$5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市区町村別_医療機関受診状況!$CV$7:$CV$50</c:f>
              <c:numCache>
                <c:formatCode>0.0%</c:formatCode>
                <c:ptCount val="44"/>
                <c:pt idx="0">
                  <c:v>0.85883905013192607</c:v>
                </c:pt>
                <c:pt idx="1">
                  <c:v>0.81509846827133481</c:v>
                </c:pt>
                <c:pt idx="2">
                  <c:v>0.83333333333333337</c:v>
                </c:pt>
                <c:pt idx="3">
                  <c:v>0.82272727272727275</c:v>
                </c:pt>
                <c:pt idx="4">
                  <c:v>0.74193548387096775</c:v>
                </c:pt>
                <c:pt idx="5">
                  <c:v>0.81927710843373491</c:v>
                </c:pt>
                <c:pt idx="6">
                  <c:v>0.90625</c:v>
                </c:pt>
                <c:pt idx="7">
                  <c:v>0.86062717770034847</c:v>
                </c:pt>
                <c:pt idx="8">
                  <c:v>0.72727272727272729</c:v>
                </c:pt>
                <c:pt idx="9">
                  <c:v>0.96969696969696972</c:v>
                </c:pt>
                <c:pt idx="10">
                  <c:v>0.83211678832116787</c:v>
                </c:pt>
                <c:pt idx="11">
                  <c:v>0.75714285714285712</c:v>
                </c:pt>
                <c:pt idx="12">
                  <c:v>0.84722222222222221</c:v>
                </c:pt>
                <c:pt idx="13">
                  <c:v>0.89583333333333337</c:v>
                </c:pt>
                <c:pt idx="14">
                  <c:v>0.85534591194968557</c:v>
                </c:pt>
                <c:pt idx="15">
                  <c:v>0.82352941176470584</c:v>
                </c:pt>
                <c:pt idx="16">
                  <c:v>0.85897435897435892</c:v>
                </c:pt>
                <c:pt idx="17">
                  <c:v>0.86046511627906974</c:v>
                </c:pt>
                <c:pt idx="18">
                  <c:v>0.85606060606060608</c:v>
                </c:pt>
                <c:pt idx="19">
                  <c:v>0.81132075471698117</c:v>
                </c:pt>
                <c:pt idx="20">
                  <c:v>0.7801857585139319</c:v>
                </c:pt>
                <c:pt idx="21">
                  <c:v>0.87301587301587302</c:v>
                </c:pt>
                <c:pt idx="22">
                  <c:v>0.80508474576271183</c:v>
                </c:pt>
                <c:pt idx="23">
                  <c:v>0.75</c:v>
                </c:pt>
                <c:pt idx="24">
                  <c:v>1</c:v>
                </c:pt>
                <c:pt idx="25">
                  <c:v>0.95121951219512191</c:v>
                </c:pt>
                <c:pt idx="26">
                  <c:v>0.76666666666666672</c:v>
                </c:pt>
                <c:pt idx="27">
                  <c:v>0.79487179487179482</c:v>
                </c:pt>
                <c:pt idx="28">
                  <c:v>0.83536585365853655</c:v>
                </c:pt>
                <c:pt idx="29">
                  <c:v>0.875</c:v>
                </c:pt>
                <c:pt idx="30">
                  <c:v>0.83333333333333337</c:v>
                </c:pt>
                <c:pt idx="31">
                  <c:v>0.82608695652173914</c:v>
                </c:pt>
                <c:pt idx="32">
                  <c:v>0.7857142857142857</c:v>
                </c:pt>
                <c:pt idx="33">
                  <c:v>0.88888888888888884</c:v>
                </c:pt>
                <c:pt idx="34">
                  <c:v>0.7142857142857143</c:v>
                </c:pt>
                <c:pt idx="35">
                  <c:v>1</c:v>
                </c:pt>
                <c:pt idx="36">
                  <c:v>0.66666666666666663</c:v>
                </c:pt>
                <c:pt idx="37">
                  <c:v>0.83950617283950613</c:v>
                </c:pt>
                <c:pt idx="38">
                  <c:v>0</c:v>
                </c:pt>
                <c:pt idx="39">
                  <c:v>0.90909090909090906</c:v>
                </c:pt>
                <c:pt idx="40">
                  <c:v>0.81818181818181823</c:v>
                </c:pt>
                <c:pt idx="41">
                  <c:v>0.8</c:v>
                </c:pt>
                <c:pt idx="42">
                  <c:v>0.8</c:v>
                </c:pt>
                <c:pt idx="43">
                  <c:v>0.8310385523210071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4-4043-B9A3-3167B7207E92}"/>
            </c:ext>
          </c:extLst>
        </c:ser>
        <c:ser>
          <c:idx val="1"/>
          <c:order val="1"/>
          <c:tx>
            <c:strRef>
              <c:f>市区町村別_医療機関受診状況!$CW$5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市区町村別_医療機関受診状況!$CW$7:$CW$50</c:f>
              <c:numCache>
                <c:formatCode>0.0%</c:formatCode>
                <c:ptCount val="44"/>
                <c:pt idx="0">
                  <c:v>0.13720316622691298</c:v>
                </c:pt>
                <c:pt idx="1">
                  <c:v>0.17396061269146612</c:v>
                </c:pt>
                <c:pt idx="2">
                  <c:v>0.14393939393939392</c:v>
                </c:pt>
                <c:pt idx="3">
                  <c:v>0.16818181818181821</c:v>
                </c:pt>
                <c:pt idx="4">
                  <c:v>0.25806451612903225</c:v>
                </c:pt>
                <c:pt idx="5">
                  <c:v>0.16867469879518071</c:v>
                </c:pt>
                <c:pt idx="6">
                  <c:v>9.375E-2</c:v>
                </c:pt>
                <c:pt idx="7">
                  <c:v>0.12891986062717764</c:v>
                </c:pt>
                <c:pt idx="8">
                  <c:v>0.24242424242424243</c:v>
                </c:pt>
                <c:pt idx="9">
                  <c:v>3.0303030303030276E-2</c:v>
                </c:pt>
                <c:pt idx="10">
                  <c:v>0.16058394160583944</c:v>
                </c:pt>
                <c:pt idx="11">
                  <c:v>0.24285714285714288</c:v>
                </c:pt>
                <c:pt idx="12">
                  <c:v>0.14814814814814814</c:v>
                </c:pt>
                <c:pt idx="13">
                  <c:v>0.10416666666666663</c:v>
                </c:pt>
                <c:pt idx="14">
                  <c:v>0.13836477987421381</c:v>
                </c:pt>
                <c:pt idx="15">
                  <c:v>0.16666666666666674</c:v>
                </c:pt>
                <c:pt idx="16">
                  <c:v>0.14102564102564108</c:v>
                </c:pt>
                <c:pt idx="17">
                  <c:v>0.13953488372093026</c:v>
                </c:pt>
                <c:pt idx="18">
                  <c:v>0.14393939393939392</c:v>
                </c:pt>
                <c:pt idx="19">
                  <c:v>0.18867924528301883</c:v>
                </c:pt>
                <c:pt idx="20">
                  <c:v>0.18885448916408665</c:v>
                </c:pt>
                <c:pt idx="21">
                  <c:v>0.11111111111111105</c:v>
                </c:pt>
                <c:pt idx="22">
                  <c:v>0.18644067796610175</c:v>
                </c:pt>
                <c:pt idx="23">
                  <c:v>0.25</c:v>
                </c:pt>
                <c:pt idx="24">
                  <c:v>0</c:v>
                </c:pt>
                <c:pt idx="25">
                  <c:v>4.8780487804878092E-2</c:v>
                </c:pt>
                <c:pt idx="26">
                  <c:v>0.23333333333333328</c:v>
                </c:pt>
                <c:pt idx="27">
                  <c:v>0.18803418803418803</c:v>
                </c:pt>
                <c:pt idx="28">
                  <c:v>0.15853658536585369</c:v>
                </c:pt>
                <c:pt idx="29">
                  <c:v>0.125</c:v>
                </c:pt>
                <c:pt idx="30">
                  <c:v>0.16666666666666663</c:v>
                </c:pt>
                <c:pt idx="31">
                  <c:v>0.13043478260869568</c:v>
                </c:pt>
                <c:pt idx="32">
                  <c:v>0.1964285714285714</c:v>
                </c:pt>
                <c:pt idx="33">
                  <c:v>0</c:v>
                </c:pt>
                <c:pt idx="34">
                  <c:v>0.2857142857142857</c:v>
                </c:pt>
                <c:pt idx="35">
                  <c:v>0</c:v>
                </c:pt>
                <c:pt idx="36">
                  <c:v>0.33333333333333337</c:v>
                </c:pt>
                <c:pt idx="37">
                  <c:v>0.14814814814814814</c:v>
                </c:pt>
                <c:pt idx="38">
                  <c:v>1</c:v>
                </c:pt>
                <c:pt idx="39">
                  <c:v>9.0909090909090939E-2</c:v>
                </c:pt>
                <c:pt idx="40">
                  <c:v>0.13636363636363635</c:v>
                </c:pt>
                <c:pt idx="41">
                  <c:v>0.19999999999999996</c:v>
                </c:pt>
                <c:pt idx="42">
                  <c:v>9.9999999999999978E-2</c:v>
                </c:pt>
                <c:pt idx="43">
                  <c:v>0.15932336742722264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A4-4043-B9A3-3167B7207E92}"/>
            </c:ext>
          </c:extLst>
        </c:ser>
        <c:ser>
          <c:idx val="2"/>
          <c:order val="2"/>
          <c:tx>
            <c:strRef>
              <c:f>市区町村別_医療機関受診状況!$CX$5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市区町村別_医療機関受診状況!$CX$7:$CX$50</c:f>
              <c:numCache>
                <c:formatCode>0.0%</c:formatCode>
                <c:ptCount val="44"/>
                <c:pt idx="0">
                  <c:v>3.9577836411609502E-3</c:v>
                </c:pt>
                <c:pt idx="1">
                  <c:v>1.0940919037199071E-2</c:v>
                </c:pt>
                <c:pt idx="2">
                  <c:v>2.2727272727272707E-2</c:v>
                </c:pt>
                <c:pt idx="3">
                  <c:v>9.0909090909090384E-3</c:v>
                </c:pt>
                <c:pt idx="4">
                  <c:v>0</c:v>
                </c:pt>
                <c:pt idx="5">
                  <c:v>1.2048192771084376E-2</c:v>
                </c:pt>
                <c:pt idx="6">
                  <c:v>0</c:v>
                </c:pt>
                <c:pt idx="7">
                  <c:v>1.0452961672473893E-2</c:v>
                </c:pt>
                <c:pt idx="8">
                  <c:v>3.0303030303030276E-2</c:v>
                </c:pt>
                <c:pt idx="9">
                  <c:v>0</c:v>
                </c:pt>
                <c:pt idx="10">
                  <c:v>7.2992700729926918E-3</c:v>
                </c:pt>
                <c:pt idx="11">
                  <c:v>0</c:v>
                </c:pt>
                <c:pt idx="12">
                  <c:v>4.6296296296296502E-3</c:v>
                </c:pt>
                <c:pt idx="13">
                  <c:v>0</c:v>
                </c:pt>
                <c:pt idx="14">
                  <c:v>6.2893081761006275E-3</c:v>
                </c:pt>
                <c:pt idx="15">
                  <c:v>9.8039215686274161E-3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3.0959752321981449E-2</c:v>
                </c:pt>
                <c:pt idx="21">
                  <c:v>1.5873015873015928E-2</c:v>
                </c:pt>
                <c:pt idx="22">
                  <c:v>8.4745762711864181E-3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1.7094017094017144E-2</c:v>
                </c:pt>
                <c:pt idx="28">
                  <c:v>6.0975609756097615E-3</c:v>
                </c:pt>
                <c:pt idx="29">
                  <c:v>0</c:v>
                </c:pt>
                <c:pt idx="30">
                  <c:v>0</c:v>
                </c:pt>
                <c:pt idx="31">
                  <c:v>4.3478260869565188E-2</c:v>
                </c:pt>
                <c:pt idx="32">
                  <c:v>1.7857142857142905E-2</c:v>
                </c:pt>
                <c:pt idx="33">
                  <c:v>0.11111111111111116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1.2345679012345734E-2</c:v>
                </c:pt>
                <c:pt idx="38">
                  <c:v>0</c:v>
                </c:pt>
                <c:pt idx="39">
                  <c:v>0</c:v>
                </c:pt>
                <c:pt idx="40">
                  <c:v>4.5454545454545414E-2</c:v>
                </c:pt>
                <c:pt idx="41">
                  <c:v>0</c:v>
                </c:pt>
                <c:pt idx="42">
                  <c:v>9.9999999999999978E-2</c:v>
                </c:pt>
                <c:pt idx="43">
                  <c:v>9.6380802517702646E-3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C-4811-BAF1-0137CF553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20114832660333309"/>
          <c:y val="1.2388494436009383E-2"/>
          <c:w val="0.67867724867724866"/>
          <c:h val="3.715190972222223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市区町村別_医療機関受診状況!$CY$5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市区町村別_医療機関受診状況!$CY$7:$CY$50</c:f>
              <c:numCache>
                <c:formatCode>0.0%</c:formatCode>
                <c:ptCount val="44"/>
                <c:pt idx="0">
                  <c:v>0.8651162790697674</c:v>
                </c:pt>
                <c:pt idx="1">
                  <c:v>0.79087452471482889</c:v>
                </c:pt>
                <c:pt idx="2">
                  <c:v>0.875</c:v>
                </c:pt>
                <c:pt idx="3">
                  <c:v>0.84677419354838712</c:v>
                </c:pt>
                <c:pt idx="4">
                  <c:v>0.95652173913043481</c:v>
                </c:pt>
                <c:pt idx="5">
                  <c:v>0.82222222222222219</c:v>
                </c:pt>
                <c:pt idx="6">
                  <c:v>0.95</c:v>
                </c:pt>
                <c:pt idx="7">
                  <c:v>0.80341880341880345</c:v>
                </c:pt>
                <c:pt idx="8">
                  <c:v>0.81818181818181823</c:v>
                </c:pt>
                <c:pt idx="9">
                  <c:v>0.8</c:v>
                </c:pt>
                <c:pt idx="10">
                  <c:v>0.79411764705882348</c:v>
                </c:pt>
                <c:pt idx="11">
                  <c:v>0.78378378378378377</c:v>
                </c:pt>
                <c:pt idx="12">
                  <c:v>0.83098591549295775</c:v>
                </c:pt>
                <c:pt idx="13">
                  <c:v>0.83333333333333337</c:v>
                </c:pt>
                <c:pt idx="14">
                  <c:v>0.78846153846153844</c:v>
                </c:pt>
                <c:pt idx="15">
                  <c:v>0.78723404255319152</c:v>
                </c:pt>
                <c:pt idx="16">
                  <c:v>0.79069767441860461</c:v>
                </c:pt>
                <c:pt idx="17">
                  <c:v>0.91304347826086951</c:v>
                </c:pt>
                <c:pt idx="18">
                  <c:v>0.65</c:v>
                </c:pt>
                <c:pt idx="19">
                  <c:v>0.83333333333333337</c:v>
                </c:pt>
                <c:pt idx="20">
                  <c:v>0.77142857142857146</c:v>
                </c:pt>
                <c:pt idx="21">
                  <c:v>0.8</c:v>
                </c:pt>
                <c:pt idx="22">
                  <c:v>0.9</c:v>
                </c:pt>
                <c:pt idx="23">
                  <c:v>0.9285714285714286</c:v>
                </c:pt>
                <c:pt idx="24">
                  <c:v>0.72727272727272729</c:v>
                </c:pt>
                <c:pt idx="25">
                  <c:v>0.77777777777777779</c:v>
                </c:pt>
                <c:pt idx="26">
                  <c:v>0.93333333333333335</c:v>
                </c:pt>
                <c:pt idx="27">
                  <c:v>0.875</c:v>
                </c:pt>
                <c:pt idx="28">
                  <c:v>0.90476190476190477</c:v>
                </c:pt>
                <c:pt idx="29">
                  <c:v>0.90909090909090906</c:v>
                </c:pt>
                <c:pt idx="30">
                  <c:v>0.74285714285714288</c:v>
                </c:pt>
                <c:pt idx="31">
                  <c:v>0.88235294117647056</c:v>
                </c:pt>
                <c:pt idx="32">
                  <c:v>0.88888888888888884</c:v>
                </c:pt>
                <c:pt idx="33">
                  <c:v>0.8571428571428571</c:v>
                </c:pt>
                <c:pt idx="34">
                  <c:v>0.72727272727272729</c:v>
                </c:pt>
                <c:pt idx="35">
                  <c:v>0</c:v>
                </c:pt>
                <c:pt idx="36">
                  <c:v>0</c:v>
                </c:pt>
                <c:pt idx="37">
                  <c:v>0.76923076923076927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0.75</c:v>
                </c:pt>
                <c:pt idx="42">
                  <c:v>1</c:v>
                </c:pt>
                <c:pt idx="43">
                  <c:v>0.82233502538071068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3-4DBD-B8D4-B61324A53582}"/>
            </c:ext>
          </c:extLst>
        </c:ser>
        <c:ser>
          <c:idx val="1"/>
          <c:order val="1"/>
          <c:tx>
            <c:strRef>
              <c:f>市区町村別_医療機関受診状況!$CZ$5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市区町村別_医療機関受診状況!$CZ$7:$CZ$50</c:f>
              <c:numCache>
                <c:formatCode>0.0%</c:formatCode>
                <c:ptCount val="44"/>
                <c:pt idx="0">
                  <c:v>0.11627906976744184</c:v>
                </c:pt>
                <c:pt idx="1">
                  <c:v>0.20152091254752857</c:v>
                </c:pt>
                <c:pt idx="2">
                  <c:v>0.125</c:v>
                </c:pt>
                <c:pt idx="3">
                  <c:v>0.12903225806451613</c:v>
                </c:pt>
                <c:pt idx="4">
                  <c:v>4.3478260869565188E-2</c:v>
                </c:pt>
                <c:pt idx="5">
                  <c:v>0.15555555555555556</c:v>
                </c:pt>
                <c:pt idx="6">
                  <c:v>5.0000000000000044E-2</c:v>
                </c:pt>
                <c:pt idx="7">
                  <c:v>0.1794871794871794</c:v>
                </c:pt>
                <c:pt idx="8">
                  <c:v>0.18181818181818177</c:v>
                </c:pt>
                <c:pt idx="9">
                  <c:v>0.14999999999999991</c:v>
                </c:pt>
                <c:pt idx="10">
                  <c:v>0.19117647058823539</c:v>
                </c:pt>
                <c:pt idx="11">
                  <c:v>0.21621621621621623</c:v>
                </c:pt>
                <c:pt idx="12">
                  <c:v>0.15492957746478875</c:v>
                </c:pt>
                <c:pt idx="13">
                  <c:v>8.3333333333333259E-2</c:v>
                </c:pt>
                <c:pt idx="14">
                  <c:v>0.19230769230769229</c:v>
                </c:pt>
                <c:pt idx="15">
                  <c:v>0.21276595744680848</c:v>
                </c:pt>
                <c:pt idx="16">
                  <c:v>0.13953488372093026</c:v>
                </c:pt>
                <c:pt idx="17">
                  <c:v>8.6956521739130488E-2</c:v>
                </c:pt>
                <c:pt idx="18">
                  <c:v>0.29999999999999993</c:v>
                </c:pt>
                <c:pt idx="19">
                  <c:v>0.16666666666666663</c:v>
                </c:pt>
                <c:pt idx="20">
                  <c:v>0.21904761904761905</c:v>
                </c:pt>
                <c:pt idx="21">
                  <c:v>0.19999999999999996</c:v>
                </c:pt>
                <c:pt idx="22">
                  <c:v>9.9999999999999978E-2</c:v>
                </c:pt>
                <c:pt idx="23">
                  <c:v>7.1428571428571397E-2</c:v>
                </c:pt>
                <c:pt idx="24">
                  <c:v>0.27272727272727271</c:v>
                </c:pt>
                <c:pt idx="25">
                  <c:v>0.22222222222222221</c:v>
                </c:pt>
                <c:pt idx="26">
                  <c:v>6.6666666666666652E-2</c:v>
                </c:pt>
                <c:pt idx="27">
                  <c:v>0.109375</c:v>
                </c:pt>
                <c:pt idx="28">
                  <c:v>9.5238095238095233E-2</c:v>
                </c:pt>
                <c:pt idx="29">
                  <c:v>0</c:v>
                </c:pt>
                <c:pt idx="30">
                  <c:v>0.22857142857142854</c:v>
                </c:pt>
                <c:pt idx="31">
                  <c:v>0.11764705882352944</c:v>
                </c:pt>
                <c:pt idx="32">
                  <c:v>0.11111111111111116</c:v>
                </c:pt>
                <c:pt idx="33">
                  <c:v>0.1428571428571429</c:v>
                </c:pt>
                <c:pt idx="34">
                  <c:v>0.18181818181818177</c:v>
                </c:pt>
                <c:pt idx="35">
                  <c:v>1</c:v>
                </c:pt>
                <c:pt idx="36">
                  <c:v>0</c:v>
                </c:pt>
                <c:pt idx="37">
                  <c:v>0.15384615384615385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0.25</c:v>
                </c:pt>
                <c:pt idx="42">
                  <c:v>0</c:v>
                </c:pt>
                <c:pt idx="43">
                  <c:v>0.16187253243090804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3-4DBD-B8D4-B61324A53582}"/>
            </c:ext>
          </c:extLst>
        </c:ser>
        <c:ser>
          <c:idx val="2"/>
          <c:order val="2"/>
          <c:tx>
            <c:strRef>
              <c:f>市区町村別_医療機関受診状況!$DA$5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市区町村別_医療機関受診状況!$DA$7:$DA$50</c:f>
              <c:numCache>
                <c:formatCode>0.0%</c:formatCode>
                <c:ptCount val="44"/>
                <c:pt idx="0">
                  <c:v>1.8604651162790753E-2</c:v>
                </c:pt>
                <c:pt idx="1">
                  <c:v>7.6045627376425395E-3</c:v>
                </c:pt>
                <c:pt idx="2">
                  <c:v>0</c:v>
                </c:pt>
                <c:pt idx="3">
                  <c:v>2.4193548387096753E-2</c:v>
                </c:pt>
                <c:pt idx="4">
                  <c:v>0</c:v>
                </c:pt>
                <c:pt idx="5">
                  <c:v>2.2222222222222254E-2</c:v>
                </c:pt>
                <c:pt idx="6">
                  <c:v>0</c:v>
                </c:pt>
                <c:pt idx="7">
                  <c:v>1.7094017094017144E-2</c:v>
                </c:pt>
                <c:pt idx="8">
                  <c:v>0</c:v>
                </c:pt>
                <c:pt idx="9">
                  <c:v>5.0000000000000044E-2</c:v>
                </c:pt>
                <c:pt idx="10">
                  <c:v>1.4705882352941124E-2</c:v>
                </c:pt>
                <c:pt idx="11">
                  <c:v>0</c:v>
                </c:pt>
                <c:pt idx="12">
                  <c:v>1.4084507042253502E-2</c:v>
                </c:pt>
                <c:pt idx="13">
                  <c:v>8.333333333333337E-2</c:v>
                </c:pt>
                <c:pt idx="14">
                  <c:v>1.9230769230769273E-2</c:v>
                </c:pt>
                <c:pt idx="15">
                  <c:v>0</c:v>
                </c:pt>
                <c:pt idx="16">
                  <c:v>6.9767441860465129E-2</c:v>
                </c:pt>
                <c:pt idx="17">
                  <c:v>0</c:v>
                </c:pt>
                <c:pt idx="18">
                  <c:v>5.0000000000000044E-2</c:v>
                </c:pt>
                <c:pt idx="19">
                  <c:v>0</c:v>
                </c:pt>
                <c:pt idx="20">
                  <c:v>9.52380952380949E-3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1.5625E-2</c:v>
                </c:pt>
                <c:pt idx="28">
                  <c:v>0</c:v>
                </c:pt>
                <c:pt idx="29">
                  <c:v>9.0909090909090939E-2</c:v>
                </c:pt>
                <c:pt idx="30">
                  <c:v>2.8571428571428581E-2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9.0909090909090939E-2</c:v>
                </c:pt>
                <c:pt idx="35">
                  <c:v>0</c:v>
                </c:pt>
                <c:pt idx="36">
                  <c:v>0</c:v>
                </c:pt>
                <c:pt idx="37">
                  <c:v>7.6923076923076872E-2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1.5792442188381273E-2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7-4701-8E16-A1E52CCC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20114832660333309"/>
          <c:y val="1.2388494436009383E-2"/>
          <c:w val="0.67867724867724866"/>
          <c:h val="3.6049479166666669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市区町村別_医療機関受診状況!$DB$5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市区町村別_医療機関受診状況!$DB$7:$DB$50</c:f>
              <c:numCache>
                <c:formatCode>0.0%</c:formatCode>
                <c:ptCount val="44"/>
                <c:pt idx="0">
                  <c:v>0.83600114432062778</c:v>
                </c:pt>
                <c:pt idx="1">
                  <c:v>0.82214051294518053</c:v>
                </c:pt>
                <c:pt idx="2">
                  <c:v>0.84319113473579888</c:v>
                </c:pt>
                <c:pt idx="3">
                  <c:v>0.81540441674569841</c:v>
                </c:pt>
                <c:pt idx="4">
                  <c:v>0.79056300268096513</c:v>
                </c:pt>
                <c:pt idx="5">
                  <c:v>0.81642083939988608</c:v>
                </c:pt>
                <c:pt idx="6">
                  <c:v>0.8427311598075895</c:v>
                </c:pt>
                <c:pt idx="7">
                  <c:v>0.81821618488369163</c:v>
                </c:pt>
                <c:pt idx="8">
                  <c:v>0.81819111929609167</c:v>
                </c:pt>
                <c:pt idx="9">
                  <c:v>0.84672642449022384</c:v>
                </c:pt>
                <c:pt idx="10">
                  <c:v>0.82974867867543955</c:v>
                </c:pt>
                <c:pt idx="11">
                  <c:v>0.81044753890833277</c:v>
                </c:pt>
                <c:pt idx="12">
                  <c:v>0.83026136627810432</c:v>
                </c:pt>
                <c:pt idx="13">
                  <c:v>0.8620751341681574</c:v>
                </c:pt>
                <c:pt idx="14">
                  <c:v>0.82531280076997116</c:v>
                </c:pt>
                <c:pt idx="15">
                  <c:v>0.81542976291605529</c:v>
                </c:pt>
                <c:pt idx="16">
                  <c:v>0.81587254973937307</c:v>
                </c:pt>
                <c:pt idx="17">
                  <c:v>0.84633772601900092</c:v>
                </c:pt>
                <c:pt idx="18">
                  <c:v>0.82162162162162167</c:v>
                </c:pt>
                <c:pt idx="19">
                  <c:v>0.80621422730989367</c:v>
                </c:pt>
                <c:pt idx="20">
                  <c:v>0.81102419238012458</c:v>
                </c:pt>
                <c:pt idx="21">
                  <c:v>0.84069050554870528</c:v>
                </c:pt>
                <c:pt idx="22">
                  <c:v>0.8127050164013121</c:v>
                </c:pt>
                <c:pt idx="23">
                  <c:v>0.8233830845771144</c:v>
                </c:pt>
                <c:pt idx="24">
                  <c:v>0.84210526315789469</c:v>
                </c:pt>
                <c:pt idx="25">
                  <c:v>0.84061997368036268</c:v>
                </c:pt>
                <c:pt idx="26">
                  <c:v>0.81637984019668097</c:v>
                </c:pt>
                <c:pt idx="27">
                  <c:v>0.83022535063297787</c:v>
                </c:pt>
                <c:pt idx="28">
                  <c:v>0.8330929592238101</c:v>
                </c:pt>
                <c:pt idx="29">
                  <c:v>0.82699016809387882</c:v>
                </c:pt>
                <c:pt idx="30">
                  <c:v>0.83199195171026152</c:v>
                </c:pt>
                <c:pt idx="31">
                  <c:v>0.81607929515418498</c:v>
                </c:pt>
                <c:pt idx="32">
                  <c:v>0.8495541401273885</c:v>
                </c:pt>
                <c:pt idx="33">
                  <c:v>0.8225534308211474</c:v>
                </c:pt>
                <c:pt idx="34">
                  <c:v>0.75511055486024192</c:v>
                </c:pt>
                <c:pt idx="35">
                  <c:v>0.79987373737373735</c:v>
                </c:pt>
                <c:pt idx="36">
                  <c:v>0.82886505808757815</c:v>
                </c:pt>
                <c:pt idx="37">
                  <c:v>0.83336577769125952</c:v>
                </c:pt>
                <c:pt idx="38">
                  <c:v>0.86860465116279073</c:v>
                </c:pt>
                <c:pt idx="39">
                  <c:v>0.84266211604095564</c:v>
                </c:pt>
                <c:pt idx="40">
                  <c:v>0.84519104084321472</c:v>
                </c:pt>
                <c:pt idx="41">
                  <c:v>0.81518624641833815</c:v>
                </c:pt>
                <c:pt idx="42">
                  <c:v>0.78595696489241218</c:v>
                </c:pt>
                <c:pt idx="43">
                  <c:v>0.82810654702572595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1-40CF-B88D-3FADAE1F8EBD}"/>
            </c:ext>
          </c:extLst>
        </c:ser>
        <c:ser>
          <c:idx val="1"/>
          <c:order val="1"/>
          <c:tx>
            <c:strRef>
              <c:f>市区町村別_医療機関受診状況!$DC$5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市区町村別_医療機関受診状況!$DC$7:$DC$50</c:f>
              <c:numCache>
                <c:formatCode>0.0%</c:formatCode>
                <c:ptCount val="44"/>
                <c:pt idx="0">
                  <c:v>9.3568645614799828E-2</c:v>
                </c:pt>
                <c:pt idx="1">
                  <c:v>0.11199910862606866</c:v>
                </c:pt>
                <c:pt idx="2">
                  <c:v>0.10293256452993382</c:v>
                </c:pt>
                <c:pt idx="3">
                  <c:v>0.12200243869394389</c:v>
                </c:pt>
                <c:pt idx="4">
                  <c:v>0.13319034852546918</c:v>
                </c:pt>
                <c:pt idx="5">
                  <c:v>0.11695258593403812</c:v>
                </c:pt>
                <c:pt idx="6">
                  <c:v>9.7407803313735997E-2</c:v>
                </c:pt>
                <c:pt idx="7">
                  <c:v>0.11905541974344114</c:v>
                </c:pt>
                <c:pt idx="8">
                  <c:v>0.11878453038674031</c:v>
                </c:pt>
                <c:pt idx="9">
                  <c:v>8.8693190753263096E-2</c:v>
                </c:pt>
                <c:pt idx="10">
                  <c:v>0.10879085319814474</c:v>
                </c:pt>
                <c:pt idx="11">
                  <c:v>0.12469282895226741</c:v>
                </c:pt>
                <c:pt idx="12">
                  <c:v>0.11168675899173064</c:v>
                </c:pt>
                <c:pt idx="13">
                  <c:v>8.711985688729873E-2</c:v>
                </c:pt>
                <c:pt idx="14">
                  <c:v>0.1134905357715752</c:v>
                </c:pt>
                <c:pt idx="15">
                  <c:v>0.10973820372229515</c:v>
                </c:pt>
                <c:pt idx="16">
                  <c:v>0.12759709272446951</c:v>
                </c:pt>
                <c:pt idx="17">
                  <c:v>9.3288384921851097E-2</c:v>
                </c:pt>
                <c:pt idx="18">
                  <c:v>0.10615615615615615</c:v>
                </c:pt>
                <c:pt idx="19">
                  <c:v>0.12214604692119002</c:v>
                </c:pt>
                <c:pt idx="20">
                  <c:v>0.12538026944806602</c:v>
                </c:pt>
                <c:pt idx="21">
                  <c:v>0.10530209617755859</c:v>
                </c:pt>
                <c:pt idx="22">
                  <c:v>0.11128890311224904</c:v>
                </c:pt>
                <c:pt idx="23">
                  <c:v>0.10118525021949076</c:v>
                </c:pt>
                <c:pt idx="24">
                  <c:v>9.3730341790731808E-2</c:v>
                </c:pt>
                <c:pt idx="25">
                  <c:v>0.10323146658868254</c:v>
                </c:pt>
                <c:pt idx="26">
                  <c:v>0.10909649661954524</c:v>
                </c:pt>
                <c:pt idx="27">
                  <c:v>0.10488347253593877</c:v>
                </c:pt>
                <c:pt idx="28">
                  <c:v>0.11000393339451953</c:v>
                </c:pt>
                <c:pt idx="29">
                  <c:v>0.10957817951157633</c:v>
                </c:pt>
                <c:pt idx="30">
                  <c:v>0.11096579476861168</c:v>
                </c:pt>
                <c:pt idx="31">
                  <c:v>0.12083071113908117</c:v>
                </c:pt>
                <c:pt idx="32">
                  <c:v>9.7070063694267517E-2</c:v>
                </c:pt>
                <c:pt idx="33">
                  <c:v>0.12148481439820014</c:v>
                </c:pt>
                <c:pt idx="34">
                  <c:v>0.15435961618690031</c:v>
                </c:pt>
                <c:pt idx="35">
                  <c:v>0.1275252525252526</c:v>
                </c:pt>
                <c:pt idx="36">
                  <c:v>0.10053619302949068</c:v>
                </c:pt>
                <c:pt idx="37">
                  <c:v>0.11212770099279734</c:v>
                </c:pt>
                <c:pt idx="38">
                  <c:v>8.3720930232558111E-2</c:v>
                </c:pt>
                <c:pt idx="39">
                  <c:v>0.10307167235494874</c:v>
                </c:pt>
                <c:pt idx="40">
                  <c:v>9.8155467720685174E-2</c:v>
                </c:pt>
                <c:pt idx="41">
                  <c:v>0.11652340019102192</c:v>
                </c:pt>
                <c:pt idx="42">
                  <c:v>0.13590033975084947</c:v>
                </c:pt>
                <c:pt idx="43">
                  <c:v>0.10600053625558514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1-40CF-B88D-3FADAE1F8EBD}"/>
            </c:ext>
          </c:extLst>
        </c:ser>
        <c:ser>
          <c:idx val="2"/>
          <c:order val="2"/>
          <c:tx>
            <c:strRef>
              <c:f>市区町村別_医療機関受診状況!$DD$5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cat>
            <c:strRef>
              <c:f>市区町村別_医療機関受診状況!$CR$7:$CR$50</c:f>
              <c:strCache>
                <c:ptCount val="44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  <c:pt idx="43">
                  <c:v>広域連合全体</c:v>
                </c:pt>
              </c:strCache>
            </c:strRef>
          </c:cat>
          <c:val>
            <c:numRef>
              <c:f>市区町村別_医療機関受診状況!$DD$7:$DD$50</c:f>
              <c:numCache>
                <c:formatCode>0.0%</c:formatCode>
                <c:ptCount val="44"/>
                <c:pt idx="0">
                  <c:v>7.0430210064572396E-2</c:v>
                </c:pt>
                <c:pt idx="1">
                  <c:v>6.586037842875081E-2</c:v>
                </c:pt>
                <c:pt idx="2">
                  <c:v>5.3876300734267302E-2</c:v>
                </c:pt>
                <c:pt idx="3">
                  <c:v>6.2593144560357694E-2</c:v>
                </c:pt>
                <c:pt idx="4">
                  <c:v>7.6246648793565686E-2</c:v>
                </c:pt>
                <c:pt idx="5">
                  <c:v>6.66265746660758E-2</c:v>
                </c:pt>
                <c:pt idx="6">
                  <c:v>5.9861036878674501E-2</c:v>
                </c:pt>
                <c:pt idx="7">
                  <c:v>6.2728395372867229E-2</c:v>
                </c:pt>
                <c:pt idx="8">
                  <c:v>6.3024350317168021E-2</c:v>
                </c:pt>
                <c:pt idx="9">
                  <c:v>6.4580384756513065E-2</c:v>
                </c:pt>
                <c:pt idx="10">
                  <c:v>6.1460468126415702E-2</c:v>
                </c:pt>
                <c:pt idx="11">
                  <c:v>6.4859632139399825E-2</c:v>
                </c:pt>
                <c:pt idx="12">
                  <c:v>5.8051874730165043E-2</c:v>
                </c:pt>
                <c:pt idx="13">
                  <c:v>5.0805008944543872E-2</c:v>
                </c:pt>
                <c:pt idx="14">
                  <c:v>6.1196663458453648E-2</c:v>
                </c:pt>
                <c:pt idx="15">
                  <c:v>7.4832033361649564E-2</c:v>
                </c:pt>
                <c:pt idx="16">
                  <c:v>5.6530357536157427E-2</c:v>
                </c:pt>
                <c:pt idx="17">
                  <c:v>6.0373889059147978E-2</c:v>
                </c:pt>
                <c:pt idx="18">
                  <c:v>7.2222222222222188E-2</c:v>
                </c:pt>
                <c:pt idx="19">
                  <c:v>7.1639725768916307E-2</c:v>
                </c:pt>
                <c:pt idx="20">
                  <c:v>6.3595538171809407E-2</c:v>
                </c:pt>
                <c:pt idx="21">
                  <c:v>5.4007398273736129E-2</c:v>
                </c:pt>
                <c:pt idx="22">
                  <c:v>7.6006080486438865E-2</c:v>
                </c:pt>
                <c:pt idx="23">
                  <c:v>7.5431665203394838E-2</c:v>
                </c:pt>
                <c:pt idx="24">
                  <c:v>6.4164395051373502E-2</c:v>
                </c:pt>
                <c:pt idx="25">
                  <c:v>5.6148559730954783E-2</c:v>
                </c:pt>
                <c:pt idx="26">
                  <c:v>7.4523663183773792E-2</c:v>
                </c:pt>
                <c:pt idx="27">
                  <c:v>6.4891176831083364E-2</c:v>
                </c:pt>
                <c:pt idx="28">
                  <c:v>5.690310738167037E-2</c:v>
                </c:pt>
                <c:pt idx="29">
                  <c:v>6.3431652394544846E-2</c:v>
                </c:pt>
                <c:pt idx="30">
                  <c:v>5.7042253521126796E-2</c:v>
                </c:pt>
                <c:pt idx="31">
                  <c:v>6.3089993706733849E-2</c:v>
                </c:pt>
                <c:pt idx="32">
                  <c:v>5.3375796178343982E-2</c:v>
                </c:pt>
                <c:pt idx="33">
                  <c:v>5.5961754780652462E-2</c:v>
                </c:pt>
                <c:pt idx="34">
                  <c:v>9.0529828952857772E-2</c:v>
                </c:pt>
                <c:pt idx="35">
                  <c:v>7.2601010101010055E-2</c:v>
                </c:pt>
                <c:pt idx="36">
                  <c:v>7.0598748882931162E-2</c:v>
                </c:pt>
                <c:pt idx="37">
                  <c:v>5.4506521315943135E-2</c:v>
                </c:pt>
                <c:pt idx="38">
                  <c:v>4.7674418604651159E-2</c:v>
                </c:pt>
                <c:pt idx="39">
                  <c:v>5.4266211604095616E-2</c:v>
                </c:pt>
                <c:pt idx="40">
                  <c:v>5.6653491436100101E-2</c:v>
                </c:pt>
                <c:pt idx="41">
                  <c:v>6.8290353390639935E-2</c:v>
                </c:pt>
                <c:pt idx="42">
                  <c:v>7.8142695356738345E-2</c:v>
                </c:pt>
                <c:pt idx="43">
                  <c:v>6.589291671868891E-2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A-4CCF-99EC-F38E341F3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20114828042328042"/>
          <c:y val="7.9787326388888885E-3"/>
          <c:w val="0.67027777777777775"/>
          <c:h val="3.8254340277777785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1062801932367"/>
          <c:y val="5.3388888888888889E-2"/>
          <c:w val="0.81088486453317388"/>
          <c:h val="0.9398038888888888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年齢別人間ドック受診率!$AA$34</c:f>
              <c:strCache>
                <c:ptCount val="1"/>
                <c:pt idx="0">
                  <c:v>人間ドック受診率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年齢別人間ドック受診率!$AA$30:$AN$31</c:f>
              <c:multiLvlStrCache>
                <c:ptCount val="14"/>
                <c:lvl>
                  <c:pt idx="0">
                    <c:v>自己負担割合1割</c:v>
                  </c:pt>
                  <c:pt idx="1">
                    <c:v>自己負担割合3割</c:v>
                  </c:pt>
                  <c:pt idx="2">
                    <c:v>自己負担割合1割</c:v>
                  </c:pt>
                  <c:pt idx="3">
                    <c:v>自己負担割合3割</c:v>
                  </c:pt>
                  <c:pt idx="4">
                    <c:v>自己負担割合1割</c:v>
                  </c:pt>
                  <c:pt idx="5">
                    <c:v>自己負担割合3割</c:v>
                  </c:pt>
                  <c:pt idx="6">
                    <c:v>自己負担割合1割</c:v>
                  </c:pt>
                  <c:pt idx="7">
                    <c:v>自己負担割合3割</c:v>
                  </c:pt>
                  <c:pt idx="8">
                    <c:v>自己負担割合1割</c:v>
                  </c:pt>
                  <c:pt idx="9">
                    <c:v>自己負担割合3割</c:v>
                  </c:pt>
                  <c:pt idx="10">
                    <c:v>自己負担割合1割</c:v>
                  </c:pt>
                  <c:pt idx="11">
                    <c:v>自己負担割合3割</c:v>
                  </c:pt>
                  <c:pt idx="12">
                    <c:v>自己負担割合1割</c:v>
                  </c:pt>
                  <c:pt idx="13">
                    <c:v>自己負担割合3割</c:v>
                  </c:pt>
                </c:lvl>
                <c:lvl>
                  <c:pt idx="0">
                    <c:v>65歳～74歳</c:v>
                  </c:pt>
                  <c:pt idx="2">
                    <c:v>75歳～79歳</c:v>
                  </c:pt>
                  <c:pt idx="4">
                    <c:v>80歳～84歳</c:v>
                  </c:pt>
                  <c:pt idx="6">
                    <c:v>85歳～89歳</c:v>
                  </c:pt>
                  <c:pt idx="8">
                    <c:v>90歳～94歳</c:v>
                  </c:pt>
                  <c:pt idx="10">
                    <c:v>95歳～</c:v>
                  </c:pt>
                  <c:pt idx="12">
                    <c:v>全年齢</c:v>
                  </c:pt>
                </c:lvl>
              </c:multiLvlStrCache>
            </c:multiLvlStrRef>
          </c:cat>
          <c:val>
            <c:numRef>
              <c:f>(年齢別人間ドック受診率!$AI$17:$AJ$17,年齢別人間ドック受診率!$AI$18:$AJ$18,年齢別人間ドック受診率!$AI$19:$AJ$19,年齢別人間ドック受診率!$AI$20:$AJ$20,年齢別人間ドック受診率!$AI$21:$AJ$21,年齢別人間ドック受診率!$AI$22:$AJ$22,年齢別人間ドック受診率!$AI$23:$AJ$23)</c:f>
              <c:numCache>
                <c:formatCode>0.0%</c:formatCode>
                <c:ptCount val="14"/>
                <c:pt idx="0">
                  <c:v>6.0000000000000001E-3</c:v>
                </c:pt>
                <c:pt idx="1">
                  <c:v>1.6E-2</c:v>
                </c:pt>
                <c:pt idx="2">
                  <c:v>8.0000000000000002E-3</c:v>
                </c:pt>
                <c:pt idx="3">
                  <c:v>2.7E-2</c:v>
                </c:pt>
                <c:pt idx="4">
                  <c:v>4.0000000000000001E-3</c:v>
                </c:pt>
                <c:pt idx="5">
                  <c:v>2.3E-2</c:v>
                </c:pt>
                <c:pt idx="6">
                  <c:v>2E-3</c:v>
                </c:pt>
                <c:pt idx="7">
                  <c:v>0.01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1E-3</c:v>
                </c:pt>
                <c:pt idx="12">
                  <c:v>5.0000000000000001E-3</c:v>
                </c:pt>
                <c:pt idx="13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A3-43A8-9406-7461ABDD4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3664"/>
        <c:axId val="448519488"/>
      </c:barChart>
      <c:catAx>
        <c:axId val="449393664"/>
        <c:scaling>
          <c:orientation val="maxMin"/>
        </c:scaling>
        <c:delete val="0"/>
        <c:axPos val="l"/>
        <c:majorGridlines>
          <c:spPr>
            <a:ln>
              <a:solidFill>
                <a:srgbClr val="7F7F7F"/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8519488"/>
        <c:crossesAt val="0"/>
        <c:auto val="1"/>
        <c:lblAlgn val="ctr"/>
        <c:lblOffset val="100"/>
        <c:noMultiLvlLbl val="0"/>
      </c:catAx>
      <c:valAx>
        <c:axId val="44851948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4594724003155806"/>
              <c:y val="6.4127777777777768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366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396777777777778"/>
          <c:y val="6.0476190476190473E-3"/>
          <c:w val="0.35132065217391312"/>
          <c:h val="2.610555555555555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2190637187302"/>
          <c:y val="7.2786609996886034E-2"/>
          <c:w val="0.7525327342556756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地区別_人間ドック受診率!$CW$5</c:f>
              <c:strCache>
                <c:ptCount val="1"/>
                <c:pt idx="0">
                  <c:v>人間ドック受診率(全体)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7.6690821256038648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63-4E1E-BF92-72FEF0260093}"/>
                </c:ext>
              </c:extLst>
            </c:dLbl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3-4E1E-BF92-72FEF0260093}"/>
                </c:ext>
              </c:extLst>
            </c:dLbl>
            <c:dLbl>
              <c:idx val="5"/>
              <c:layout>
                <c:manualLayout>
                  <c:x val="1.18012064947401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3-4E1E-BF92-72FEF0260093}"/>
                </c:ext>
              </c:extLst>
            </c:dLbl>
            <c:dLbl>
              <c:idx val="6"/>
              <c:layout>
                <c:manualLayout>
                  <c:x val="-3.50859315808155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3-4E1E-BF92-72FEF0260093}"/>
                </c:ext>
              </c:extLst>
            </c:dLbl>
            <c:dLbl>
              <c:idx val="7"/>
              <c:layout>
                <c:manualLayout>
                  <c:x val="-6.2950483091787999E-3"/>
                  <c:y val="-2.0157936507936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3-4E1E-BF92-72FEF0260093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3-4E1E-BF92-72FEF0260093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3-4E1E-BF92-72FEF0260093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3-4E1E-BF92-72FEF0260093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3-4E1E-BF92-72FEF0260093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63-4E1E-BF92-72FEF0260093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63-4E1E-BF92-72FEF0260093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63-4E1E-BF92-72FEF0260093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63-4E1E-BF92-72FEF0260093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63-4E1E-BF92-72FEF0260093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63-4E1E-BF92-72FEF0260093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63-4E1E-BF92-72FEF0260093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63-4E1E-BF92-72FEF0260093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63-4E1E-BF92-72FEF0260093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63-4E1E-BF92-72FEF0260093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63-4E1E-BF92-72FEF0260093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63-4E1E-BF92-72FEF0260093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63-4E1E-BF92-72FEF02600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地区別_人間ドック受診率!$CW$6:$CW$13</c:f>
              <c:strCache>
                <c:ptCount val="8"/>
                <c:pt idx="0">
                  <c:v>堺市医療圏</c:v>
                </c:pt>
                <c:pt idx="1">
                  <c:v>泉州医療圏</c:v>
                </c:pt>
                <c:pt idx="2">
                  <c:v>南河内医療圏</c:v>
                </c:pt>
                <c:pt idx="3">
                  <c:v>豊能医療圏</c:v>
                </c:pt>
                <c:pt idx="4">
                  <c:v>北河内医療圏</c:v>
                </c:pt>
                <c:pt idx="5">
                  <c:v>三島医療圏</c:v>
                </c:pt>
                <c:pt idx="6">
                  <c:v>中河内医療圏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地区別_人間ドック受診率!$CY$6:$CY$13</c:f>
              <c:numCache>
                <c:formatCode>0.0%</c:formatCode>
                <c:ptCount val="8"/>
                <c:pt idx="0">
                  <c:v>0.01</c:v>
                </c:pt>
                <c:pt idx="1">
                  <c:v>8.0000000000000002E-3</c:v>
                </c:pt>
                <c:pt idx="2">
                  <c:v>7.0000000000000001E-3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63-4E1E-BF92-72FEF0260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6224"/>
        <c:axId val="44917670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2063-4E1E-BF92-72FEF0260093}"/>
              </c:ext>
            </c:extLst>
          </c:dPt>
          <c:dLbls>
            <c:dLbl>
              <c:idx val="0"/>
              <c:layout>
                <c:manualLayout>
                  <c:x val="3.3743961352657004E-2"/>
                  <c:y val="-0.896055555555555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63-4E1E-BF92-72FEF02600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地区別_人間ドック受診率!$DA$6:$DA$13</c:f>
              <c:numCache>
                <c:formatCode>0.0%</c:formatCode>
                <c:ptCount val="8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xVal>
          <c:yVal>
            <c:numRef>
              <c:f>地区別_人間ドック受診率!$DB$6:$DB$13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063-4E1E-BF92-72FEF0260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77856"/>
        <c:axId val="449177280"/>
      </c:scatterChart>
      <c:catAx>
        <c:axId val="4493962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76704"/>
        <c:crossesAt val="0"/>
        <c:auto val="1"/>
        <c:lblAlgn val="ctr"/>
        <c:lblOffset val="100"/>
        <c:noMultiLvlLbl val="0"/>
      </c:catAx>
      <c:valAx>
        <c:axId val="44917670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6224"/>
        <c:crosses val="autoZero"/>
        <c:crossBetween val="between"/>
      </c:valAx>
      <c:valAx>
        <c:axId val="449177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77856"/>
        <c:crosses val="max"/>
        <c:crossBetween val="midCat"/>
      </c:valAx>
      <c:valAx>
        <c:axId val="449177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772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10221001101926"/>
          <c:y val="5.6221345989689975E-2"/>
          <c:w val="0.79767338535246268"/>
          <c:h val="0.9398038888888888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地区別_人間ドック受診率!$DC$4</c:f>
              <c:strCache>
                <c:ptCount val="1"/>
                <c:pt idx="0">
                  <c:v>人間ドック受診率</c:v>
                </c:pt>
              </c:strCache>
            </c:strRef>
          </c:tx>
          <c:spPr>
            <a:solidFill>
              <a:srgbClr val="C3D69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地区別_人間ドック受診率!$CW$34:$DN$35</c:f>
              <c:multiLvlStrCache>
                <c:ptCount val="18"/>
                <c:lvl>
                  <c:pt idx="0">
                    <c:v>自己負担割合1割</c:v>
                  </c:pt>
                  <c:pt idx="1">
                    <c:v>自己負担割合3割</c:v>
                  </c:pt>
                  <c:pt idx="2">
                    <c:v>自己負担割合1割</c:v>
                  </c:pt>
                  <c:pt idx="3">
                    <c:v>自己負担割合3割</c:v>
                  </c:pt>
                  <c:pt idx="4">
                    <c:v>自己負担割合1割</c:v>
                  </c:pt>
                  <c:pt idx="5">
                    <c:v>自己負担割合3割</c:v>
                  </c:pt>
                  <c:pt idx="6">
                    <c:v>自己負担割合1割</c:v>
                  </c:pt>
                  <c:pt idx="7">
                    <c:v>自己負担割合3割</c:v>
                  </c:pt>
                  <c:pt idx="8">
                    <c:v>自己負担割合1割</c:v>
                  </c:pt>
                  <c:pt idx="9">
                    <c:v>自己負担割合3割</c:v>
                  </c:pt>
                  <c:pt idx="10">
                    <c:v>自己負担割合1割</c:v>
                  </c:pt>
                  <c:pt idx="11">
                    <c:v>自己負担割合3割</c:v>
                  </c:pt>
                  <c:pt idx="12">
                    <c:v>自己負担割合1割</c:v>
                  </c:pt>
                  <c:pt idx="13">
                    <c:v>自己負担割合3割</c:v>
                  </c:pt>
                  <c:pt idx="14">
                    <c:v>自己負担割合1割</c:v>
                  </c:pt>
                  <c:pt idx="15">
                    <c:v>自己負担割合3割</c:v>
                  </c:pt>
                  <c:pt idx="16">
                    <c:v>自己負担割合1割</c:v>
                  </c:pt>
                  <c:pt idx="17">
                    <c:v>自己負担割合3割</c:v>
                  </c:pt>
                </c:lvl>
                <c:lvl>
                  <c:pt idx="0">
                    <c:v>豊能医療圏</c:v>
                  </c:pt>
                  <c:pt idx="2">
                    <c:v>三島医療圏</c:v>
                  </c:pt>
                  <c:pt idx="4">
                    <c:v>北河内医療圏</c:v>
                  </c:pt>
                  <c:pt idx="6">
                    <c:v>中河内医療圏</c:v>
                  </c:pt>
                  <c:pt idx="8">
                    <c:v>南河内医療圏</c:v>
                  </c:pt>
                  <c:pt idx="10">
                    <c:v>堺市医療圏</c:v>
                  </c:pt>
                  <c:pt idx="12">
                    <c:v>泉州医療圏</c:v>
                  </c:pt>
                  <c:pt idx="14">
                    <c:v>大阪市医療圏</c:v>
                  </c:pt>
                  <c:pt idx="16">
                    <c:v>広域連合全体</c:v>
                  </c:pt>
                </c:lvl>
              </c:multiLvlStrCache>
            </c:multiLvlStrRef>
          </c:cat>
          <c:val>
            <c:numRef>
              <c:f>(地区別_人間ドック受診率!$CZ$17:$DA$17,地区別_人間ドック受診率!$CZ$18:$DA$18,地区別_人間ドック受診率!$CZ$19:$DA$19,地区別_人間ドック受診率!$CZ$20:$DA$20,地区別_人間ドック受診率!$CZ$21:$DA$21,地区別_人間ドック受診率!$CZ$22:$DA$22,地区別_人間ドック受診率!$CZ$23:$DA$23,地区別_人間ドック受診率!$CZ$24:$DA$24,地区別_人間ドック受診率!$CZ$25:$DA$25)</c:f>
              <c:numCache>
                <c:formatCode>0.0%</c:formatCode>
                <c:ptCount val="18"/>
                <c:pt idx="0">
                  <c:v>6.0000000000000001E-3</c:v>
                </c:pt>
                <c:pt idx="1">
                  <c:v>2.3E-2</c:v>
                </c:pt>
                <c:pt idx="2">
                  <c:v>4.0000000000000001E-3</c:v>
                </c:pt>
                <c:pt idx="3">
                  <c:v>0.02</c:v>
                </c:pt>
                <c:pt idx="4">
                  <c:v>5.0000000000000001E-3</c:v>
                </c:pt>
                <c:pt idx="5">
                  <c:v>2.5000000000000001E-2</c:v>
                </c:pt>
                <c:pt idx="6">
                  <c:v>4.0000000000000001E-3</c:v>
                </c:pt>
                <c:pt idx="7">
                  <c:v>0.02</c:v>
                </c:pt>
                <c:pt idx="8">
                  <c:v>6.0000000000000001E-3</c:v>
                </c:pt>
                <c:pt idx="9">
                  <c:v>3.1E-2</c:v>
                </c:pt>
                <c:pt idx="10">
                  <c:v>8.9999999999999993E-3</c:v>
                </c:pt>
                <c:pt idx="11">
                  <c:v>3.5000000000000003E-2</c:v>
                </c:pt>
                <c:pt idx="12">
                  <c:v>7.0000000000000001E-3</c:v>
                </c:pt>
                <c:pt idx="13">
                  <c:v>2.7E-2</c:v>
                </c:pt>
                <c:pt idx="14">
                  <c:v>3.0000000000000001E-3</c:v>
                </c:pt>
                <c:pt idx="15">
                  <c:v>0.01</c:v>
                </c:pt>
                <c:pt idx="16">
                  <c:v>5.0000000000000001E-3</c:v>
                </c:pt>
                <c:pt idx="17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72-493B-B729-7B62ED7C7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393664"/>
        <c:axId val="448519488"/>
      </c:barChart>
      <c:catAx>
        <c:axId val="449393664"/>
        <c:scaling>
          <c:orientation val="maxMin"/>
        </c:scaling>
        <c:delete val="0"/>
        <c:axPos val="l"/>
        <c:majorGridlines>
          <c:spPr>
            <a:ln>
              <a:solidFill>
                <a:srgbClr val="7F7F7F"/>
              </a:solidFill>
            </a:ln>
          </c:spPr>
        </c:majorGridlines>
        <c:numFmt formatCode="0.0%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8519488"/>
        <c:crossesAt val="0"/>
        <c:auto val="1"/>
        <c:lblAlgn val="ctr"/>
        <c:lblOffset val="100"/>
        <c:noMultiLvlLbl val="0"/>
      </c:catAx>
      <c:valAx>
        <c:axId val="44851948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4594724003155806"/>
              <c:y val="6.4127777777777768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366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3062011235380317"/>
          <c:y val="1.1911507936507937E-2"/>
          <c:w val="0.45008512290013636"/>
          <c:h val="2.2073809523809523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2190637187302"/>
          <c:y val="7.2786609996886034E-2"/>
          <c:w val="0.7525327342556756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市区町村別_人間ドック受診率!$CZ$5</c:f>
              <c:strCache>
                <c:ptCount val="1"/>
                <c:pt idx="0">
                  <c:v>人間ドック受診率(全体)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7.6690821256038648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E-438B-8C00-0BFC0B031FE4}"/>
                </c:ext>
              </c:extLst>
            </c:dLbl>
            <c:dLbl>
              <c:idx val="4"/>
              <c:layout>
                <c:manualLayout>
                  <c:x val="3.5951294270577258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E-438B-8C00-0BFC0B031FE4}"/>
                </c:ext>
              </c:extLst>
            </c:dLbl>
            <c:dLbl>
              <c:idx val="5"/>
              <c:layout>
                <c:manualLayout>
                  <c:x val="1.17747084203729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E-438B-8C00-0BFC0B031FE4}"/>
                </c:ext>
              </c:extLst>
            </c:dLbl>
            <c:dLbl>
              <c:idx val="6"/>
              <c:layout>
                <c:manualLayout>
                  <c:x val="1.05755324940689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E-438B-8C00-0BFC0B031FE4}"/>
                </c:ext>
              </c:extLst>
            </c:dLbl>
            <c:dLbl>
              <c:idx val="7"/>
              <c:layout>
                <c:manualLayout>
                  <c:x val="-1.726213745913864E-3"/>
                  <c:y val="-2.0157936507936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E-438B-8C00-0BFC0B031FE4}"/>
                </c:ext>
              </c:extLst>
            </c:dLbl>
            <c:dLbl>
              <c:idx val="10"/>
              <c:layout>
                <c:manualLayout>
                  <c:x val="2.6070084637831297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E-438B-8C00-0BFC0B031FE4}"/>
                </c:ext>
              </c:extLst>
            </c:dLbl>
            <c:dLbl>
              <c:idx val="11"/>
              <c:layout>
                <c:manualLayout>
                  <c:x val="-9.90519315126645E-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E-438B-8C00-0BFC0B031FE4}"/>
                </c:ext>
              </c:extLst>
            </c:dLbl>
            <c:dLbl>
              <c:idx val="12"/>
              <c:layout>
                <c:manualLayout>
                  <c:x val="1.995308823776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E-438B-8C00-0BFC0B031FE4}"/>
                </c:ext>
              </c:extLst>
            </c:dLbl>
            <c:dLbl>
              <c:idx val="13"/>
              <c:layout>
                <c:manualLayout>
                  <c:x val="2.13609207752432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E-438B-8C00-0BFC0B031FE4}"/>
                </c:ext>
              </c:extLst>
            </c:dLbl>
            <c:dLbl>
              <c:idx val="14"/>
              <c:layout>
                <c:manualLayout>
                  <c:x val="-1.2762829383647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E-438B-8C00-0BFC0B031FE4}"/>
                </c:ext>
              </c:extLst>
            </c:dLbl>
            <c:dLbl>
              <c:idx val="15"/>
              <c:layout>
                <c:manualLayout>
                  <c:x val="2.71433470918784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E-438B-8C00-0BFC0B031FE4}"/>
                </c:ext>
              </c:extLst>
            </c:dLbl>
            <c:dLbl>
              <c:idx val="17"/>
              <c:layout>
                <c:manualLayout>
                  <c:x val="-1.39608061340246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E-438B-8C00-0BFC0B031FE4}"/>
                </c:ext>
              </c:extLst>
            </c:dLbl>
            <c:dLbl>
              <c:idx val="22"/>
              <c:layout>
                <c:manualLayout>
                  <c:x val="2.397152676680585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E-438B-8C00-0BFC0B031FE4}"/>
                </c:ext>
              </c:extLst>
            </c:dLbl>
            <c:dLbl>
              <c:idx val="24"/>
              <c:layout>
                <c:manualLayout>
                  <c:x val="2.28443013960806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4D-4F83-A409-22297B81E6CD}"/>
                </c:ext>
              </c:extLst>
            </c:dLbl>
            <c:dLbl>
              <c:idx val="25"/>
              <c:layout>
                <c:manualLayout>
                  <c:x val="2.28443013960806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D-4F83-A409-22297B81E6CD}"/>
                </c:ext>
              </c:extLst>
            </c:dLbl>
            <c:dLbl>
              <c:idx val="26"/>
              <c:layout>
                <c:manualLayout>
                  <c:x val="2.28443013960806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D-4F83-A409-22297B81E6CD}"/>
                </c:ext>
              </c:extLst>
            </c:dLbl>
            <c:dLbl>
              <c:idx val="27"/>
              <c:layout>
                <c:manualLayout>
                  <c:x val="-4.32914501154811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E-438B-8C00-0BFC0B031FE4}"/>
                </c:ext>
              </c:extLst>
            </c:dLbl>
            <c:dLbl>
              <c:idx val="28"/>
              <c:layout>
                <c:manualLayout>
                  <c:x val="-2.09436075528896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E-438B-8C00-0BFC0B031FE4}"/>
                </c:ext>
              </c:extLst>
            </c:dLbl>
            <c:dLbl>
              <c:idx val="31"/>
              <c:layout>
                <c:manualLayout>
                  <c:x val="8.3882356044925931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CE-438B-8C00-0BFC0B031FE4}"/>
                </c:ext>
              </c:extLst>
            </c:dLbl>
            <c:dLbl>
              <c:idx val="33"/>
              <c:layout>
                <c:manualLayout>
                  <c:x val="3.5951294270571675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E-438B-8C00-0BFC0B031FE4}"/>
                </c:ext>
              </c:extLst>
            </c:dLbl>
            <c:dLbl>
              <c:idx val="34"/>
              <c:layout>
                <c:manualLayout>
                  <c:x val="-3.27159176214105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CE-438B-8C00-0BFC0B031FE4}"/>
                </c:ext>
              </c:extLst>
            </c:dLbl>
            <c:dLbl>
              <c:idx val="35"/>
              <c:layout>
                <c:manualLayout>
                  <c:x val="-4.56886027921612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D-4F83-A409-22297B81E6CD}"/>
                </c:ext>
              </c:extLst>
            </c:dLbl>
            <c:dLbl>
              <c:idx val="36"/>
              <c:layout>
                <c:manualLayout>
                  <c:x val="-4.56886027921612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D-4F83-A409-22297B81E6CD}"/>
                </c:ext>
              </c:extLst>
            </c:dLbl>
            <c:dLbl>
              <c:idx val="37"/>
              <c:layout>
                <c:manualLayout>
                  <c:x val="-4.56886027921612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D-4F83-A409-22297B81E6CD}"/>
                </c:ext>
              </c:extLst>
            </c:dLbl>
            <c:dLbl>
              <c:idx val="38"/>
              <c:layout>
                <c:manualLayout>
                  <c:x val="-3.3852736399543441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CE-438B-8C00-0BFC0B031FE4}"/>
                </c:ext>
              </c:extLst>
            </c:dLbl>
            <c:dLbl>
              <c:idx val="42"/>
              <c:layout>
                <c:manualLayout>
                  <c:x val="-2.0942408376963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CE-438B-8C00-0BFC0B031FE4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CE-438B-8C00-0BFC0B031FE4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CE-438B-8C00-0BFC0B031F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市区町村別_人間ドック受診率!$CZ$6:$CZ$48</c:f>
              <c:strCache>
                <c:ptCount val="43"/>
                <c:pt idx="0">
                  <c:v>箕面市</c:v>
                </c:pt>
                <c:pt idx="1">
                  <c:v>泉南市</c:v>
                </c:pt>
                <c:pt idx="2">
                  <c:v>熊取町</c:v>
                </c:pt>
                <c:pt idx="3">
                  <c:v>太子町</c:v>
                </c:pt>
                <c:pt idx="4">
                  <c:v>富田林市</c:v>
                </c:pt>
                <c:pt idx="5">
                  <c:v>河南町</c:v>
                </c:pt>
                <c:pt idx="6">
                  <c:v>交野市</c:v>
                </c:pt>
                <c:pt idx="7">
                  <c:v>堺市</c:v>
                </c:pt>
                <c:pt idx="8">
                  <c:v>千早赤阪村</c:v>
                </c:pt>
                <c:pt idx="9">
                  <c:v>大東市</c:v>
                </c:pt>
                <c:pt idx="10">
                  <c:v>和泉市</c:v>
                </c:pt>
                <c:pt idx="11">
                  <c:v>羽曳野市</c:v>
                </c:pt>
                <c:pt idx="12">
                  <c:v>柏原市</c:v>
                </c:pt>
                <c:pt idx="13">
                  <c:v>豊能町</c:v>
                </c:pt>
                <c:pt idx="14">
                  <c:v>八尾市</c:v>
                </c:pt>
                <c:pt idx="15">
                  <c:v>阪南市</c:v>
                </c:pt>
                <c:pt idx="16">
                  <c:v>高槻市</c:v>
                </c:pt>
                <c:pt idx="17">
                  <c:v>枚方市</c:v>
                </c:pt>
                <c:pt idx="18">
                  <c:v>岸和田市</c:v>
                </c:pt>
                <c:pt idx="19">
                  <c:v>河内長野市</c:v>
                </c:pt>
                <c:pt idx="20">
                  <c:v>豊中市</c:v>
                </c:pt>
                <c:pt idx="21">
                  <c:v>高石市</c:v>
                </c:pt>
                <c:pt idx="22">
                  <c:v>四條畷市</c:v>
                </c:pt>
                <c:pt idx="23">
                  <c:v>泉大津市</c:v>
                </c:pt>
                <c:pt idx="24">
                  <c:v>大阪狭山市</c:v>
                </c:pt>
                <c:pt idx="25">
                  <c:v>藤井寺市</c:v>
                </c:pt>
                <c:pt idx="26">
                  <c:v>泉佐野市</c:v>
                </c:pt>
                <c:pt idx="27">
                  <c:v>寝屋川市</c:v>
                </c:pt>
                <c:pt idx="28">
                  <c:v>貝塚市</c:v>
                </c:pt>
                <c:pt idx="29">
                  <c:v>島本町</c:v>
                </c:pt>
                <c:pt idx="30">
                  <c:v>池田市</c:v>
                </c:pt>
                <c:pt idx="31">
                  <c:v>松原市</c:v>
                </c:pt>
                <c:pt idx="32">
                  <c:v>岬町</c:v>
                </c:pt>
                <c:pt idx="33">
                  <c:v>茨木市</c:v>
                </c:pt>
                <c:pt idx="34">
                  <c:v>大阪市</c:v>
                </c:pt>
                <c:pt idx="35">
                  <c:v>吹田市</c:v>
                </c:pt>
                <c:pt idx="36">
                  <c:v>東大阪市</c:v>
                </c:pt>
                <c:pt idx="37">
                  <c:v>能勢町</c:v>
                </c:pt>
                <c:pt idx="38">
                  <c:v>守口市</c:v>
                </c:pt>
                <c:pt idx="39">
                  <c:v>忠岡町</c:v>
                </c:pt>
                <c:pt idx="40">
                  <c:v>摂津市</c:v>
                </c:pt>
                <c:pt idx="41">
                  <c:v>門真市</c:v>
                </c:pt>
                <c:pt idx="42">
                  <c:v>田尻町</c:v>
                </c:pt>
              </c:strCache>
            </c:strRef>
          </c:cat>
          <c:val>
            <c:numRef>
              <c:f>市区町村別_人間ドック受診率!$DB$6:$DB$48</c:f>
              <c:numCache>
                <c:formatCode>0.0%</c:formatCode>
                <c:ptCount val="43"/>
                <c:pt idx="0">
                  <c:v>2.4E-2</c:v>
                </c:pt>
                <c:pt idx="1">
                  <c:v>2.1000000000000001E-2</c:v>
                </c:pt>
                <c:pt idx="2">
                  <c:v>1.6E-2</c:v>
                </c:pt>
                <c:pt idx="3">
                  <c:v>1.4E-2</c:v>
                </c:pt>
                <c:pt idx="4">
                  <c:v>1.2999999999999999E-2</c:v>
                </c:pt>
                <c:pt idx="5">
                  <c:v>1.2E-2</c:v>
                </c:pt>
                <c:pt idx="6">
                  <c:v>1.0999999999999999E-2</c:v>
                </c:pt>
                <c:pt idx="7">
                  <c:v>0.01</c:v>
                </c:pt>
                <c:pt idx="8">
                  <c:v>0.01</c:v>
                </c:pt>
                <c:pt idx="9">
                  <c:v>8.9999999999999993E-3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8.9999999999999993E-3</c:v>
                </c:pt>
                <c:pt idx="13">
                  <c:v>8.9999999999999993E-3</c:v>
                </c:pt>
                <c:pt idx="14">
                  <c:v>8.0000000000000002E-3</c:v>
                </c:pt>
                <c:pt idx="15">
                  <c:v>7.0000000000000001E-3</c:v>
                </c:pt>
                <c:pt idx="16">
                  <c:v>7.0000000000000001E-3</c:v>
                </c:pt>
                <c:pt idx="17">
                  <c:v>7.0000000000000001E-3</c:v>
                </c:pt>
                <c:pt idx="18">
                  <c:v>7.0000000000000001E-3</c:v>
                </c:pt>
                <c:pt idx="19">
                  <c:v>7.0000000000000001E-3</c:v>
                </c:pt>
                <c:pt idx="20">
                  <c:v>6.0000000000000001E-3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4.0000000000000001E-3</c:v>
                </c:pt>
                <c:pt idx="28">
                  <c:v>4.0000000000000001E-3</c:v>
                </c:pt>
                <c:pt idx="29">
                  <c:v>4.0000000000000001E-3</c:v>
                </c:pt>
                <c:pt idx="30">
                  <c:v>4.0000000000000001E-3</c:v>
                </c:pt>
                <c:pt idx="31">
                  <c:v>4.0000000000000001E-3</c:v>
                </c:pt>
                <c:pt idx="32">
                  <c:v>3.0000000000000001E-3</c:v>
                </c:pt>
                <c:pt idx="33">
                  <c:v>3.0000000000000001E-3</c:v>
                </c:pt>
                <c:pt idx="34">
                  <c:v>3.0000000000000001E-3</c:v>
                </c:pt>
                <c:pt idx="35">
                  <c:v>3.0000000000000001E-3</c:v>
                </c:pt>
                <c:pt idx="36">
                  <c:v>3.0000000000000001E-3</c:v>
                </c:pt>
                <c:pt idx="37">
                  <c:v>3.0000000000000001E-3</c:v>
                </c:pt>
                <c:pt idx="38">
                  <c:v>2E-3</c:v>
                </c:pt>
                <c:pt idx="39">
                  <c:v>2E-3</c:v>
                </c:pt>
                <c:pt idx="40">
                  <c:v>2E-3</c:v>
                </c:pt>
                <c:pt idx="41">
                  <c:v>2E-3</c:v>
                </c:pt>
                <c:pt idx="42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CE-438B-8C00-0BFC0B031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6224"/>
        <c:axId val="44917670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E6CE-438B-8C00-0BFC0B031FE4}"/>
              </c:ext>
            </c:extLst>
          </c:dPt>
          <c:dLbls>
            <c:dLbl>
              <c:idx val="0"/>
              <c:layout>
                <c:manualLayout>
                  <c:x val="3.3743961352657004E-2"/>
                  <c:y val="-0.896055555555555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CE-438B-8C00-0BFC0B031F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市区町村別_人間ドック受診率!$DK$6:$DK$48</c:f>
              <c:numCache>
                <c:formatCode>0.0%</c:formatCode>
                <c:ptCount val="43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6.0000000000000001E-3</c:v>
                </c:pt>
                <c:pt idx="12">
                  <c:v>6.0000000000000001E-3</c:v>
                </c:pt>
                <c:pt idx="13">
                  <c:v>6.0000000000000001E-3</c:v>
                </c:pt>
                <c:pt idx="14">
                  <c:v>6.0000000000000001E-3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6.0000000000000001E-3</c:v>
                </c:pt>
                <c:pt idx="18">
                  <c:v>6.0000000000000001E-3</c:v>
                </c:pt>
                <c:pt idx="19">
                  <c:v>6.0000000000000001E-3</c:v>
                </c:pt>
                <c:pt idx="20">
                  <c:v>6.0000000000000001E-3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6.0000000000000001E-3</c:v>
                </c:pt>
                <c:pt idx="25">
                  <c:v>6.0000000000000001E-3</c:v>
                </c:pt>
                <c:pt idx="26">
                  <c:v>6.0000000000000001E-3</c:v>
                </c:pt>
                <c:pt idx="27">
                  <c:v>6.0000000000000001E-3</c:v>
                </c:pt>
                <c:pt idx="28">
                  <c:v>6.0000000000000001E-3</c:v>
                </c:pt>
                <c:pt idx="29">
                  <c:v>6.0000000000000001E-3</c:v>
                </c:pt>
                <c:pt idx="30">
                  <c:v>6.0000000000000001E-3</c:v>
                </c:pt>
                <c:pt idx="31">
                  <c:v>6.0000000000000001E-3</c:v>
                </c:pt>
                <c:pt idx="32">
                  <c:v>6.0000000000000001E-3</c:v>
                </c:pt>
                <c:pt idx="33">
                  <c:v>6.0000000000000001E-3</c:v>
                </c:pt>
                <c:pt idx="34">
                  <c:v>6.0000000000000001E-3</c:v>
                </c:pt>
                <c:pt idx="35">
                  <c:v>6.0000000000000001E-3</c:v>
                </c:pt>
                <c:pt idx="36">
                  <c:v>6.0000000000000001E-3</c:v>
                </c:pt>
                <c:pt idx="37">
                  <c:v>6.0000000000000001E-3</c:v>
                </c:pt>
                <c:pt idx="38">
                  <c:v>6.0000000000000001E-3</c:v>
                </c:pt>
                <c:pt idx="39">
                  <c:v>6.0000000000000001E-3</c:v>
                </c:pt>
                <c:pt idx="40">
                  <c:v>6.0000000000000001E-3</c:v>
                </c:pt>
                <c:pt idx="41">
                  <c:v>6.0000000000000001E-3</c:v>
                </c:pt>
                <c:pt idx="42">
                  <c:v>6.0000000000000001E-3</c:v>
                </c:pt>
              </c:numCache>
            </c:numRef>
          </c:xVal>
          <c:yVal>
            <c:numRef>
              <c:f>市区町村別_人間ドック受診率!$DP$6:$DP$48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6CE-438B-8C00-0BFC0B031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77856"/>
        <c:axId val="449177280"/>
      </c:scatterChart>
      <c:catAx>
        <c:axId val="4493962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76704"/>
        <c:crossesAt val="0"/>
        <c:auto val="1"/>
        <c:lblAlgn val="ctr"/>
        <c:lblOffset val="100"/>
        <c:noMultiLvlLbl val="0"/>
      </c:catAx>
      <c:valAx>
        <c:axId val="44917670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6224"/>
        <c:crosses val="autoZero"/>
        <c:crossBetween val="between"/>
      </c:valAx>
      <c:valAx>
        <c:axId val="449177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77856"/>
        <c:crosses val="max"/>
        <c:crossBetween val="midCat"/>
      </c:valAx>
      <c:valAx>
        <c:axId val="449177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772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2190637187302"/>
          <c:y val="7.2786609996886034E-2"/>
          <c:w val="0.7525327342556756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市区町村別_人間ドック受診率!$DE$5</c:f>
              <c:strCache>
                <c:ptCount val="1"/>
                <c:pt idx="0">
                  <c:v>自己負担割合1割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2.126398450946641E-2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E-4CA1-BCF0-F18E7605C431}"/>
                </c:ext>
              </c:extLst>
            </c:dLbl>
            <c:dLbl>
              <c:idx val="4"/>
              <c:layout>
                <c:manualLayout>
                  <c:x val="3.21815834767641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E-4CA1-BCF0-F18E7605C431}"/>
                </c:ext>
              </c:extLst>
            </c:dLbl>
            <c:dLbl>
              <c:idx val="5"/>
              <c:layout>
                <c:manualLayout>
                  <c:x val="3.3017904953145889E-2"/>
                  <c:y val="7.9184087165843149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E-4CA1-BCF0-F18E7605C431}"/>
                </c:ext>
              </c:extLst>
            </c:dLbl>
            <c:dLbl>
              <c:idx val="6"/>
              <c:layout>
                <c:manualLayout>
                  <c:x val="2.85633443301947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E-4CA1-BCF0-F18E7605C431}"/>
                </c:ext>
              </c:extLst>
            </c:dLbl>
            <c:dLbl>
              <c:idx val="7"/>
              <c:layout>
                <c:manualLayout>
                  <c:x val="-1.7076841572952538E-3"/>
                  <c:y val="-2.0157936507936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E-4CA1-BCF0-F18E7605C431}"/>
                </c:ext>
              </c:extLst>
            </c:dLbl>
            <c:dLbl>
              <c:idx val="8"/>
              <c:layout>
                <c:manualLayout>
                  <c:x val="1.818225282080703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3-44A7-90AD-C7105316E15C}"/>
                </c:ext>
              </c:extLst>
            </c:dLbl>
            <c:dLbl>
              <c:idx val="9"/>
              <c:layout>
                <c:manualLayout>
                  <c:x val="2.8808089500860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3-44A7-90AD-C7105316E15C}"/>
                </c:ext>
              </c:extLst>
            </c:dLbl>
            <c:dLbl>
              <c:idx val="10"/>
              <c:layout>
                <c:manualLayout>
                  <c:x val="7.5493052712692952E-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E-4CA1-BCF0-F18E7605C431}"/>
                </c:ext>
              </c:extLst>
            </c:dLbl>
            <c:dLbl>
              <c:idx val="11"/>
              <c:layout>
                <c:manualLayout>
                  <c:x val="2.85794367947982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E-4CA1-BCF0-F18E7605C431}"/>
                </c:ext>
              </c:extLst>
            </c:dLbl>
            <c:dLbl>
              <c:idx val="12"/>
              <c:layout>
                <c:manualLayout>
                  <c:x val="-2.6105907000265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E-4CA1-BCF0-F18E7605C431}"/>
                </c:ext>
              </c:extLst>
            </c:dLbl>
            <c:dLbl>
              <c:idx val="13"/>
              <c:layout>
                <c:manualLayout>
                  <c:x val="2.947528114238923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E-4CA1-BCF0-F18E7605C431}"/>
                </c:ext>
              </c:extLst>
            </c:dLbl>
            <c:dLbl>
              <c:idx val="14"/>
              <c:layout>
                <c:manualLayout>
                  <c:x val="-1.36886844703445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E-4CA1-BCF0-F18E7605C431}"/>
                </c:ext>
              </c:extLst>
            </c:dLbl>
            <c:dLbl>
              <c:idx val="15"/>
              <c:layout>
                <c:manualLayout>
                  <c:x val="1.92490198890801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E-4CA1-BCF0-F18E7605C431}"/>
                </c:ext>
              </c:extLst>
            </c:dLbl>
            <c:dLbl>
              <c:idx val="17"/>
              <c:layout>
                <c:manualLayout>
                  <c:x val="2.88893669917766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E-4CA1-BCF0-F18E7605C431}"/>
                </c:ext>
              </c:extLst>
            </c:dLbl>
            <c:dLbl>
              <c:idx val="22"/>
              <c:layout>
                <c:manualLayout>
                  <c:x val="2.0263924675512318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E-4CA1-BCF0-F18E7605C431}"/>
                </c:ext>
              </c:extLst>
            </c:dLbl>
            <c:dLbl>
              <c:idx val="26"/>
              <c:layout>
                <c:manualLayout>
                  <c:x val="1.82157200229489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6-40F9-8A31-4A8762B072D4}"/>
                </c:ext>
              </c:extLst>
            </c:dLbl>
            <c:dLbl>
              <c:idx val="27"/>
              <c:layout>
                <c:manualLayout>
                  <c:x val="3.05621294702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E-4CA1-BCF0-F18E7605C431}"/>
                </c:ext>
              </c:extLst>
            </c:dLbl>
            <c:dLbl>
              <c:idx val="28"/>
              <c:layout>
                <c:manualLayout>
                  <c:x val="-2.20543261010919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E-4CA1-BCF0-F18E7605C431}"/>
                </c:ext>
              </c:extLst>
            </c:dLbl>
            <c:dLbl>
              <c:idx val="31"/>
              <c:layout>
                <c:manualLayout>
                  <c:x val="2.0409495123350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5E-4CA1-BCF0-F18E7605C431}"/>
                </c:ext>
              </c:extLst>
            </c:dLbl>
            <c:dLbl>
              <c:idx val="33"/>
              <c:layout>
                <c:manualLayout>
                  <c:x val="2.91121629374641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5E-4CA1-BCF0-F18E7605C431}"/>
                </c:ext>
              </c:extLst>
            </c:dLbl>
            <c:dLbl>
              <c:idx val="34"/>
              <c:layout>
                <c:manualLayout>
                  <c:x val="-1.7594186268885063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5E-4CA1-BCF0-F18E7605C431}"/>
                </c:ext>
              </c:extLst>
            </c:dLbl>
            <c:dLbl>
              <c:idx val="35"/>
              <c:layout>
                <c:manualLayout>
                  <c:x val="3.0359533371581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6-40F9-8A31-4A8762B072D4}"/>
                </c:ext>
              </c:extLst>
            </c:dLbl>
            <c:dLbl>
              <c:idx val="36"/>
              <c:layout>
                <c:manualLayout>
                  <c:x val="3.0359533371581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6-40F9-8A31-4A8762B072D4}"/>
                </c:ext>
              </c:extLst>
            </c:dLbl>
            <c:dLbl>
              <c:idx val="38"/>
              <c:layout>
                <c:manualLayout>
                  <c:x val="-1.7818894626123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5E-4CA1-BCF0-F18E7605C431}"/>
                </c:ext>
              </c:extLst>
            </c:dLbl>
            <c:dLbl>
              <c:idx val="39"/>
              <c:layout>
                <c:manualLayout>
                  <c:x val="7.82403423216670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3-44A7-90AD-C7105316E15C}"/>
                </c:ext>
              </c:extLst>
            </c:dLbl>
            <c:dLbl>
              <c:idx val="42"/>
              <c:layout>
                <c:manualLayout>
                  <c:x val="2.38206468081001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5E-4CA1-BCF0-F18E7605C431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5E-4CA1-BCF0-F18E7605C431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5E-4CA1-BCF0-F18E7605C4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市区町村別_人間ドック受診率!$DD$6:$DD$48</c:f>
              <c:strCache>
                <c:ptCount val="43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</c:strCache>
            </c:strRef>
          </c:cat>
          <c:val>
            <c:numRef>
              <c:f>市区町村別_人間ドック受診率!$DF$6:$DF$48</c:f>
              <c:numCache>
                <c:formatCode>0.0%</c:formatCode>
                <c:ptCount val="43"/>
                <c:pt idx="0">
                  <c:v>3.0000000000000001E-3</c:v>
                </c:pt>
                <c:pt idx="1">
                  <c:v>8.9999999999999993E-3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2E-3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6.0000000000000001E-3</c:v>
                </c:pt>
                <c:pt idx="8">
                  <c:v>3.0000000000000001E-3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2E-3</c:v>
                </c:pt>
                <c:pt idx="12">
                  <c:v>6.0000000000000001E-3</c:v>
                </c:pt>
                <c:pt idx="13">
                  <c:v>4.0000000000000001E-3</c:v>
                </c:pt>
                <c:pt idx="14">
                  <c:v>0.01</c:v>
                </c:pt>
                <c:pt idx="15">
                  <c:v>3.0000000000000001E-3</c:v>
                </c:pt>
                <c:pt idx="16">
                  <c:v>5.0000000000000001E-3</c:v>
                </c:pt>
                <c:pt idx="17">
                  <c:v>2E-3</c:v>
                </c:pt>
                <c:pt idx="18">
                  <c:v>8.9999999999999993E-3</c:v>
                </c:pt>
                <c:pt idx="19">
                  <c:v>8.0000000000000002E-3</c:v>
                </c:pt>
                <c:pt idx="20">
                  <c:v>2.1000000000000001E-2</c:v>
                </c:pt>
                <c:pt idx="21">
                  <c:v>7.0000000000000001E-3</c:v>
                </c:pt>
                <c:pt idx="22">
                  <c:v>8.0000000000000002E-3</c:v>
                </c:pt>
                <c:pt idx="23">
                  <c:v>1E-3</c:v>
                </c:pt>
                <c:pt idx="24">
                  <c:v>1E-3</c:v>
                </c:pt>
                <c:pt idx="25">
                  <c:v>6.0000000000000001E-3</c:v>
                </c:pt>
                <c:pt idx="26">
                  <c:v>3.0000000000000001E-3</c:v>
                </c:pt>
                <c:pt idx="27">
                  <c:v>2E-3</c:v>
                </c:pt>
                <c:pt idx="28">
                  <c:v>0.02</c:v>
                </c:pt>
                <c:pt idx="29">
                  <c:v>5.0000000000000001E-3</c:v>
                </c:pt>
                <c:pt idx="30">
                  <c:v>8.9999999999999993E-3</c:v>
                </c:pt>
                <c:pt idx="31">
                  <c:v>3.0000000000000001E-3</c:v>
                </c:pt>
                <c:pt idx="32">
                  <c:v>7.0000000000000001E-3</c:v>
                </c:pt>
                <c:pt idx="33">
                  <c:v>2E-3</c:v>
                </c:pt>
                <c:pt idx="34">
                  <c:v>7.0000000000000001E-3</c:v>
                </c:pt>
                <c:pt idx="35">
                  <c:v>2E-3</c:v>
                </c:pt>
                <c:pt idx="36">
                  <c:v>2E-3</c:v>
                </c:pt>
                <c:pt idx="37">
                  <c:v>1.4999999999999999E-2</c:v>
                </c:pt>
                <c:pt idx="38">
                  <c:v>1E-3</c:v>
                </c:pt>
                <c:pt idx="39">
                  <c:v>4.0000000000000001E-3</c:v>
                </c:pt>
                <c:pt idx="40">
                  <c:v>1.2E-2</c:v>
                </c:pt>
                <c:pt idx="41">
                  <c:v>8.0000000000000002E-3</c:v>
                </c:pt>
                <c:pt idx="42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5E-4CA1-BCF0-F18E7605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6224"/>
        <c:axId val="44917670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B15E-4CA1-BCF0-F18E7605C431}"/>
              </c:ext>
            </c:extLst>
          </c:dPt>
          <c:dLbls>
            <c:dLbl>
              <c:idx val="0"/>
              <c:layout>
                <c:manualLayout>
                  <c:x val="7.9049172882004151E-2"/>
                  <c:y val="-0.8980744805523881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5E-4CA1-BCF0-F18E7605C4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市区町村別_人間ドック受診率!$DM$6:$DM$48</c:f>
              <c:numCache>
                <c:formatCode>0.0%</c:formatCode>
                <c:ptCount val="43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5.0000000000000001E-3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5.0000000000000001E-3</c:v>
                </c:pt>
                <c:pt idx="31">
                  <c:v>5.0000000000000001E-3</c:v>
                </c:pt>
                <c:pt idx="32">
                  <c:v>5.0000000000000001E-3</c:v>
                </c:pt>
                <c:pt idx="33">
                  <c:v>5.0000000000000001E-3</c:v>
                </c:pt>
                <c:pt idx="34">
                  <c:v>5.0000000000000001E-3</c:v>
                </c:pt>
                <c:pt idx="35">
                  <c:v>5.0000000000000001E-3</c:v>
                </c:pt>
                <c:pt idx="36">
                  <c:v>5.0000000000000001E-3</c:v>
                </c:pt>
                <c:pt idx="37">
                  <c:v>5.0000000000000001E-3</c:v>
                </c:pt>
                <c:pt idx="38">
                  <c:v>5.0000000000000001E-3</c:v>
                </c:pt>
                <c:pt idx="39">
                  <c:v>5.0000000000000001E-3</c:v>
                </c:pt>
                <c:pt idx="40">
                  <c:v>5.0000000000000001E-3</c:v>
                </c:pt>
                <c:pt idx="41">
                  <c:v>5.0000000000000001E-3</c:v>
                </c:pt>
                <c:pt idx="42">
                  <c:v>5.0000000000000001E-3</c:v>
                </c:pt>
              </c:numCache>
            </c:numRef>
          </c:xVal>
          <c:yVal>
            <c:numRef>
              <c:f>市区町村別_人間ドック受診率!$DP$6:$DP$48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15E-4CA1-BCF0-F18E7605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77856"/>
        <c:axId val="449177280"/>
      </c:scatterChart>
      <c:catAx>
        <c:axId val="4493962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76704"/>
        <c:crossesAt val="0"/>
        <c:auto val="1"/>
        <c:lblAlgn val="ctr"/>
        <c:lblOffset val="100"/>
        <c:noMultiLvlLbl val="0"/>
      </c:catAx>
      <c:valAx>
        <c:axId val="449176704"/>
        <c:scaling>
          <c:orientation val="minMax"/>
          <c:max val="6.5000000000000016E-2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6224"/>
        <c:crosses val="autoZero"/>
        <c:crossBetween val="between"/>
        <c:majorUnit val="5.000000000000001E-3"/>
      </c:valAx>
      <c:valAx>
        <c:axId val="449177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77856"/>
        <c:crosses val="max"/>
        <c:crossBetween val="midCat"/>
      </c:valAx>
      <c:valAx>
        <c:axId val="449177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772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2190637187302"/>
          <c:y val="7.2786609996886034E-2"/>
          <c:w val="0.7525327342556756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市区町村別_人間ドック受診率!$DG$5</c:f>
              <c:strCache>
                <c:ptCount val="1"/>
                <c:pt idx="0">
                  <c:v>自己負担割合3割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4408451874491528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E2-4EC6-910B-B2A6E255BDBA}"/>
                </c:ext>
              </c:extLst>
            </c:dLbl>
            <c:dLbl>
              <c:idx val="4"/>
              <c:layout>
                <c:manualLayout>
                  <c:x val="-4.1537276130711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2-4EC6-910B-B2A6E255BDBA}"/>
                </c:ext>
              </c:extLst>
            </c:dLbl>
            <c:dLbl>
              <c:idx val="5"/>
              <c:layout>
                <c:manualLayout>
                  <c:x val="-3.34973791131246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2-4EC6-910B-B2A6E255BDBA}"/>
                </c:ext>
              </c:extLst>
            </c:dLbl>
            <c:dLbl>
              <c:idx val="6"/>
              <c:layout>
                <c:manualLayout>
                  <c:x val="1.07154791031420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2-4EC6-910B-B2A6E255BDBA}"/>
                </c:ext>
              </c:extLst>
            </c:dLbl>
            <c:dLbl>
              <c:idx val="7"/>
              <c:layout>
                <c:manualLayout>
                  <c:x val="-6.2950483091787999E-3"/>
                  <c:y val="-2.0157936507936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2-4EC6-910B-B2A6E255BDBA}"/>
                </c:ext>
              </c:extLst>
            </c:dLbl>
            <c:dLbl>
              <c:idx val="8"/>
              <c:layout>
                <c:manualLayout>
                  <c:x val="9.10989074706483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B-4187-AD5F-B849F2A2165A}"/>
                </c:ext>
              </c:extLst>
            </c:dLbl>
            <c:dLbl>
              <c:idx val="9"/>
              <c:layout>
                <c:manualLayout>
                  <c:x val="-4.55494537353247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B-4187-AD5F-B849F2A2165A}"/>
                </c:ext>
              </c:extLst>
            </c:dLbl>
            <c:dLbl>
              <c:idx val="10"/>
              <c:layout>
                <c:manualLayout>
                  <c:x val="-4.15516224153529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2-4EC6-910B-B2A6E255BDBA}"/>
                </c:ext>
              </c:extLst>
            </c:dLbl>
            <c:dLbl>
              <c:idx val="11"/>
              <c:layout>
                <c:manualLayout>
                  <c:x val="-4.55649955436853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2-4EC6-910B-B2A6E255BDBA}"/>
                </c:ext>
              </c:extLst>
            </c:dLbl>
            <c:dLbl>
              <c:idx val="12"/>
              <c:layout>
                <c:manualLayout>
                  <c:x val="-2.5457482095537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2-4EC6-910B-B2A6E255BDBA}"/>
                </c:ext>
              </c:extLst>
            </c:dLbl>
            <c:dLbl>
              <c:idx val="13"/>
              <c:layout>
                <c:manualLayout>
                  <c:x val="2.96049929852646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2-4EC6-910B-B2A6E255BDBA}"/>
                </c:ext>
              </c:extLst>
            </c:dLbl>
            <c:dLbl>
              <c:idx val="14"/>
              <c:layout>
                <c:manualLayout>
                  <c:x val="-1.2067616430560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2-4EC6-910B-B2A6E255BDBA}"/>
                </c:ext>
              </c:extLst>
            </c:dLbl>
            <c:dLbl>
              <c:idx val="15"/>
              <c:layout>
                <c:manualLayout>
                  <c:x val="1.19216429843380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2-4EC6-910B-B2A6E255BDBA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2-4EC6-910B-B2A6E255BDBA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2-4EC6-910B-B2A6E255BDBA}"/>
                </c:ext>
              </c:extLst>
            </c:dLbl>
            <c:dLbl>
              <c:idx val="27"/>
              <c:layout>
                <c:manualLayout>
                  <c:x val="2.6755820855552641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2-4EC6-910B-B2A6E255BDBA}"/>
                </c:ext>
              </c:extLst>
            </c:dLbl>
            <c:dLbl>
              <c:idx val="28"/>
              <c:layout>
                <c:manualLayout>
                  <c:x val="2.54407447634555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2-4EC6-910B-B2A6E255BDBA}"/>
                </c:ext>
              </c:extLst>
            </c:dLbl>
            <c:dLbl>
              <c:idx val="29"/>
              <c:layout>
                <c:manualLayout>
                  <c:x val="9.10989074706483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B-4187-AD5F-B849F2A2165A}"/>
                </c:ext>
              </c:extLst>
            </c:dLbl>
            <c:dLbl>
              <c:idx val="31"/>
              <c:layout>
                <c:manualLayout>
                  <c:x val="9.3633417757227799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E2-4EC6-910B-B2A6E255BDBA}"/>
                </c:ext>
              </c:extLst>
            </c:dLbl>
            <c:dLbl>
              <c:idx val="33"/>
              <c:layout>
                <c:manualLayout>
                  <c:x val="4.0121776046122518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E2-4EC6-910B-B2A6E255BDBA}"/>
                </c:ext>
              </c:extLst>
            </c:dLbl>
            <c:dLbl>
              <c:idx val="34"/>
              <c:layout>
                <c:manualLayout>
                  <c:x val="1.3389865664977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E2-4EC6-910B-B2A6E255BDBA}"/>
                </c:ext>
              </c:extLst>
            </c:dLbl>
            <c:dLbl>
              <c:idx val="35"/>
              <c:layout>
                <c:manualLayout>
                  <c:x val="3.1884617614726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B-4187-AD5F-B849F2A2165A}"/>
                </c:ext>
              </c:extLst>
            </c:dLbl>
            <c:dLbl>
              <c:idx val="38"/>
              <c:layout>
                <c:manualLayout>
                  <c:x val="-2.6899283701965895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E2-4EC6-910B-B2A6E255BDBA}"/>
                </c:ext>
              </c:extLst>
            </c:dLbl>
            <c:dLbl>
              <c:idx val="42"/>
              <c:layout>
                <c:manualLayout>
                  <c:x val="-2.0107513448147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2-4EC6-910B-B2A6E255BDBA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E2-4EC6-910B-B2A6E255BDBA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E2-4EC6-910B-B2A6E255BD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市区町村別_人間ドック受診率!$DD$6:$DD$48</c:f>
              <c:strCache>
                <c:ptCount val="43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豊中市</c:v>
                </c:pt>
                <c:pt idx="4">
                  <c:v>池田市</c:v>
                </c:pt>
                <c:pt idx="5">
                  <c:v>吹田市</c:v>
                </c:pt>
                <c:pt idx="6">
                  <c:v>泉大津市</c:v>
                </c:pt>
                <c:pt idx="7">
                  <c:v>高槻市</c:v>
                </c:pt>
                <c:pt idx="8">
                  <c:v>貝塚市</c:v>
                </c:pt>
                <c:pt idx="9">
                  <c:v>守口市</c:v>
                </c:pt>
                <c:pt idx="10">
                  <c:v>枚方市</c:v>
                </c:pt>
                <c:pt idx="11">
                  <c:v>茨木市</c:v>
                </c:pt>
                <c:pt idx="12">
                  <c:v>八尾市</c:v>
                </c:pt>
                <c:pt idx="13">
                  <c:v>泉佐野市</c:v>
                </c:pt>
                <c:pt idx="14">
                  <c:v>富田林市</c:v>
                </c:pt>
                <c:pt idx="15">
                  <c:v>寝屋川市</c:v>
                </c:pt>
                <c:pt idx="16">
                  <c:v>河内長野市</c:v>
                </c:pt>
                <c:pt idx="17">
                  <c:v>松原市</c:v>
                </c:pt>
                <c:pt idx="18">
                  <c:v>大東市</c:v>
                </c:pt>
                <c:pt idx="19">
                  <c:v>和泉市</c:v>
                </c:pt>
                <c:pt idx="20">
                  <c:v>箕面市</c:v>
                </c:pt>
                <c:pt idx="21">
                  <c:v>柏原市</c:v>
                </c:pt>
                <c:pt idx="22">
                  <c:v>羽曳野市</c:v>
                </c:pt>
                <c:pt idx="23">
                  <c:v>門真市</c:v>
                </c:pt>
                <c:pt idx="24">
                  <c:v>摂津市</c:v>
                </c:pt>
                <c:pt idx="25">
                  <c:v>高石市</c:v>
                </c:pt>
                <c:pt idx="26">
                  <c:v>藤井寺市</c:v>
                </c:pt>
                <c:pt idx="27">
                  <c:v>東大阪市</c:v>
                </c:pt>
                <c:pt idx="28">
                  <c:v>泉南市</c:v>
                </c:pt>
                <c:pt idx="29">
                  <c:v>四條畷市</c:v>
                </c:pt>
                <c:pt idx="30">
                  <c:v>交野市</c:v>
                </c:pt>
                <c:pt idx="31">
                  <c:v>大阪狭山市</c:v>
                </c:pt>
                <c:pt idx="32">
                  <c:v>阪南市</c:v>
                </c:pt>
                <c:pt idx="33">
                  <c:v>島本町</c:v>
                </c:pt>
                <c:pt idx="34">
                  <c:v>豊能町</c:v>
                </c:pt>
                <c:pt idx="35">
                  <c:v>能勢町</c:v>
                </c:pt>
                <c:pt idx="36">
                  <c:v>忠岡町</c:v>
                </c:pt>
                <c:pt idx="37">
                  <c:v>熊取町</c:v>
                </c:pt>
                <c:pt idx="38">
                  <c:v>田尻町</c:v>
                </c:pt>
                <c:pt idx="39">
                  <c:v>岬町</c:v>
                </c:pt>
                <c:pt idx="40">
                  <c:v>太子町</c:v>
                </c:pt>
                <c:pt idx="41">
                  <c:v>河南町</c:v>
                </c:pt>
                <c:pt idx="42">
                  <c:v>千早赤阪村</c:v>
                </c:pt>
              </c:strCache>
            </c:strRef>
          </c:cat>
          <c:val>
            <c:numRef>
              <c:f>市区町村別_人間ドック受診率!$DH$6:$DH$48</c:f>
              <c:numCache>
                <c:formatCode>0.0%</c:formatCode>
                <c:ptCount val="43"/>
                <c:pt idx="0">
                  <c:v>0.01</c:v>
                </c:pt>
                <c:pt idx="1">
                  <c:v>3.5000000000000003E-2</c:v>
                </c:pt>
                <c:pt idx="2">
                  <c:v>2.7E-2</c:v>
                </c:pt>
                <c:pt idx="3">
                  <c:v>2.4E-2</c:v>
                </c:pt>
                <c:pt idx="4">
                  <c:v>1.6E-2</c:v>
                </c:pt>
                <c:pt idx="5">
                  <c:v>1.0999999999999999E-2</c:v>
                </c:pt>
                <c:pt idx="6">
                  <c:v>0.04</c:v>
                </c:pt>
                <c:pt idx="7">
                  <c:v>2.8000000000000001E-2</c:v>
                </c:pt>
                <c:pt idx="8">
                  <c:v>0.02</c:v>
                </c:pt>
                <c:pt idx="9">
                  <c:v>1.7000000000000001E-2</c:v>
                </c:pt>
                <c:pt idx="10">
                  <c:v>0.03</c:v>
                </c:pt>
                <c:pt idx="11">
                  <c:v>1.2E-2</c:v>
                </c:pt>
                <c:pt idx="12">
                  <c:v>2.5000000000000001E-2</c:v>
                </c:pt>
                <c:pt idx="13">
                  <c:v>1.7999999999999999E-2</c:v>
                </c:pt>
                <c:pt idx="14">
                  <c:v>4.8000000000000001E-2</c:v>
                </c:pt>
                <c:pt idx="15">
                  <c:v>0.02</c:v>
                </c:pt>
                <c:pt idx="16">
                  <c:v>3.1E-2</c:v>
                </c:pt>
                <c:pt idx="17">
                  <c:v>0.02</c:v>
                </c:pt>
                <c:pt idx="18">
                  <c:v>2.1999999999999999E-2</c:v>
                </c:pt>
                <c:pt idx="19">
                  <c:v>2.8000000000000001E-2</c:v>
                </c:pt>
                <c:pt idx="20">
                  <c:v>4.7E-2</c:v>
                </c:pt>
                <c:pt idx="21">
                  <c:v>4.3999999999999997E-2</c:v>
                </c:pt>
                <c:pt idx="22">
                  <c:v>2.7E-2</c:v>
                </c:pt>
                <c:pt idx="23">
                  <c:v>1.4E-2</c:v>
                </c:pt>
                <c:pt idx="24">
                  <c:v>1.2999999999999999E-2</c:v>
                </c:pt>
                <c:pt idx="25">
                  <c:v>1.7000000000000001E-2</c:v>
                </c:pt>
                <c:pt idx="26">
                  <c:v>2.4E-2</c:v>
                </c:pt>
                <c:pt idx="27">
                  <c:v>1.4E-2</c:v>
                </c:pt>
                <c:pt idx="28">
                  <c:v>5.0999999999999997E-2</c:v>
                </c:pt>
                <c:pt idx="29">
                  <c:v>0.02</c:v>
                </c:pt>
                <c:pt idx="30">
                  <c:v>3.2000000000000001E-2</c:v>
                </c:pt>
                <c:pt idx="31">
                  <c:v>2.1000000000000001E-2</c:v>
                </c:pt>
                <c:pt idx="32">
                  <c:v>2.5000000000000001E-2</c:v>
                </c:pt>
                <c:pt idx="33">
                  <c:v>2.1000000000000001E-2</c:v>
                </c:pt>
                <c:pt idx="34">
                  <c:v>2.9000000000000001E-2</c:v>
                </c:pt>
                <c:pt idx="35">
                  <c:v>1.7999999999999999E-2</c:v>
                </c:pt>
                <c:pt idx="36">
                  <c:v>0</c:v>
                </c:pt>
                <c:pt idx="37">
                  <c:v>3.6999999999999998E-2</c:v>
                </c:pt>
                <c:pt idx="38">
                  <c:v>0</c:v>
                </c:pt>
                <c:pt idx="39">
                  <c:v>0</c:v>
                </c:pt>
                <c:pt idx="40">
                  <c:v>4.2999999999999997E-2</c:v>
                </c:pt>
                <c:pt idx="41">
                  <c:v>6.0999999999999999E-2</c:v>
                </c:pt>
                <c:pt idx="42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E2-4EC6-910B-B2A6E255B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6224"/>
        <c:axId val="44917670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B4E2-4EC6-910B-B2A6E255BDBA}"/>
              </c:ext>
            </c:extLst>
          </c:dPt>
          <c:dLbls>
            <c:dLbl>
              <c:idx val="0"/>
              <c:layout>
                <c:manualLayout>
                  <c:x val="6.4143434153840634E-3"/>
                  <c:y val="-0.8990725935097462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E2-4EC6-910B-B2A6E255BD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市区町村別_人間ドック受診率!$DO$6:$DO$48</c:f>
              <c:numCache>
                <c:formatCode>0.0%</c:formatCode>
                <c:ptCount val="43"/>
                <c:pt idx="0">
                  <c:v>2.1000000000000001E-2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2.1000000000000001E-2</c:v>
                </c:pt>
                <c:pt idx="4">
                  <c:v>2.1000000000000001E-2</c:v>
                </c:pt>
                <c:pt idx="5">
                  <c:v>2.1000000000000001E-2</c:v>
                </c:pt>
                <c:pt idx="6">
                  <c:v>2.1000000000000001E-2</c:v>
                </c:pt>
                <c:pt idx="7">
                  <c:v>2.1000000000000001E-2</c:v>
                </c:pt>
                <c:pt idx="8">
                  <c:v>2.1000000000000001E-2</c:v>
                </c:pt>
                <c:pt idx="9">
                  <c:v>2.1000000000000001E-2</c:v>
                </c:pt>
                <c:pt idx="10">
                  <c:v>2.1000000000000001E-2</c:v>
                </c:pt>
                <c:pt idx="11">
                  <c:v>2.1000000000000001E-2</c:v>
                </c:pt>
                <c:pt idx="12">
                  <c:v>2.1000000000000001E-2</c:v>
                </c:pt>
                <c:pt idx="13">
                  <c:v>2.1000000000000001E-2</c:v>
                </c:pt>
                <c:pt idx="14">
                  <c:v>2.1000000000000001E-2</c:v>
                </c:pt>
                <c:pt idx="15">
                  <c:v>2.1000000000000001E-2</c:v>
                </c:pt>
                <c:pt idx="16">
                  <c:v>2.1000000000000001E-2</c:v>
                </c:pt>
                <c:pt idx="17">
                  <c:v>2.1000000000000001E-2</c:v>
                </c:pt>
                <c:pt idx="18">
                  <c:v>2.1000000000000001E-2</c:v>
                </c:pt>
                <c:pt idx="19">
                  <c:v>2.1000000000000001E-2</c:v>
                </c:pt>
                <c:pt idx="20">
                  <c:v>2.1000000000000001E-2</c:v>
                </c:pt>
                <c:pt idx="21">
                  <c:v>2.1000000000000001E-2</c:v>
                </c:pt>
                <c:pt idx="22">
                  <c:v>2.1000000000000001E-2</c:v>
                </c:pt>
                <c:pt idx="23">
                  <c:v>2.1000000000000001E-2</c:v>
                </c:pt>
                <c:pt idx="24">
                  <c:v>2.1000000000000001E-2</c:v>
                </c:pt>
                <c:pt idx="25">
                  <c:v>2.1000000000000001E-2</c:v>
                </c:pt>
                <c:pt idx="26">
                  <c:v>2.1000000000000001E-2</c:v>
                </c:pt>
                <c:pt idx="27">
                  <c:v>2.1000000000000001E-2</c:v>
                </c:pt>
                <c:pt idx="28">
                  <c:v>2.1000000000000001E-2</c:v>
                </c:pt>
                <c:pt idx="29">
                  <c:v>2.1000000000000001E-2</c:v>
                </c:pt>
                <c:pt idx="30">
                  <c:v>2.1000000000000001E-2</c:v>
                </c:pt>
                <c:pt idx="31">
                  <c:v>2.1000000000000001E-2</c:v>
                </c:pt>
                <c:pt idx="32">
                  <c:v>2.1000000000000001E-2</c:v>
                </c:pt>
                <c:pt idx="33">
                  <c:v>2.1000000000000001E-2</c:v>
                </c:pt>
                <c:pt idx="34">
                  <c:v>2.1000000000000001E-2</c:v>
                </c:pt>
                <c:pt idx="35">
                  <c:v>2.1000000000000001E-2</c:v>
                </c:pt>
                <c:pt idx="36">
                  <c:v>2.1000000000000001E-2</c:v>
                </c:pt>
                <c:pt idx="37">
                  <c:v>2.1000000000000001E-2</c:v>
                </c:pt>
                <c:pt idx="38">
                  <c:v>2.1000000000000001E-2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2.1000000000000001E-2</c:v>
                </c:pt>
                <c:pt idx="42">
                  <c:v>2.1000000000000001E-2</c:v>
                </c:pt>
              </c:numCache>
            </c:numRef>
          </c:xVal>
          <c:yVal>
            <c:numRef>
              <c:f>市区町村別_人間ドック受診率!$DP$6:$DP$48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4E2-4EC6-910B-B2A6E255B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77856"/>
        <c:axId val="449177280"/>
      </c:scatterChart>
      <c:catAx>
        <c:axId val="4493962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76704"/>
        <c:crossesAt val="0"/>
        <c:auto val="1"/>
        <c:lblAlgn val="ctr"/>
        <c:lblOffset val="100"/>
        <c:noMultiLvlLbl val="0"/>
      </c:catAx>
      <c:valAx>
        <c:axId val="449176704"/>
        <c:scaling>
          <c:orientation val="minMax"/>
          <c:max val="6.5000000000000016E-2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6224"/>
        <c:crosses val="autoZero"/>
        <c:crossBetween val="between"/>
        <c:majorUnit val="5.000000000000001E-3"/>
      </c:valAx>
      <c:valAx>
        <c:axId val="449177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77856"/>
        <c:crosses val="max"/>
        <c:crossBetween val="midCat"/>
      </c:valAx>
      <c:valAx>
        <c:axId val="449177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772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3366583837473041"/>
          <c:h val="0.7043426304207486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医療機関受診状況!$P$4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1"/>
              <c:layout>
                <c:manualLayout>
                  <c:x val="3.0757121666212576E-3"/>
                  <c:y val="1.388870662000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D-47B6-9BA3-679FCC68C2BB}"/>
                </c:ext>
              </c:extLst>
            </c:dLbl>
            <c:dLbl>
              <c:idx val="4"/>
              <c:layout>
                <c:manualLayout>
                  <c:x val="3.0757121666212576E-3"/>
                  <c:y val="-1.6203703703703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D-47B6-9BA3-679FCC68C2BB}"/>
                </c:ext>
              </c:extLst>
            </c:dLbl>
            <c:dLbl>
              <c:idx val="7"/>
              <c:layout>
                <c:manualLayout>
                  <c:x val="-1.127748099918843E-16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D-47B6-9BA3-679FCC68C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医療機関受診状況!$P$6:$Q$9</c:f>
              <c:multiLvlStrCache>
                <c:ptCount val="4"/>
                <c:lvl>
                  <c:pt idx="1">
                    <c:v>自己負担割合1割</c:v>
                  </c:pt>
                  <c:pt idx="2">
                    <c:v>自己負担割合3割</c:v>
                  </c:pt>
                </c:lvl>
                <c:lvl>
                  <c:pt idx="0">
                    <c:v>医科健診受診者</c:v>
                  </c:pt>
                  <c:pt idx="1">
                    <c:v>人間ドック受診者</c:v>
                  </c:pt>
                  <c:pt idx="3">
                    <c:v>医科健診未受診･
人間ドック未受診者</c:v>
                  </c:pt>
                </c:lvl>
              </c:multiLvlStrCache>
            </c:multiLvlStrRef>
          </c:cat>
          <c:val>
            <c:numRef>
              <c:f>(医療機関受診状況!$J$6,医療機関受診状況!$J$8:$J$9,医療機関受診状況!$J$11)</c:f>
              <c:numCache>
                <c:formatCode>0.0%</c:formatCode>
                <c:ptCount val="4"/>
                <c:pt idx="0">
                  <c:v>0.86643310806229235</c:v>
                </c:pt>
                <c:pt idx="1">
                  <c:v>0.8310385523210071</c:v>
                </c:pt>
                <c:pt idx="2">
                  <c:v>0.82233502538071068</c:v>
                </c:pt>
                <c:pt idx="3">
                  <c:v>0.82810654702572595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CD-47B6-9BA3-679FCC68C2BB}"/>
            </c:ext>
          </c:extLst>
        </c:ser>
        <c:ser>
          <c:idx val="0"/>
          <c:order val="1"/>
          <c:tx>
            <c:strRef>
              <c:f>医療機関受診状況!$R$5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医療機関受診状況!$P$6:$Q$9</c:f>
              <c:multiLvlStrCache>
                <c:ptCount val="4"/>
                <c:lvl>
                  <c:pt idx="1">
                    <c:v>自己負担割合1割</c:v>
                  </c:pt>
                  <c:pt idx="2">
                    <c:v>自己負担割合3割</c:v>
                  </c:pt>
                </c:lvl>
                <c:lvl>
                  <c:pt idx="0">
                    <c:v>医科健診受診者</c:v>
                  </c:pt>
                  <c:pt idx="1">
                    <c:v>人間ドック受診者</c:v>
                  </c:pt>
                  <c:pt idx="3">
                    <c:v>医科健診未受診･
人間ドック未受診者</c:v>
                  </c:pt>
                </c:lvl>
              </c:multiLvlStrCache>
            </c:multiLvlStrRef>
          </c:cat>
          <c:val>
            <c:numRef>
              <c:f>医療機関受診状況!$R$6:$R$9</c:f>
              <c:numCache>
                <c:formatCode>0.0%</c:formatCode>
                <c:ptCount val="4"/>
                <c:pt idx="0">
                  <c:v>0.12086431751915561</c:v>
                </c:pt>
                <c:pt idx="1">
                  <c:v>0.15932336742722264</c:v>
                </c:pt>
                <c:pt idx="2">
                  <c:v>0.16187253243090804</c:v>
                </c:pt>
                <c:pt idx="3">
                  <c:v>0.10600053625558514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CD-47B6-9BA3-679FCC68C2BB}"/>
            </c:ext>
          </c:extLst>
        </c:ser>
        <c:ser>
          <c:idx val="1"/>
          <c:order val="2"/>
          <c:tx>
            <c:strRef>
              <c:f>医療機関受診状況!$S$5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医療機関受診状況!$P$6:$Q$9</c:f>
              <c:multiLvlStrCache>
                <c:ptCount val="4"/>
                <c:lvl>
                  <c:pt idx="1">
                    <c:v>自己負担割合1割</c:v>
                  </c:pt>
                  <c:pt idx="2">
                    <c:v>自己負担割合3割</c:v>
                  </c:pt>
                </c:lvl>
                <c:lvl>
                  <c:pt idx="0">
                    <c:v>医科健診受診者</c:v>
                  </c:pt>
                  <c:pt idx="1">
                    <c:v>人間ドック受診者</c:v>
                  </c:pt>
                  <c:pt idx="3">
                    <c:v>医科健診未受診･
人間ドック未受診者</c:v>
                  </c:pt>
                </c:lvl>
              </c:multiLvlStrCache>
            </c:multiLvlStrRef>
          </c:cat>
          <c:val>
            <c:numRef>
              <c:f>医療機関受診状況!$S$6:$S$9</c:f>
              <c:numCache>
                <c:formatCode>0.0%</c:formatCode>
                <c:ptCount val="4"/>
                <c:pt idx="0">
                  <c:v>1.2702574418552048E-2</c:v>
                </c:pt>
                <c:pt idx="1">
                  <c:v>9.6380802517702646E-3</c:v>
                </c:pt>
                <c:pt idx="2">
                  <c:v>1.5792442188381273E-2</c:v>
                </c:pt>
                <c:pt idx="3">
                  <c:v>6.589291671868891E-2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2-47A5-91BE-D460C9FD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noFill/>
            </a:ln>
          </c:spPr>
        </c:serLines>
        <c:axId val="458256384"/>
        <c:axId val="459533120"/>
      </c:barChart>
      <c:catAx>
        <c:axId val="45825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9533120"/>
        <c:crosses val="autoZero"/>
        <c:auto val="1"/>
        <c:lblAlgn val="ctr"/>
        <c:lblOffset val="100"/>
        <c:noMultiLvlLbl val="0"/>
      </c:catAx>
      <c:valAx>
        <c:axId val="459533120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6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43247673268537"/>
          <c:y val="2.7025544607642178E-2"/>
          <c:w val="0.57510874389702626"/>
          <c:h val="5.8025511622537308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4724720233567"/>
          <c:y val="7.2786615342291999E-2"/>
          <c:w val="0.78781050724637691"/>
          <c:h val="0.921661030606747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地区別_医療機関受診状況!$CE$5</c:f>
              <c:strCache>
                <c:ptCount val="1"/>
                <c:pt idx="0">
                  <c:v>生活習慣病あり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地区別_医療機関受診状況!$CD$7:$CD$15</c:f>
              <c:strCache>
                <c:ptCount val="9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  <c:pt idx="8">
                  <c:v>広域連合全体</c:v>
                </c:pt>
              </c:strCache>
            </c:strRef>
          </c:cat>
          <c:val>
            <c:numRef>
              <c:f>地区別_医療機関受診状況!$CE$7:$CE$15</c:f>
              <c:numCache>
                <c:formatCode>0.0%</c:formatCode>
                <c:ptCount val="9"/>
                <c:pt idx="0">
                  <c:v>0.86403832991101981</c:v>
                </c:pt>
                <c:pt idx="1">
                  <c:v>0.87659557754997841</c:v>
                </c:pt>
                <c:pt idx="2">
                  <c:v>0.85438736145980043</c:v>
                </c:pt>
                <c:pt idx="3">
                  <c:v>0.87051687763713081</c:v>
                </c:pt>
                <c:pt idx="4">
                  <c:v>0.87276662564189622</c:v>
                </c:pt>
                <c:pt idx="5">
                  <c:v>0.84397736459175421</c:v>
                </c:pt>
                <c:pt idx="6">
                  <c:v>0.87610151568558337</c:v>
                </c:pt>
                <c:pt idx="7">
                  <c:v>0.87186209088020339</c:v>
                </c:pt>
                <c:pt idx="8">
                  <c:v>0.86643310806229235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1BE-4AE5-885F-38C9ED283AD1}"/>
            </c:ext>
          </c:extLst>
        </c:ser>
        <c:ser>
          <c:idx val="1"/>
          <c:order val="1"/>
          <c:tx>
            <c:strRef>
              <c:f>地区別_医療機関受診状況!$CF$5</c:f>
              <c:strCache>
                <c:ptCount val="1"/>
                <c:pt idx="0">
                  <c:v>生活習慣病なし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地区別_医療機関受診状況!$CD$7:$CD$15</c:f>
              <c:strCache>
                <c:ptCount val="9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  <c:pt idx="8">
                  <c:v>広域連合全体</c:v>
                </c:pt>
              </c:strCache>
            </c:strRef>
          </c:cat>
          <c:val>
            <c:numRef>
              <c:f>地区別_医療機関受診状況!$CF$7:$CF$15</c:f>
              <c:numCache>
                <c:formatCode>0.0%</c:formatCode>
                <c:ptCount val="9"/>
                <c:pt idx="0">
                  <c:v>0.12386036960985636</c:v>
                </c:pt>
                <c:pt idx="1">
                  <c:v>0.1123679352735556</c:v>
                </c:pt>
                <c:pt idx="2">
                  <c:v>0.13045741228338736</c:v>
                </c:pt>
                <c:pt idx="3">
                  <c:v>0.11893459915611815</c:v>
                </c:pt>
                <c:pt idx="4">
                  <c:v>0.11759962653312395</c:v>
                </c:pt>
                <c:pt idx="5">
                  <c:v>0.14126919967663709</c:v>
                </c:pt>
                <c:pt idx="6">
                  <c:v>0.11209023616496294</c:v>
                </c:pt>
                <c:pt idx="7">
                  <c:v>0.1131765702785722</c:v>
                </c:pt>
                <c:pt idx="8">
                  <c:v>0.12086431751915561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BE-4AE5-885F-38C9ED283AD1}"/>
            </c:ext>
          </c:extLst>
        </c:ser>
        <c:ser>
          <c:idx val="2"/>
          <c:order val="2"/>
          <c:tx>
            <c:strRef>
              <c:f>地区別_医療機関受診状況!$CG$5</c:f>
              <c:strCache>
                <c:ptCount val="1"/>
                <c:pt idx="0">
                  <c:v>医療機関未受診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地区別_医療機関受診状況!$CD$7:$CD$15</c:f>
              <c:strCache>
                <c:ptCount val="9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  <c:pt idx="8">
                  <c:v>広域連合全体</c:v>
                </c:pt>
              </c:strCache>
            </c:strRef>
          </c:cat>
          <c:val>
            <c:numRef>
              <c:f>地区別_医療機関受診状況!$CG$7:$CG$15</c:f>
              <c:numCache>
                <c:formatCode>0.0%</c:formatCode>
                <c:ptCount val="9"/>
                <c:pt idx="0">
                  <c:v>1.2101300479123833E-2</c:v>
                </c:pt>
                <c:pt idx="1">
                  <c:v>1.1036487176465992E-2</c:v>
                </c:pt>
                <c:pt idx="2">
                  <c:v>1.5155226256812204E-2</c:v>
                </c:pt>
                <c:pt idx="3">
                  <c:v>1.0548523206751037E-2</c:v>
                </c:pt>
                <c:pt idx="4">
                  <c:v>9.6337478249798325E-3</c:v>
                </c:pt>
                <c:pt idx="5">
                  <c:v>1.4753435731608699E-2</c:v>
                </c:pt>
                <c:pt idx="6">
                  <c:v>1.1808248149453693E-2</c:v>
                </c:pt>
                <c:pt idx="7">
                  <c:v>1.4961338841224414E-2</c:v>
                </c:pt>
                <c:pt idx="8">
                  <c:v>1.2702574418552048E-2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A-4E7E-BB7B-C78245118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258944"/>
        <c:axId val="459534848"/>
      </c:barChart>
      <c:catAx>
        <c:axId val="458258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534848"/>
        <c:crossesAt val="0"/>
        <c:auto val="1"/>
        <c:lblAlgn val="ctr"/>
        <c:lblOffset val="100"/>
        <c:noMultiLvlLbl val="0"/>
      </c:catAx>
      <c:valAx>
        <c:axId val="45953484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8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05511447503"/>
          <c:y val="1.0254915874822072E-2"/>
          <c:w val="0.67487922705314007"/>
          <c:h val="3.9007142857142865E-2"/>
        </c:manualLayout>
      </c:layout>
      <c:overlay val="1"/>
      <c:spPr>
        <a:ln>
          <a:solidFill>
            <a:srgbClr val="7F7F7F"/>
          </a:solidFill>
        </a:ln>
      </c:spPr>
      <c:txPr>
        <a:bodyPr/>
        <a:lstStyle/>
        <a:p>
          <a:pPr>
            <a:defRPr>
              <a:latin typeface="ＭＳ 明朝" panose="02020609040205080304" pitchFamily="17" charset="-128"/>
              <a:ea typeface="ＭＳ 明朝" panose="02020609040205080304" pitchFamily="17" charset="-128"/>
            </a:defRPr>
          </a:pPr>
          <a:endParaRPr lang="ja-JP"/>
        </a:p>
      </c:tx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59055118110236227" l="0.70866141732283472" r="0.19685039370078741" t="0.59055118110236227" header="0.31496062992125984" footer="0.3149606299212598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200025</xdr:rowOff>
    </xdr:from>
    <xdr:to>
      <xdr:col>9</xdr:col>
      <xdr:colOff>107550</xdr:colOff>
      <xdr:row>75</xdr:row>
      <xdr:rowOff>74625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47BD06E-DCC5-40C3-8B9F-EAF92086F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553272</xdr:colOff>
      <xdr:row>80</xdr:row>
      <xdr:rowOff>170100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2031A1-98CD-4DD8-B453-62A64DC76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553524</xdr:colOff>
      <xdr:row>80</xdr:row>
      <xdr:rowOff>170100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A3D7DC1-89EC-4A1F-B228-AF6EA5F23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52525" y="3086100"/>
          <a:ext cx="7221024" cy="108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553272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A243D0D-F675-464D-89CE-482F585C1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352424</xdr:colOff>
      <xdr:row>22</xdr:row>
      <xdr:rowOff>0</xdr:rowOff>
    </xdr:from>
    <xdr:ext cx="8028000" cy="5292000"/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67FFB364-815F-4DEC-ACA1-BA822F23B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0C7066D-282F-4ACE-9D15-018A6D5ED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4036216-9A87-40F3-BFF6-3C6E341DB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ECE66B-92A1-4A86-8CB8-46CC9B381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314325</xdr:colOff>
      <xdr:row>2</xdr:row>
      <xdr:rowOff>0</xdr:rowOff>
    </xdr:from>
    <xdr:to>
      <xdr:col>9</xdr:col>
      <xdr:colOff>69450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FB18DF-E2B7-456A-9DA8-0CA9D6660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9</xdr:col>
      <xdr:colOff>107550</xdr:colOff>
      <xdr:row>76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9931A7C-6E98-45D7-9351-6C67F1DBC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0</xdr:colOff>
      <xdr:row>3</xdr:row>
      <xdr:rowOff>0</xdr:rowOff>
    </xdr:from>
    <xdr:to>
      <xdr:col>18</xdr:col>
      <xdr:colOff>1545825</xdr:colOff>
      <xdr:row>76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9DC5E0F-9697-4FE8-AC49-B0E8F5AC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200025</xdr:rowOff>
    </xdr:from>
    <xdr:to>
      <xdr:col>9</xdr:col>
      <xdr:colOff>107550</xdr:colOff>
      <xdr:row>75</xdr:row>
      <xdr:rowOff>74625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7A8283D-B55D-49CF-B49D-161816EAF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082A391-57E6-42F3-B794-95F17D761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1FDC33E-4810-47E5-BD81-F21E53332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74BEFCA-9212-4E1E-9CC2-9F6EAB6B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553524</xdr:colOff>
      <xdr:row>80</xdr:row>
      <xdr:rowOff>170100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AE2900-AF83-4E4F-82AE-105E1BC68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52525" y="3086100"/>
          <a:ext cx="7221024" cy="108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573368</xdr:colOff>
      <xdr:row>82</xdr:row>
      <xdr:rowOff>5000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3CA09C9-AF40-49B4-AD37-9928C2E13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50938" y="3036094"/>
          <a:ext cx="7221024" cy="108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513692</xdr:colOff>
      <xdr:row>82</xdr:row>
      <xdr:rowOff>5000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DFD8EFB-40EA-4282-85D9-6FE310ADE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3"/>
        <a:stretch/>
      </xdr:blipFill>
      <xdr:spPr>
        <a:xfrm>
          <a:off x="1150938" y="3036094"/>
          <a:ext cx="7221276" cy="108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107550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66FDFE-6969-4F59-81C9-06E1C6D1B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107550</xdr:colOff>
      <xdr:row>76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93C5D4-1371-402C-B6B8-820248FA1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3</xdr:row>
      <xdr:rowOff>0</xdr:rowOff>
    </xdr:from>
    <xdr:to>
      <xdr:col>19</xdr:col>
      <xdr:colOff>107550</xdr:colOff>
      <xdr:row>76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703A803-55C7-44E7-A5C6-A57C42301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0CDB-AED8-4127-9E46-D549C04058D3}">
  <sheetPr codeName="Sheet1"/>
  <dimension ref="A1:AN56"/>
  <sheetViews>
    <sheetView showGridLines="0" tabSelected="1" zoomScaleNormal="100" zoomScaleSheetLayoutView="100" workbookViewId="0"/>
  </sheetViews>
  <sheetFormatPr defaultColWidth="9" defaultRowHeight="13.5"/>
  <cols>
    <col min="1" max="1" width="4.625" style="15" customWidth="1"/>
    <col min="2" max="14" width="14.625" style="15" customWidth="1"/>
    <col min="15" max="15" width="9" style="15"/>
    <col min="16" max="20" width="14.625" style="15" customWidth="1"/>
    <col min="21" max="26" width="14.875" style="15" customWidth="1"/>
    <col min="27" max="41" width="14.625" style="15" customWidth="1"/>
    <col min="42" max="16384" width="9" style="15"/>
  </cols>
  <sheetData>
    <row r="1" spans="1:36" s="4" customFormat="1" ht="16.5" customHeight="1">
      <c r="A1" s="4" t="s">
        <v>163</v>
      </c>
    </row>
    <row r="2" spans="1:36" s="4" customFormat="1" ht="16.5" customHeight="1">
      <c r="A2" s="4" t="s">
        <v>147</v>
      </c>
      <c r="C2" s="10" t="s">
        <v>215</v>
      </c>
      <c r="F2" s="10"/>
      <c r="P2" s="13" t="s">
        <v>198</v>
      </c>
      <c r="X2" s="4" t="s">
        <v>156</v>
      </c>
    </row>
    <row r="3" spans="1:36" s="4" customFormat="1" ht="24.95" customHeight="1">
      <c r="B3" s="273"/>
      <c r="C3" s="275" t="s">
        <v>164</v>
      </c>
      <c r="D3" s="276"/>
      <c r="E3" s="277"/>
      <c r="F3" s="275" t="s">
        <v>165</v>
      </c>
      <c r="G3" s="276"/>
      <c r="H3" s="277"/>
      <c r="I3" s="275" t="s">
        <v>234</v>
      </c>
      <c r="J3" s="276"/>
      <c r="K3" s="277"/>
      <c r="L3" s="275" t="s">
        <v>74</v>
      </c>
      <c r="M3" s="276"/>
      <c r="N3" s="277"/>
      <c r="P3" s="270" t="s">
        <v>146</v>
      </c>
      <c r="Q3" s="268" t="s">
        <v>164</v>
      </c>
      <c r="R3" s="269"/>
      <c r="S3" s="268" t="s">
        <v>165</v>
      </c>
      <c r="T3" s="269"/>
      <c r="U3" s="268" t="s">
        <v>234</v>
      </c>
      <c r="V3" s="269"/>
      <c r="X3" s="279" t="s">
        <v>240</v>
      </c>
      <c r="Y3" s="279"/>
      <c r="AH3" s="117"/>
      <c r="AI3" s="278"/>
      <c r="AJ3" s="278"/>
    </row>
    <row r="4" spans="1:36" s="4" customFormat="1" ht="24.95" customHeight="1">
      <c r="B4" s="274"/>
      <c r="C4" s="5" t="s">
        <v>73</v>
      </c>
      <c r="D4" s="68" t="s">
        <v>72</v>
      </c>
      <c r="E4" s="50" t="s">
        <v>151</v>
      </c>
      <c r="F4" s="69" t="s">
        <v>73</v>
      </c>
      <c r="G4" s="68" t="s">
        <v>72</v>
      </c>
      <c r="H4" s="50" t="s">
        <v>151</v>
      </c>
      <c r="I4" s="69" t="s">
        <v>73</v>
      </c>
      <c r="J4" s="68" t="s">
        <v>72</v>
      </c>
      <c r="K4" s="202" t="s">
        <v>151</v>
      </c>
      <c r="L4" s="69" t="s">
        <v>73</v>
      </c>
      <c r="M4" s="68" t="s">
        <v>72</v>
      </c>
      <c r="N4" s="50" t="s">
        <v>151</v>
      </c>
      <c r="P4" s="271"/>
      <c r="Q4" s="184" t="s">
        <v>73</v>
      </c>
      <c r="R4" s="186" t="s">
        <v>72</v>
      </c>
      <c r="S4" s="184" t="s">
        <v>73</v>
      </c>
      <c r="T4" s="186" t="s">
        <v>72</v>
      </c>
      <c r="U4" s="203" t="s">
        <v>73</v>
      </c>
      <c r="V4" s="186" t="s">
        <v>72</v>
      </c>
      <c r="X4" s="279" t="s">
        <v>151</v>
      </c>
      <c r="Y4" s="279"/>
      <c r="AH4" s="272"/>
      <c r="AI4" s="99" t="s">
        <v>200</v>
      </c>
      <c r="AJ4" s="99" t="s">
        <v>201</v>
      </c>
    </row>
    <row r="5" spans="1:36">
      <c r="B5" s="3" t="s">
        <v>145</v>
      </c>
      <c r="C5" s="107">
        <f>SUM(Q5:Q14)</f>
        <v>9660</v>
      </c>
      <c r="D5" s="41">
        <f>SUM(R5:R14)</f>
        <v>58</v>
      </c>
      <c r="E5" s="42">
        <f t="shared" ref="E5:E25" si="0">IFERROR(D5/C5,"-")</f>
        <v>6.0041407867494822E-3</v>
      </c>
      <c r="F5" s="62">
        <f>SUM(S5:S14)</f>
        <v>186</v>
      </c>
      <c r="G5" s="41">
        <f>SUM(T5:T14)</f>
        <v>3</v>
      </c>
      <c r="H5" s="42">
        <f>IFERROR(G5/F5,"-")</f>
        <v>1.6129032258064516E-2</v>
      </c>
      <c r="I5" s="62">
        <f>SUM(U5:U14)</f>
        <v>238</v>
      </c>
      <c r="J5" s="41">
        <f>SUM(V5:V14)</f>
        <v>0</v>
      </c>
      <c r="K5" s="42">
        <f t="shared" ref="K5:K10" si="1">IFERROR(J5/I5,"-")</f>
        <v>0</v>
      </c>
      <c r="L5" s="62">
        <f>SUM(C5,F5,I5)</f>
        <v>10084</v>
      </c>
      <c r="M5" s="41">
        <f>SUM(D5,G5,J5)</f>
        <v>61</v>
      </c>
      <c r="N5" s="42">
        <f>IFERROR(M5/L5,"-")</f>
        <v>6.0491868306227691E-3</v>
      </c>
      <c r="P5" s="3" t="s">
        <v>75</v>
      </c>
      <c r="Q5" s="62">
        <v>169</v>
      </c>
      <c r="R5" s="41">
        <v>3</v>
      </c>
      <c r="S5" s="237">
        <v>3</v>
      </c>
      <c r="T5" s="238">
        <v>0</v>
      </c>
      <c r="U5" s="237">
        <v>6</v>
      </c>
      <c r="V5" s="110">
        <v>0</v>
      </c>
      <c r="X5" s="3" t="s">
        <v>145</v>
      </c>
      <c r="Y5" s="232">
        <f>ROUND(年齢別人間ドック受診率!N5,3)</f>
        <v>6.0000000000000001E-3</v>
      </c>
      <c r="AA5" s="66"/>
      <c r="AB5" s="122" t="s">
        <v>220</v>
      </c>
      <c r="AC5" s="122" t="s">
        <v>73</v>
      </c>
      <c r="AD5" s="121" t="s">
        <v>72</v>
      </c>
      <c r="AE5" s="113" t="s">
        <v>151</v>
      </c>
      <c r="AH5" s="272"/>
      <c r="AI5" s="99" t="s">
        <v>151</v>
      </c>
      <c r="AJ5" s="99" t="s">
        <v>151</v>
      </c>
    </row>
    <row r="6" spans="1:36">
      <c r="B6" s="3" t="s">
        <v>85</v>
      </c>
      <c r="C6" s="107">
        <f t="shared" ref="C6:C25" si="2">Q15</f>
        <v>65197</v>
      </c>
      <c r="D6" s="43">
        <f t="shared" ref="D6:D25" si="3">R15</f>
        <v>300</v>
      </c>
      <c r="E6" s="42">
        <f t="shared" si="0"/>
        <v>4.6014387165053605E-3</v>
      </c>
      <c r="F6" s="107">
        <f t="shared" ref="F6:F25" si="4">S15</f>
        <v>7256</v>
      </c>
      <c r="G6" s="43">
        <f t="shared" ref="G6:G25" si="5">T15</f>
        <v>107</v>
      </c>
      <c r="H6" s="42">
        <f>IFERROR(G6/F6,"-")</f>
        <v>1.4746416758544652E-2</v>
      </c>
      <c r="I6" s="107">
        <f>U15</f>
        <v>215</v>
      </c>
      <c r="J6" s="43">
        <f>V15</f>
        <v>0</v>
      </c>
      <c r="K6" s="42">
        <f t="shared" si="1"/>
        <v>0</v>
      </c>
      <c r="L6" s="62">
        <f t="shared" ref="L6:L25" si="6">SUM(C6,F6,I6)</f>
        <v>72668</v>
      </c>
      <c r="M6" s="41">
        <f t="shared" ref="M6:M25" si="7">SUM(D6,G6,J6)</f>
        <v>407</v>
      </c>
      <c r="N6" s="42">
        <f t="shared" ref="N6:N25" si="8">IFERROR(M6/L6,"-")</f>
        <v>5.6008146639511197E-3</v>
      </c>
      <c r="P6" s="3" t="s">
        <v>76</v>
      </c>
      <c r="Q6" s="239">
        <v>323</v>
      </c>
      <c r="R6" s="43">
        <v>2</v>
      </c>
      <c r="S6" s="239">
        <v>7</v>
      </c>
      <c r="T6" s="240">
        <v>0</v>
      </c>
      <c r="U6" s="239">
        <v>5</v>
      </c>
      <c r="V6" s="241">
        <v>0</v>
      </c>
      <c r="X6" s="3" t="s">
        <v>85</v>
      </c>
      <c r="Y6" s="232">
        <f>ROUND(年齢別人間ドック受診率!N6,3)</f>
        <v>6.0000000000000001E-3</v>
      </c>
      <c r="AA6" s="118" t="s">
        <v>145</v>
      </c>
      <c r="AB6" s="114" t="s">
        <v>200</v>
      </c>
      <c r="AC6" s="40">
        <f>SUM(Q5:Q14)</f>
        <v>9660</v>
      </c>
      <c r="AD6" s="115">
        <f>SUM(R5:R14)</f>
        <v>58</v>
      </c>
      <c r="AE6" s="47">
        <f>IFERROR(AD6/AC6,"-")</f>
        <v>6.0041407867494822E-3</v>
      </c>
      <c r="AG6" s="61">
        <v>1</v>
      </c>
      <c r="AH6" s="113" t="s">
        <v>145</v>
      </c>
      <c r="AI6" s="89">
        <f>INDEX($AE:$AE,(ROW()+(AG6*2)-2))</f>
        <v>6.0041407867494822E-3</v>
      </c>
      <c r="AJ6" s="89">
        <f>INDEX($AE:$AE,(ROW()+(AG6*2)-1))</f>
        <v>1.6129032258064516E-2</v>
      </c>
    </row>
    <row r="7" spans="1:36">
      <c r="B7" s="3" t="s">
        <v>86</v>
      </c>
      <c r="C7" s="107">
        <f t="shared" si="2"/>
        <v>80720</v>
      </c>
      <c r="D7" s="43">
        <f t="shared" si="3"/>
        <v>776</v>
      </c>
      <c r="E7" s="42">
        <f t="shared" si="0"/>
        <v>9.6134786917740338E-3</v>
      </c>
      <c r="F7" s="107">
        <f t="shared" si="4"/>
        <v>8563</v>
      </c>
      <c r="G7" s="43">
        <f t="shared" si="5"/>
        <v>266</v>
      </c>
      <c r="H7" s="42">
        <f t="shared" ref="H7:H25" si="9">IFERROR(G7/F7,"-")</f>
        <v>3.1063879481490132E-2</v>
      </c>
      <c r="I7" s="107">
        <f t="shared" ref="I7:I25" si="10">U16</f>
        <v>338</v>
      </c>
      <c r="J7" s="43">
        <f t="shared" ref="J7:J25" si="11">V16</f>
        <v>0</v>
      </c>
      <c r="K7" s="42">
        <f t="shared" si="1"/>
        <v>0</v>
      </c>
      <c r="L7" s="62">
        <f t="shared" si="6"/>
        <v>89621</v>
      </c>
      <c r="M7" s="41">
        <f t="shared" si="7"/>
        <v>1042</v>
      </c>
      <c r="N7" s="42">
        <f t="shared" si="8"/>
        <v>1.1626739268698184E-2</v>
      </c>
      <c r="P7" s="3" t="s">
        <v>77</v>
      </c>
      <c r="Q7" s="239">
        <v>428</v>
      </c>
      <c r="R7" s="43">
        <v>5</v>
      </c>
      <c r="S7" s="239">
        <v>5</v>
      </c>
      <c r="T7" s="240">
        <v>0</v>
      </c>
      <c r="U7" s="239">
        <v>5</v>
      </c>
      <c r="V7" s="241">
        <v>0</v>
      </c>
      <c r="X7" s="3" t="s">
        <v>86</v>
      </c>
      <c r="Y7" s="232">
        <f>ROUND(年齢別人間ドック受診率!N7,3)</f>
        <v>1.2E-2</v>
      </c>
      <c r="AA7" s="119"/>
      <c r="AB7" s="114" t="s">
        <v>202</v>
      </c>
      <c r="AC7" s="115">
        <f>SUM(S5:S14)</f>
        <v>186</v>
      </c>
      <c r="AD7" s="115">
        <f>SUM(T5:T14)</f>
        <v>3</v>
      </c>
      <c r="AE7" s="47">
        <f t="shared" ref="AE7:AE26" si="12">IFERROR(AD7/AC7,"-")</f>
        <v>1.6129032258064516E-2</v>
      </c>
      <c r="AG7" s="61">
        <v>2</v>
      </c>
      <c r="AH7" s="113" t="s">
        <v>67</v>
      </c>
      <c r="AI7" s="89">
        <f t="shared" ref="AI7:AI12" si="13">INDEX($AE:$AE,(ROW()+(AG7*2)-2))</f>
        <v>7.6174881440571858E-3</v>
      </c>
      <c r="AJ7" s="89">
        <f t="shared" ref="AJ7:AJ12" si="14">INDEX($AE:$AE,(ROW()+(AG7*2)-1))</f>
        <v>2.6853697174101895E-2</v>
      </c>
    </row>
    <row r="8" spans="1:36">
      <c r="B8" s="3" t="s">
        <v>87</v>
      </c>
      <c r="C8" s="107">
        <f t="shared" si="2"/>
        <v>92030</v>
      </c>
      <c r="D8" s="43">
        <f t="shared" si="3"/>
        <v>811</v>
      </c>
      <c r="E8" s="42">
        <f t="shared" si="0"/>
        <v>8.8123438009344787E-3</v>
      </c>
      <c r="F8" s="107">
        <f t="shared" si="4"/>
        <v>8443</v>
      </c>
      <c r="G8" s="43">
        <f t="shared" si="5"/>
        <v>268</v>
      </c>
      <c r="H8" s="42">
        <f t="shared" si="9"/>
        <v>3.1742271704370481E-2</v>
      </c>
      <c r="I8" s="107">
        <f t="shared" si="10"/>
        <v>480</v>
      </c>
      <c r="J8" s="43">
        <f t="shared" si="11"/>
        <v>0</v>
      </c>
      <c r="K8" s="42">
        <f t="shared" si="1"/>
        <v>0</v>
      </c>
      <c r="L8" s="62">
        <f t="shared" si="6"/>
        <v>100953</v>
      </c>
      <c r="M8" s="41">
        <f t="shared" si="7"/>
        <v>1079</v>
      </c>
      <c r="N8" s="42">
        <f t="shared" si="8"/>
        <v>1.0688142006676374E-2</v>
      </c>
      <c r="P8" s="3" t="s">
        <v>78</v>
      </c>
      <c r="Q8" s="239">
        <v>782</v>
      </c>
      <c r="R8" s="43">
        <v>7</v>
      </c>
      <c r="S8" s="239">
        <v>18</v>
      </c>
      <c r="T8" s="240">
        <v>0</v>
      </c>
      <c r="U8" s="239">
        <v>9</v>
      </c>
      <c r="V8" s="241">
        <v>0</v>
      </c>
      <c r="X8" s="3" t="s">
        <v>87</v>
      </c>
      <c r="Y8" s="232">
        <f>ROUND(年齢別人間ドック受診率!N8,3)</f>
        <v>1.0999999999999999E-2</v>
      </c>
      <c r="AA8" s="120"/>
      <c r="AB8" s="121" t="s">
        <v>74</v>
      </c>
      <c r="AC8" s="115">
        <f>L5</f>
        <v>10084</v>
      </c>
      <c r="AD8" s="115">
        <f>M5</f>
        <v>61</v>
      </c>
      <c r="AE8" s="181">
        <f>N5</f>
        <v>6.0491868306227691E-3</v>
      </c>
      <c r="AG8" s="61">
        <v>3</v>
      </c>
      <c r="AH8" s="113" t="s">
        <v>68</v>
      </c>
      <c r="AI8" s="89">
        <f t="shared" si="13"/>
        <v>4.4039511291754947E-3</v>
      </c>
      <c r="AJ8" s="89">
        <f t="shared" si="14"/>
        <v>2.3252005894874733E-2</v>
      </c>
    </row>
    <row r="9" spans="1:36">
      <c r="B9" s="3" t="s">
        <v>88</v>
      </c>
      <c r="C9" s="107">
        <f t="shared" si="2"/>
        <v>87434</v>
      </c>
      <c r="D9" s="43">
        <f t="shared" si="3"/>
        <v>657</v>
      </c>
      <c r="E9" s="42">
        <f t="shared" si="0"/>
        <v>7.5142393119381479E-3</v>
      </c>
      <c r="F9" s="107">
        <f t="shared" si="4"/>
        <v>7402</v>
      </c>
      <c r="G9" s="43">
        <f t="shared" si="5"/>
        <v>202</v>
      </c>
      <c r="H9" s="42">
        <f t="shared" si="9"/>
        <v>2.7289921642799243E-2</v>
      </c>
      <c r="I9" s="107">
        <f t="shared" si="10"/>
        <v>602</v>
      </c>
      <c r="J9" s="43">
        <f t="shared" si="11"/>
        <v>0</v>
      </c>
      <c r="K9" s="42">
        <f t="shared" si="1"/>
        <v>0</v>
      </c>
      <c r="L9" s="62">
        <f t="shared" si="6"/>
        <v>95438</v>
      </c>
      <c r="M9" s="41">
        <f t="shared" si="7"/>
        <v>859</v>
      </c>
      <c r="N9" s="42">
        <f>IFERROR(M9/L9,"-")</f>
        <v>9.0006077243865133E-3</v>
      </c>
      <c r="P9" s="3" t="s">
        <v>79</v>
      </c>
      <c r="Q9" s="239">
        <v>941</v>
      </c>
      <c r="R9" s="43">
        <v>4</v>
      </c>
      <c r="S9" s="239">
        <v>17</v>
      </c>
      <c r="T9" s="240">
        <v>1</v>
      </c>
      <c r="U9" s="239">
        <v>26</v>
      </c>
      <c r="V9" s="241">
        <v>0</v>
      </c>
      <c r="X9" s="3" t="s">
        <v>88</v>
      </c>
      <c r="Y9" s="232">
        <f>ROUND(年齢別人間ドック受診率!N9,3)</f>
        <v>8.9999999999999993E-3</v>
      </c>
      <c r="AA9" s="118" t="s">
        <v>67</v>
      </c>
      <c r="AB9" s="114" t="s">
        <v>200</v>
      </c>
      <c r="AC9" s="40">
        <f>SUM(Q15:Q19)</f>
        <v>417723</v>
      </c>
      <c r="AD9" s="116">
        <f>SUM(R15:R19)</f>
        <v>3182</v>
      </c>
      <c r="AE9" s="47">
        <f t="shared" si="12"/>
        <v>7.6174881440571858E-3</v>
      </c>
      <c r="AG9" s="61">
        <v>4</v>
      </c>
      <c r="AH9" s="113" t="s">
        <v>69</v>
      </c>
      <c r="AI9" s="89">
        <f t="shared" si="13"/>
        <v>1.7365742919094071E-3</v>
      </c>
      <c r="AJ9" s="89">
        <f t="shared" si="14"/>
        <v>1.0354686654818021E-2</v>
      </c>
    </row>
    <row r="10" spans="1:36">
      <c r="B10" s="3" t="s">
        <v>89</v>
      </c>
      <c r="C10" s="107">
        <f t="shared" si="2"/>
        <v>92342</v>
      </c>
      <c r="D10" s="43">
        <f t="shared" si="3"/>
        <v>638</v>
      </c>
      <c r="E10" s="42">
        <f t="shared" si="0"/>
        <v>6.9090987849515931E-3</v>
      </c>
      <c r="F10" s="107">
        <f t="shared" si="4"/>
        <v>7474</v>
      </c>
      <c r="G10" s="43">
        <f t="shared" si="5"/>
        <v>208</v>
      </c>
      <c r="H10" s="42">
        <f>IFERROR(G10/F10,"-")</f>
        <v>2.7829810008027828E-2</v>
      </c>
      <c r="I10" s="107">
        <f t="shared" si="10"/>
        <v>824</v>
      </c>
      <c r="J10" s="43">
        <f t="shared" si="11"/>
        <v>0</v>
      </c>
      <c r="K10" s="42">
        <f t="shared" si="1"/>
        <v>0</v>
      </c>
      <c r="L10" s="62">
        <f t="shared" si="6"/>
        <v>100640</v>
      </c>
      <c r="M10" s="41">
        <f t="shared" si="7"/>
        <v>846</v>
      </c>
      <c r="N10" s="42">
        <f t="shared" si="8"/>
        <v>8.4062003179650232E-3</v>
      </c>
      <c r="P10" s="3" t="s">
        <v>80</v>
      </c>
      <c r="Q10" s="239">
        <v>1141</v>
      </c>
      <c r="R10" s="43">
        <v>9</v>
      </c>
      <c r="S10" s="239">
        <v>25</v>
      </c>
      <c r="T10" s="240">
        <v>0</v>
      </c>
      <c r="U10" s="239">
        <v>30</v>
      </c>
      <c r="V10" s="241">
        <v>0</v>
      </c>
      <c r="X10" s="3" t="s">
        <v>89</v>
      </c>
      <c r="Y10" s="232">
        <f>ROUND(年齢別人間ドック受診率!N10,3)</f>
        <v>8.0000000000000002E-3</v>
      </c>
      <c r="AA10" s="119"/>
      <c r="AB10" s="114" t="s">
        <v>202</v>
      </c>
      <c r="AC10" s="116">
        <f>SUM(S15:S19)</f>
        <v>39138</v>
      </c>
      <c r="AD10" s="116">
        <f>SUM(T15:T19)</f>
        <v>1051</v>
      </c>
      <c r="AE10" s="47">
        <f>IFERROR(AD10/AC10,"-")</f>
        <v>2.6853697174101895E-2</v>
      </c>
      <c r="AG10" s="61">
        <v>5</v>
      </c>
      <c r="AH10" s="113" t="s">
        <v>70</v>
      </c>
      <c r="AI10" s="89">
        <f t="shared" si="13"/>
        <v>3.4801573031101004E-4</v>
      </c>
      <c r="AJ10" s="89">
        <f t="shared" si="14"/>
        <v>3.0598584815452285E-3</v>
      </c>
    </row>
    <row r="11" spans="1:36">
      <c r="B11" s="3" t="s">
        <v>90</v>
      </c>
      <c r="C11" s="107">
        <f t="shared" si="2"/>
        <v>80722</v>
      </c>
      <c r="D11" s="43">
        <f t="shared" si="3"/>
        <v>468</v>
      </c>
      <c r="E11" s="42">
        <f t="shared" si="0"/>
        <v>5.7976759743316566E-3</v>
      </c>
      <c r="F11" s="107">
        <f t="shared" si="4"/>
        <v>6363</v>
      </c>
      <c r="G11" s="43">
        <f t="shared" si="5"/>
        <v>183</v>
      </c>
      <c r="H11" s="42">
        <f t="shared" si="9"/>
        <v>2.876001885902876E-2</v>
      </c>
      <c r="I11" s="107">
        <f t="shared" si="10"/>
        <v>990</v>
      </c>
      <c r="J11" s="43">
        <f t="shared" si="11"/>
        <v>0</v>
      </c>
      <c r="K11" s="42">
        <f t="shared" ref="K11:K26" si="15">IFERROR(J11/I11,"-")</f>
        <v>0</v>
      </c>
      <c r="L11" s="62">
        <f t="shared" si="6"/>
        <v>88075</v>
      </c>
      <c r="M11" s="41">
        <f t="shared" si="7"/>
        <v>651</v>
      </c>
      <c r="N11" s="42">
        <f t="shared" si="8"/>
        <v>7.3914277604314503E-3</v>
      </c>
      <c r="P11" s="3" t="s">
        <v>81</v>
      </c>
      <c r="Q11" s="239">
        <v>1307</v>
      </c>
      <c r="R11" s="43">
        <v>3</v>
      </c>
      <c r="S11" s="239">
        <v>23</v>
      </c>
      <c r="T11" s="240">
        <v>1</v>
      </c>
      <c r="U11" s="239">
        <v>44</v>
      </c>
      <c r="V11" s="241">
        <v>0</v>
      </c>
      <c r="X11" s="3" t="s">
        <v>90</v>
      </c>
      <c r="Y11" s="232">
        <f>ROUND(年齢別人間ドック受診率!N11,3)</f>
        <v>7.0000000000000001E-3</v>
      </c>
      <c r="AA11" s="120"/>
      <c r="AB11" s="121" t="s">
        <v>74</v>
      </c>
      <c r="AC11" s="116">
        <f>SUM(L6:L10)</f>
        <v>459320</v>
      </c>
      <c r="AD11" s="116">
        <f>SUM(M6:M10)</f>
        <v>4233</v>
      </c>
      <c r="AE11" s="181">
        <f>IFERROR(AD11/AC11,"-")</f>
        <v>9.2157972655229469E-3</v>
      </c>
      <c r="AF11" s="185"/>
      <c r="AG11" s="61">
        <v>6</v>
      </c>
      <c r="AH11" s="113" t="s">
        <v>71</v>
      </c>
      <c r="AI11" s="89">
        <f t="shared" si="13"/>
        <v>1.1209505660800359E-4</v>
      </c>
      <c r="AJ11" s="89">
        <f t="shared" si="14"/>
        <v>7.4460163812360388E-4</v>
      </c>
    </row>
    <row r="12" spans="1:36">
      <c r="B12" s="3" t="s">
        <v>91</v>
      </c>
      <c r="C12" s="107">
        <f t="shared" si="2"/>
        <v>68311</v>
      </c>
      <c r="D12" s="43">
        <f t="shared" si="3"/>
        <v>345</v>
      </c>
      <c r="E12" s="42">
        <f t="shared" si="0"/>
        <v>5.0504311165112496E-3</v>
      </c>
      <c r="F12" s="107">
        <f t="shared" si="4"/>
        <v>5084</v>
      </c>
      <c r="G12" s="43">
        <f t="shared" si="5"/>
        <v>113</v>
      </c>
      <c r="H12" s="42">
        <f t="shared" si="9"/>
        <v>2.2226593233674274E-2</v>
      </c>
      <c r="I12" s="107">
        <f t="shared" si="10"/>
        <v>936</v>
      </c>
      <c r="J12" s="43">
        <f t="shared" si="11"/>
        <v>0</v>
      </c>
      <c r="K12" s="42">
        <f t="shared" si="15"/>
        <v>0</v>
      </c>
      <c r="L12" s="62">
        <f t="shared" si="6"/>
        <v>74331</v>
      </c>
      <c r="M12" s="41">
        <f t="shared" si="7"/>
        <v>458</v>
      </c>
      <c r="N12" s="42">
        <f t="shared" si="8"/>
        <v>6.1616283919226165E-3</v>
      </c>
      <c r="P12" s="3" t="s">
        <v>82</v>
      </c>
      <c r="Q12" s="239">
        <v>1542</v>
      </c>
      <c r="R12" s="43">
        <v>13</v>
      </c>
      <c r="S12" s="239">
        <v>30</v>
      </c>
      <c r="T12" s="240">
        <v>0</v>
      </c>
      <c r="U12" s="239">
        <v>44</v>
      </c>
      <c r="V12" s="241">
        <v>0</v>
      </c>
      <c r="X12" s="3" t="s">
        <v>91</v>
      </c>
      <c r="Y12" s="232">
        <f>ROUND(年齢別人間ドック受診率!N12,3)</f>
        <v>6.0000000000000001E-3</v>
      </c>
      <c r="AA12" s="118" t="s">
        <v>68</v>
      </c>
      <c r="AB12" s="114" t="s">
        <v>200</v>
      </c>
      <c r="AC12" s="116">
        <f>SUM(Q20:Q24)</f>
        <v>329931</v>
      </c>
      <c r="AD12" s="116">
        <f>SUM(R20:R24)</f>
        <v>1453</v>
      </c>
      <c r="AE12" s="47">
        <f t="shared" si="12"/>
        <v>4.4039511291754947E-3</v>
      </c>
      <c r="AG12" s="61">
        <v>7</v>
      </c>
      <c r="AH12" s="113" t="s">
        <v>199</v>
      </c>
      <c r="AI12" s="89">
        <f t="shared" si="13"/>
        <v>4.7230064481486537E-3</v>
      </c>
      <c r="AJ12" s="89">
        <f t="shared" si="14"/>
        <v>2.1293460637722934E-2</v>
      </c>
    </row>
    <row r="13" spans="1:36">
      <c r="B13" s="3" t="s">
        <v>92</v>
      </c>
      <c r="C13" s="107">
        <f t="shared" si="2"/>
        <v>59258</v>
      </c>
      <c r="D13" s="43">
        <f t="shared" si="3"/>
        <v>243</v>
      </c>
      <c r="E13" s="42">
        <f t="shared" si="0"/>
        <v>4.1007121401329776E-3</v>
      </c>
      <c r="F13" s="107">
        <f t="shared" si="4"/>
        <v>4434</v>
      </c>
      <c r="G13" s="43">
        <f t="shared" si="5"/>
        <v>108</v>
      </c>
      <c r="H13" s="42">
        <f t="shared" si="9"/>
        <v>2.4357239512855209E-2</v>
      </c>
      <c r="I13" s="107">
        <f t="shared" si="10"/>
        <v>868</v>
      </c>
      <c r="J13" s="43">
        <f t="shared" si="11"/>
        <v>0</v>
      </c>
      <c r="K13" s="42">
        <f t="shared" si="15"/>
        <v>0</v>
      </c>
      <c r="L13" s="62">
        <f t="shared" si="6"/>
        <v>64560</v>
      </c>
      <c r="M13" s="41">
        <f t="shared" si="7"/>
        <v>351</v>
      </c>
      <c r="N13" s="42">
        <f t="shared" si="8"/>
        <v>5.4368029739776955E-3</v>
      </c>
      <c r="P13" s="3" t="s">
        <v>83</v>
      </c>
      <c r="Q13" s="239">
        <v>1725</v>
      </c>
      <c r="R13" s="43">
        <v>8</v>
      </c>
      <c r="S13" s="239">
        <v>34</v>
      </c>
      <c r="T13" s="240">
        <v>0</v>
      </c>
      <c r="U13" s="239">
        <v>37</v>
      </c>
      <c r="V13" s="241">
        <v>0</v>
      </c>
      <c r="X13" s="3" t="s">
        <v>92</v>
      </c>
      <c r="Y13" s="232">
        <f>ROUND(年齢別人間ドック受診率!N13,3)</f>
        <v>5.0000000000000001E-3</v>
      </c>
      <c r="AA13" s="119"/>
      <c r="AB13" s="114" t="s">
        <v>202</v>
      </c>
      <c r="AC13" s="116">
        <f>SUM(S20:S24)</f>
        <v>24428</v>
      </c>
      <c r="AD13" s="116">
        <f>SUM(T20:T24)</f>
        <v>568</v>
      </c>
      <c r="AE13" s="47">
        <f t="shared" si="12"/>
        <v>2.3252005894874733E-2</v>
      </c>
    </row>
    <row r="14" spans="1:36">
      <c r="B14" s="3" t="s">
        <v>93</v>
      </c>
      <c r="C14" s="107">
        <f t="shared" si="2"/>
        <v>63845</v>
      </c>
      <c r="D14" s="43">
        <f t="shared" si="3"/>
        <v>217</v>
      </c>
      <c r="E14" s="42">
        <f t="shared" si="0"/>
        <v>3.3988566058422744E-3</v>
      </c>
      <c r="F14" s="107">
        <f t="shared" si="4"/>
        <v>4625</v>
      </c>
      <c r="G14" s="43">
        <f t="shared" si="5"/>
        <v>84</v>
      </c>
      <c r="H14" s="42">
        <f t="shared" si="9"/>
        <v>1.8162162162162161E-2</v>
      </c>
      <c r="I14" s="107">
        <f t="shared" si="10"/>
        <v>868</v>
      </c>
      <c r="J14" s="43">
        <f t="shared" si="11"/>
        <v>0</v>
      </c>
      <c r="K14" s="42">
        <f t="shared" si="15"/>
        <v>0</v>
      </c>
      <c r="L14" s="62">
        <f t="shared" si="6"/>
        <v>69338</v>
      </c>
      <c r="M14" s="41">
        <f t="shared" si="7"/>
        <v>301</v>
      </c>
      <c r="N14" s="42">
        <f t="shared" si="8"/>
        <v>4.3410539675214172E-3</v>
      </c>
      <c r="P14" s="3" t="s">
        <v>84</v>
      </c>
      <c r="Q14" s="239">
        <v>1302</v>
      </c>
      <c r="R14" s="43">
        <v>4</v>
      </c>
      <c r="S14" s="239">
        <v>24</v>
      </c>
      <c r="T14" s="240">
        <v>1</v>
      </c>
      <c r="U14" s="239">
        <v>32</v>
      </c>
      <c r="V14" s="241">
        <v>0</v>
      </c>
      <c r="X14" s="3" t="s">
        <v>93</v>
      </c>
      <c r="Y14" s="232">
        <f>ROUND(年齢別人間ドック受診率!N14,3)</f>
        <v>4.0000000000000001E-3</v>
      </c>
      <c r="AA14" s="120"/>
      <c r="AB14" s="121" t="s">
        <v>74</v>
      </c>
      <c r="AC14" s="116">
        <f>SUM(L11:L15)</f>
        <v>358942</v>
      </c>
      <c r="AD14" s="116">
        <f>SUM(M11:M15)</f>
        <v>2021</v>
      </c>
      <c r="AE14" s="181">
        <f>IFERROR(AD14/AC14,"-")</f>
        <v>5.6304361150269402E-3</v>
      </c>
    </row>
    <row r="15" spans="1:36">
      <c r="B15" s="3" t="s">
        <v>94</v>
      </c>
      <c r="C15" s="107">
        <f t="shared" si="2"/>
        <v>57795</v>
      </c>
      <c r="D15" s="43">
        <f t="shared" si="3"/>
        <v>180</v>
      </c>
      <c r="E15" s="42">
        <f t="shared" si="0"/>
        <v>3.1144562678432392E-3</v>
      </c>
      <c r="F15" s="107">
        <f t="shared" si="4"/>
        <v>3922</v>
      </c>
      <c r="G15" s="43">
        <f t="shared" si="5"/>
        <v>80</v>
      </c>
      <c r="H15" s="42">
        <f t="shared" si="9"/>
        <v>2.0397756246812851E-2</v>
      </c>
      <c r="I15" s="107">
        <f t="shared" si="10"/>
        <v>921</v>
      </c>
      <c r="J15" s="43">
        <f t="shared" si="11"/>
        <v>0</v>
      </c>
      <c r="K15" s="42">
        <f t="shared" si="15"/>
        <v>0</v>
      </c>
      <c r="L15" s="62">
        <f t="shared" si="6"/>
        <v>62638</v>
      </c>
      <c r="M15" s="41">
        <f t="shared" si="7"/>
        <v>260</v>
      </c>
      <c r="N15" s="42">
        <f t="shared" si="8"/>
        <v>4.1508349564162326E-3</v>
      </c>
      <c r="P15" s="3" t="s">
        <v>85</v>
      </c>
      <c r="Q15" s="107">
        <v>65197</v>
      </c>
      <c r="R15" s="43">
        <v>300</v>
      </c>
      <c r="S15" s="107">
        <v>7256</v>
      </c>
      <c r="T15" s="240">
        <v>107</v>
      </c>
      <c r="U15" s="107">
        <v>215</v>
      </c>
      <c r="V15" s="241">
        <v>0</v>
      </c>
      <c r="X15" s="3" t="s">
        <v>94</v>
      </c>
      <c r="Y15" s="232">
        <f>ROUND(年齢別人間ドック受診率!N15,3)</f>
        <v>4.0000000000000001E-3</v>
      </c>
      <c r="AA15" s="118" t="s">
        <v>69</v>
      </c>
      <c r="AB15" s="114" t="s">
        <v>200</v>
      </c>
      <c r="AC15" s="116">
        <f>SUM(Q25:Q29)</f>
        <v>206153</v>
      </c>
      <c r="AD15" s="116">
        <f>SUM(R25:R29)</f>
        <v>358</v>
      </c>
      <c r="AE15" s="47">
        <f t="shared" si="12"/>
        <v>1.7365742919094071E-3</v>
      </c>
      <c r="AH15" s="272"/>
      <c r="AI15" s="230" t="s">
        <v>200</v>
      </c>
      <c r="AJ15" s="230" t="s">
        <v>201</v>
      </c>
    </row>
    <row r="16" spans="1:36">
      <c r="B16" s="3" t="s">
        <v>95</v>
      </c>
      <c r="C16" s="107">
        <f t="shared" si="2"/>
        <v>54619</v>
      </c>
      <c r="D16" s="43">
        <f t="shared" si="3"/>
        <v>141</v>
      </c>
      <c r="E16" s="42">
        <f t="shared" si="0"/>
        <v>2.5815192515425034E-3</v>
      </c>
      <c r="F16" s="107">
        <f t="shared" si="4"/>
        <v>3558</v>
      </c>
      <c r="G16" s="43">
        <f t="shared" si="5"/>
        <v>53</v>
      </c>
      <c r="H16" s="42">
        <f t="shared" si="9"/>
        <v>1.4896008993816752E-2</v>
      </c>
      <c r="I16" s="107">
        <f t="shared" si="10"/>
        <v>905</v>
      </c>
      <c r="J16" s="43">
        <f t="shared" si="11"/>
        <v>0</v>
      </c>
      <c r="K16" s="42">
        <f t="shared" si="15"/>
        <v>0</v>
      </c>
      <c r="L16" s="62">
        <f t="shared" si="6"/>
        <v>59082</v>
      </c>
      <c r="M16" s="41">
        <f t="shared" si="7"/>
        <v>194</v>
      </c>
      <c r="N16" s="42">
        <f t="shared" si="8"/>
        <v>3.2835719846992318E-3</v>
      </c>
      <c r="P16" s="3" t="s">
        <v>86</v>
      </c>
      <c r="Q16" s="107">
        <v>80720</v>
      </c>
      <c r="R16" s="43">
        <v>776</v>
      </c>
      <c r="S16" s="107">
        <v>8563</v>
      </c>
      <c r="T16" s="240">
        <v>266</v>
      </c>
      <c r="U16" s="107">
        <v>338</v>
      </c>
      <c r="V16" s="241">
        <v>0</v>
      </c>
      <c r="X16" s="3" t="s">
        <v>95</v>
      </c>
      <c r="Y16" s="232">
        <f>ROUND(年齢別人間ドック受診率!N16,3)</f>
        <v>3.0000000000000001E-3</v>
      </c>
      <c r="AA16" s="119"/>
      <c r="AB16" s="114" t="s">
        <v>202</v>
      </c>
      <c r="AC16" s="116">
        <f>SUM(S25:S29)</f>
        <v>12941</v>
      </c>
      <c r="AD16" s="116">
        <f>SUM(T25:T29)</f>
        <v>134</v>
      </c>
      <c r="AE16" s="47">
        <f t="shared" si="12"/>
        <v>1.0354686654818021E-2</v>
      </c>
      <c r="AH16" s="272"/>
      <c r="AI16" s="230" t="s">
        <v>151</v>
      </c>
      <c r="AJ16" s="230" t="s">
        <v>151</v>
      </c>
    </row>
    <row r="17" spans="2:40">
      <c r="B17" s="3" t="s">
        <v>96</v>
      </c>
      <c r="C17" s="107">
        <f t="shared" si="2"/>
        <v>45566</v>
      </c>
      <c r="D17" s="43">
        <f t="shared" si="3"/>
        <v>93</v>
      </c>
      <c r="E17" s="42">
        <f t="shared" si="0"/>
        <v>2.040995479085283E-3</v>
      </c>
      <c r="F17" s="107">
        <f t="shared" si="4"/>
        <v>2890</v>
      </c>
      <c r="G17" s="43">
        <f t="shared" si="5"/>
        <v>45</v>
      </c>
      <c r="H17" s="42">
        <f t="shared" si="9"/>
        <v>1.5570934256055362E-2</v>
      </c>
      <c r="I17" s="107">
        <f t="shared" si="10"/>
        <v>917</v>
      </c>
      <c r="J17" s="43">
        <f t="shared" si="11"/>
        <v>0</v>
      </c>
      <c r="K17" s="42">
        <f t="shared" si="15"/>
        <v>0</v>
      </c>
      <c r="L17" s="62">
        <f t="shared" si="6"/>
        <v>49373</v>
      </c>
      <c r="M17" s="41">
        <f t="shared" si="7"/>
        <v>138</v>
      </c>
      <c r="N17" s="42">
        <f t="shared" si="8"/>
        <v>2.7950499260729548E-3</v>
      </c>
      <c r="P17" s="3" t="s">
        <v>87</v>
      </c>
      <c r="Q17" s="107">
        <v>92030</v>
      </c>
      <c r="R17" s="43">
        <v>811</v>
      </c>
      <c r="S17" s="107">
        <v>8443</v>
      </c>
      <c r="T17" s="240">
        <v>268</v>
      </c>
      <c r="U17" s="107">
        <v>480</v>
      </c>
      <c r="V17" s="241">
        <v>0</v>
      </c>
      <c r="X17" s="3" t="s">
        <v>96</v>
      </c>
      <c r="Y17" s="232">
        <f>ROUND(年齢別人間ドック受診率!N17,3)</f>
        <v>3.0000000000000001E-3</v>
      </c>
      <c r="AA17" s="120"/>
      <c r="AB17" s="121" t="s">
        <v>74</v>
      </c>
      <c r="AC17" s="116">
        <f>SUM(L16:L20)</f>
        <v>223784</v>
      </c>
      <c r="AD17" s="116">
        <f>SUM(M16:M20)</f>
        <v>492</v>
      </c>
      <c r="AE17" s="181">
        <f>IFERROR(AD17/AC17,"-")</f>
        <v>2.1985486004361347E-3</v>
      </c>
      <c r="AH17" s="231" t="s">
        <v>145</v>
      </c>
      <c r="AI17" s="89">
        <f>ROUND(AI6,3)</f>
        <v>6.0000000000000001E-3</v>
      </c>
      <c r="AJ17" s="89">
        <f>ROUND(AJ6,3)</f>
        <v>1.6E-2</v>
      </c>
    </row>
    <row r="18" spans="2:40">
      <c r="B18" s="3" t="s">
        <v>97</v>
      </c>
      <c r="C18" s="107">
        <f t="shared" si="2"/>
        <v>39762</v>
      </c>
      <c r="D18" s="43">
        <f t="shared" si="3"/>
        <v>61</v>
      </c>
      <c r="E18" s="42">
        <f t="shared" si="0"/>
        <v>1.5341280619687139E-3</v>
      </c>
      <c r="F18" s="107">
        <f t="shared" si="4"/>
        <v>2376</v>
      </c>
      <c r="G18" s="43">
        <f t="shared" si="5"/>
        <v>19</v>
      </c>
      <c r="H18" s="42">
        <f t="shared" si="9"/>
        <v>7.9966329966329967E-3</v>
      </c>
      <c r="I18" s="107">
        <f t="shared" si="10"/>
        <v>919</v>
      </c>
      <c r="J18" s="43">
        <f t="shared" si="11"/>
        <v>0</v>
      </c>
      <c r="K18" s="42">
        <f t="shared" si="15"/>
        <v>0</v>
      </c>
      <c r="L18" s="62">
        <f t="shared" si="6"/>
        <v>43057</v>
      </c>
      <c r="M18" s="41">
        <f t="shared" si="7"/>
        <v>80</v>
      </c>
      <c r="N18" s="42">
        <f t="shared" si="8"/>
        <v>1.8580021831525653E-3</v>
      </c>
      <c r="P18" s="3" t="s">
        <v>88</v>
      </c>
      <c r="Q18" s="107">
        <v>87434</v>
      </c>
      <c r="R18" s="43">
        <v>657</v>
      </c>
      <c r="S18" s="107">
        <v>7402</v>
      </c>
      <c r="T18" s="240">
        <v>202</v>
      </c>
      <c r="U18" s="107">
        <v>602</v>
      </c>
      <c r="V18" s="241">
        <v>0</v>
      </c>
      <c r="X18" s="3" t="s">
        <v>97</v>
      </c>
      <c r="Y18" s="232">
        <f>ROUND(年齢別人間ドック受診率!N18,3)</f>
        <v>2E-3</v>
      </c>
      <c r="AA18" s="118" t="s">
        <v>70</v>
      </c>
      <c r="AB18" s="114" t="s">
        <v>200</v>
      </c>
      <c r="AC18" s="116">
        <f>SUM(Q30:Q34)</f>
        <v>86203</v>
      </c>
      <c r="AD18" s="116">
        <f>SUM(R30:R34)</f>
        <v>30</v>
      </c>
      <c r="AE18" s="47">
        <f t="shared" si="12"/>
        <v>3.4801573031101004E-4</v>
      </c>
      <c r="AH18" s="231" t="s">
        <v>67</v>
      </c>
      <c r="AI18" s="89">
        <f t="shared" ref="AI18:AJ18" si="16">ROUND(AI7,3)</f>
        <v>8.0000000000000002E-3</v>
      </c>
      <c r="AJ18" s="89">
        <f t="shared" si="16"/>
        <v>2.7E-2</v>
      </c>
    </row>
    <row r="19" spans="2:40">
      <c r="B19" s="3" t="s">
        <v>98</v>
      </c>
      <c r="C19" s="107">
        <f t="shared" si="2"/>
        <v>36258</v>
      </c>
      <c r="D19" s="43">
        <f t="shared" si="3"/>
        <v>34</v>
      </c>
      <c r="E19" s="42">
        <f t="shared" si="0"/>
        <v>9.3772408847702575E-4</v>
      </c>
      <c r="F19" s="107">
        <f t="shared" si="4"/>
        <v>2272</v>
      </c>
      <c r="G19" s="43">
        <f t="shared" si="5"/>
        <v>13</v>
      </c>
      <c r="H19" s="42">
        <f t="shared" si="9"/>
        <v>5.7218309859154931E-3</v>
      </c>
      <c r="I19" s="107">
        <f t="shared" si="10"/>
        <v>1002</v>
      </c>
      <c r="J19" s="43">
        <f t="shared" si="11"/>
        <v>0</v>
      </c>
      <c r="K19" s="42">
        <f t="shared" si="15"/>
        <v>0</v>
      </c>
      <c r="L19" s="62">
        <f t="shared" si="6"/>
        <v>39532</v>
      </c>
      <c r="M19" s="41">
        <f t="shared" si="7"/>
        <v>47</v>
      </c>
      <c r="N19" s="42">
        <f t="shared" si="8"/>
        <v>1.1889102499241121E-3</v>
      </c>
      <c r="P19" s="3" t="s">
        <v>89</v>
      </c>
      <c r="Q19" s="107">
        <v>92342</v>
      </c>
      <c r="R19" s="43">
        <v>638</v>
      </c>
      <c r="S19" s="107">
        <v>7474</v>
      </c>
      <c r="T19" s="240">
        <v>208</v>
      </c>
      <c r="U19" s="107">
        <v>824</v>
      </c>
      <c r="V19" s="241">
        <v>0</v>
      </c>
      <c r="X19" s="3" t="s">
        <v>98</v>
      </c>
      <c r="Y19" s="232">
        <f>ROUND(年齢別人間ドック受診率!N19,3)</f>
        <v>1E-3</v>
      </c>
      <c r="AA19" s="119"/>
      <c r="AB19" s="114" t="s">
        <v>202</v>
      </c>
      <c r="AC19" s="116">
        <f>SUM(S30:S34)</f>
        <v>5229</v>
      </c>
      <c r="AD19" s="116">
        <f>SUM(T30:T34)</f>
        <v>16</v>
      </c>
      <c r="AE19" s="47">
        <f t="shared" si="12"/>
        <v>3.0598584815452285E-3</v>
      </c>
      <c r="AH19" s="231" t="s">
        <v>68</v>
      </c>
      <c r="AI19" s="89">
        <f t="shared" ref="AI19" si="17">ROUND(AI8,3)</f>
        <v>4.0000000000000001E-3</v>
      </c>
      <c r="AJ19" s="89">
        <f>ROUND(AJ8,3)</f>
        <v>2.3E-2</v>
      </c>
    </row>
    <row r="20" spans="2:40">
      <c r="B20" s="3" t="s">
        <v>99</v>
      </c>
      <c r="C20" s="107">
        <f t="shared" si="2"/>
        <v>29948</v>
      </c>
      <c r="D20" s="43">
        <f t="shared" si="3"/>
        <v>29</v>
      </c>
      <c r="E20" s="42">
        <f t="shared" si="0"/>
        <v>9.6834513156137303E-4</v>
      </c>
      <c r="F20" s="107">
        <f t="shared" si="4"/>
        <v>1845</v>
      </c>
      <c r="G20" s="43">
        <f t="shared" si="5"/>
        <v>4</v>
      </c>
      <c r="H20" s="42">
        <f>IFERROR(G20/F20,"-")</f>
        <v>2.1680216802168022E-3</v>
      </c>
      <c r="I20" s="107">
        <f t="shared" si="10"/>
        <v>947</v>
      </c>
      <c r="J20" s="43">
        <f t="shared" si="11"/>
        <v>0</v>
      </c>
      <c r="K20" s="42">
        <f t="shared" si="15"/>
        <v>0</v>
      </c>
      <c r="L20" s="62">
        <f t="shared" si="6"/>
        <v>32740</v>
      </c>
      <c r="M20" s="41">
        <f t="shared" si="7"/>
        <v>33</v>
      </c>
      <c r="N20" s="42">
        <f t="shared" si="8"/>
        <v>1.0079413561392791E-3</v>
      </c>
      <c r="P20" s="3" t="s">
        <v>90</v>
      </c>
      <c r="Q20" s="107">
        <v>80722</v>
      </c>
      <c r="R20" s="43">
        <v>468</v>
      </c>
      <c r="S20" s="107">
        <v>6363</v>
      </c>
      <c r="T20" s="240">
        <v>183</v>
      </c>
      <c r="U20" s="107">
        <v>990</v>
      </c>
      <c r="V20" s="241">
        <v>0</v>
      </c>
      <c r="X20" s="3" t="s">
        <v>99</v>
      </c>
      <c r="Y20" s="232">
        <f>ROUND(年齢別人間ドック受診率!N20,3)</f>
        <v>1E-3</v>
      </c>
      <c r="AA20" s="120"/>
      <c r="AB20" s="121" t="s">
        <v>74</v>
      </c>
      <c r="AC20" s="116">
        <f>SUM(L21:L25)</f>
        <v>95816</v>
      </c>
      <c r="AD20" s="116">
        <f>SUM(M21:M25)</f>
        <v>46</v>
      </c>
      <c r="AE20" s="181">
        <f>IFERROR(AD20/AC20,"-")</f>
        <v>4.8008683309676883E-4</v>
      </c>
      <c r="AH20" s="231" t="s">
        <v>69</v>
      </c>
      <c r="AI20" s="89">
        <f t="shared" ref="AI20" si="18">ROUND(AI9,3)</f>
        <v>2E-3</v>
      </c>
      <c r="AJ20" s="89">
        <f>ROUND(AJ9,3)</f>
        <v>0.01</v>
      </c>
    </row>
    <row r="21" spans="2:40">
      <c r="B21" s="3" t="s">
        <v>100</v>
      </c>
      <c r="C21" s="107">
        <f t="shared" si="2"/>
        <v>24859</v>
      </c>
      <c r="D21" s="43">
        <f t="shared" si="3"/>
        <v>9</v>
      </c>
      <c r="E21" s="42">
        <f t="shared" si="0"/>
        <v>3.6204191640854417E-4</v>
      </c>
      <c r="F21" s="107">
        <f t="shared" si="4"/>
        <v>1530</v>
      </c>
      <c r="G21" s="43">
        <f t="shared" si="5"/>
        <v>6</v>
      </c>
      <c r="H21" s="42">
        <f t="shared" si="9"/>
        <v>3.9215686274509803E-3</v>
      </c>
      <c r="I21" s="107">
        <f t="shared" si="10"/>
        <v>1021</v>
      </c>
      <c r="J21" s="43">
        <f t="shared" si="11"/>
        <v>0</v>
      </c>
      <c r="K21" s="42">
        <f t="shared" si="15"/>
        <v>0</v>
      </c>
      <c r="L21" s="62">
        <f t="shared" si="6"/>
        <v>27410</v>
      </c>
      <c r="M21" s="41">
        <f t="shared" si="7"/>
        <v>15</v>
      </c>
      <c r="N21" s="42">
        <f t="shared" si="8"/>
        <v>5.4724553082816487E-4</v>
      </c>
      <c r="P21" s="3" t="s">
        <v>91</v>
      </c>
      <c r="Q21" s="107">
        <v>68311</v>
      </c>
      <c r="R21" s="43">
        <v>345</v>
      </c>
      <c r="S21" s="107">
        <v>5084</v>
      </c>
      <c r="T21" s="240">
        <v>113</v>
      </c>
      <c r="U21" s="107">
        <v>936</v>
      </c>
      <c r="V21" s="241">
        <v>0</v>
      </c>
      <c r="X21" s="3" t="s">
        <v>100</v>
      </c>
      <c r="Y21" s="232">
        <f>ROUND(年齢別人間ドック受診率!N21,3)</f>
        <v>1E-3</v>
      </c>
      <c r="AA21" s="118" t="s">
        <v>71</v>
      </c>
      <c r="AB21" s="114" t="s">
        <v>200</v>
      </c>
      <c r="AC21" s="116">
        <f>SUM(Q35:Q54)</f>
        <v>26763</v>
      </c>
      <c r="AD21" s="116">
        <f>SUM(R35:R54)</f>
        <v>3</v>
      </c>
      <c r="AE21" s="47">
        <f t="shared" si="12"/>
        <v>1.1209505660800359E-4</v>
      </c>
      <c r="AH21" s="231" t="s">
        <v>70</v>
      </c>
      <c r="AI21" s="89">
        <f t="shared" ref="AI21" si="19">ROUND(AI10,3)</f>
        <v>0</v>
      </c>
      <c r="AJ21" s="89">
        <f>ROUND(AJ10,3)</f>
        <v>3.0000000000000001E-3</v>
      </c>
    </row>
    <row r="22" spans="2:40">
      <c r="B22" s="3" t="s">
        <v>101</v>
      </c>
      <c r="C22" s="107">
        <f t="shared" si="2"/>
        <v>20305</v>
      </c>
      <c r="D22" s="43">
        <f t="shared" si="3"/>
        <v>14</v>
      </c>
      <c r="E22" s="42">
        <f t="shared" si="0"/>
        <v>6.8948534843634574E-4</v>
      </c>
      <c r="F22" s="107">
        <f t="shared" si="4"/>
        <v>1232</v>
      </c>
      <c r="G22" s="43">
        <f t="shared" si="5"/>
        <v>5</v>
      </c>
      <c r="H22" s="42">
        <f t="shared" si="9"/>
        <v>4.0584415584415581E-3</v>
      </c>
      <c r="I22" s="107">
        <f t="shared" si="10"/>
        <v>897</v>
      </c>
      <c r="J22" s="43">
        <f t="shared" si="11"/>
        <v>0</v>
      </c>
      <c r="K22" s="42">
        <f t="shared" si="15"/>
        <v>0</v>
      </c>
      <c r="L22" s="62">
        <f t="shared" si="6"/>
        <v>22434</v>
      </c>
      <c r="M22" s="41">
        <f t="shared" si="7"/>
        <v>19</v>
      </c>
      <c r="N22" s="42">
        <f t="shared" si="8"/>
        <v>8.4692876883302127E-4</v>
      </c>
      <c r="P22" s="3" t="s">
        <v>92</v>
      </c>
      <c r="Q22" s="107">
        <v>59258</v>
      </c>
      <c r="R22" s="43">
        <v>243</v>
      </c>
      <c r="S22" s="107">
        <v>4434</v>
      </c>
      <c r="T22" s="240">
        <v>108</v>
      </c>
      <c r="U22" s="107">
        <v>868</v>
      </c>
      <c r="V22" s="241">
        <v>0</v>
      </c>
      <c r="X22" s="3" t="s">
        <v>101</v>
      </c>
      <c r="Y22" s="232">
        <f>ROUND(年齢別人間ドック受診率!N22,3)</f>
        <v>1E-3</v>
      </c>
      <c r="AA22" s="119"/>
      <c r="AB22" s="114" t="s">
        <v>202</v>
      </c>
      <c r="AC22" s="116">
        <f>SUM(S35:S54)</f>
        <v>1343</v>
      </c>
      <c r="AD22" s="116">
        <f>SUM(T35:T54)</f>
        <v>1</v>
      </c>
      <c r="AE22" s="47">
        <f t="shared" si="12"/>
        <v>7.4460163812360388E-4</v>
      </c>
      <c r="AH22" s="231" t="s">
        <v>71</v>
      </c>
      <c r="AI22" s="89">
        <f t="shared" ref="AI22" si="20">ROUND(AI11,3)</f>
        <v>0</v>
      </c>
      <c r="AJ22" s="89">
        <f>ROUND(AJ11,3)</f>
        <v>1E-3</v>
      </c>
    </row>
    <row r="23" spans="2:40">
      <c r="B23" s="3" t="s">
        <v>102</v>
      </c>
      <c r="C23" s="107">
        <f t="shared" si="2"/>
        <v>17145</v>
      </c>
      <c r="D23" s="43">
        <f t="shared" si="3"/>
        <v>4</v>
      </c>
      <c r="E23" s="42">
        <f t="shared" si="0"/>
        <v>2.3330417031204432E-4</v>
      </c>
      <c r="F23" s="107">
        <f t="shared" si="4"/>
        <v>1078</v>
      </c>
      <c r="G23" s="43">
        <f t="shared" si="5"/>
        <v>1</v>
      </c>
      <c r="H23" s="42">
        <f t="shared" si="9"/>
        <v>9.2764378478664194E-4</v>
      </c>
      <c r="I23" s="107">
        <f t="shared" si="10"/>
        <v>904</v>
      </c>
      <c r="J23" s="43">
        <f t="shared" si="11"/>
        <v>0</v>
      </c>
      <c r="K23" s="42">
        <f t="shared" si="15"/>
        <v>0</v>
      </c>
      <c r="L23" s="62">
        <f t="shared" si="6"/>
        <v>19127</v>
      </c>
      <c r="M23" s="41">
        <f t="shared" si="7"/>
        <v>5</v>
      </c>
      <c r="N23" s="42">
        <f t="shared" si="8"/>
        <v>2.6141057144350916E-4</v>
      </c>
      <c r="P23" s="3" t="s">
        <v>93</v>
      </c>
      <c r="Q23" s="107">
        <v>63845</v>
      </c>
      <c r="R23" s="43">
        <v>217</v>
      </c>
      <c r="S23" s="107">
        <v>4625</v>
      </c>
      <c r="T23" s="240">
        <v>84</v>
      </c>
      <c r="U23" s="107">
        <v>868</v>
      </c>
      <c r="V23" s="241">
        <v>0</v>
      </c>
      <c r="X23" s="3" t="s">
        <v>102</v>
      </c>
      <c r="Y23" s="232">
        <f>ROUND(年齢別人間ドック受診率!N23,3)</f>
        <v>0</v>
      </c>
      <c r="AA23" s="120"/>
      <c r="AB23" s="121" t="s">
        <v>74</v>
      </c>
      <c r="AC23" s="116">
        <f>L26</f>
        <v>31271</v>
      </c>
      <c r="AD23" s="116">
        <f>M26</f>
        <v>4</v>
      </c>
      <c r="AE23" s="47">
        <f>N26</f>
        <v>1.2791404176393465E-4</v>
      </c>
      <c r="AH23" s="231" t="s">
        <v>199</v>
      </c>
      <c r="AI23" s="89">
        <f t="shared" ref="AI23" si="21">ROUND(AI12,3)</f>
        <v>5.0000000000000001E-3</v>
      </c>
      <c r="AJ23" s="89">
        <f>ROUND(AJ12,3)</f>
        <v>2.1000000000000001E-2</v>
      </c>
    </row>
    <row r="24" spans="2:40">
      <c r="B24" s="3" t="s">
        <v>103</v>
      </c>
      <c r="C24" s="107">
        <f t="shared" si="2"/>
        <v>13228</v>
      </c>
      <c r="D24" s="43">
        <f t="shared" si="3"/>
        <v>1</v>
      </c>
      <c r="E24" s="42">
        <f t="shared" si="0"/>
        <v>7.5597218022376779E-5</v>
      </c>
      <c r="F24" s="107">
        <f t="shared" si="4"/>
        <v>792</v>
      </c>
      <c r="G24" s="43">
        <f t="shared" si="5"/>
        <v>2</v>
      </c>
      <c r="H24" s="42">
        <f t="shared" si="9"/>
        <v>2.5252525252525255E-3</v>
      </c>
      <c r="I24" s="107">
        <f t="shared" si="10"/>
        <v>819</v>
      </c>
      <c r="J24" s="43">
        <f t="shared" si="11"/>
        <v>0</v>
      </c>
      <c r="K24" s="42">
        <f t="shared" si="15"/>
        <v>0</v>
      </c>
      <c r="L24" s="62">
        <f t="shared" si="6"/>
        <v>14839</v>
      </c>
      <c r="M24" s="41">
        <f t="shared" si="7"/>
        <v>3</v>
      </c>
      <c r="N24" s="42">
        <f t="shared" si="8"/>
        <v>2.0216995754430891E-4</v>
      </c>
      <c r="P24" s="3" t="s">
        <v>94</v>
      </c>
      <c r="Q24" s="107">
        <v>57795</v>
      </c>
      <c r="R24" s="43">
        <v>180</v>
      </c>
      <c r="S24" s="107">
        <v>3922</v>
      </c>
      <c r="T24" s="240">
        <v>80</v>
      </c>
      <c r="U24" s="107">
        <v>921</v>
      </c>
      <c r="V24" s="241">
        <v>0</v>
      </c>
      <c r="X24" s="3" t="s">
        <v>103</v>
      </c>
      <c r="Y24" s="232">
        <f>ROUND(年齢別人間ドック受診率!N24,3)</f>
        <v>0</v>
      </c>
      <c r="AA24" s="118" t="s">
        <v>199</v>
      </c>
      <c r="AB24" s="114" t="s">
        <v>200</v>
      </c>
      <c r="AC24" s="115">
        <f>地区別_人間ドック受診率!CJ14</f>
        <v>1076433</v>
      </c>
      <c r="AD24" s="115">
        <f>地区別_人間ドック受診率!CK14</f>
        <v>5084</v>
      </c>
      <c r="AE24" s="47">
        <f t="shared" si="12"/>
        <v>4.7230064481486537E-3</v>
      </c>
    </row>
    <row r="25" spans="2:40">
      <c r="B25" s="3" t="s">
        <v>104</v>
      </c>
      <c r="C25" s="107">
        <f t="shared" si="2"/>
        <v>10666</v>
      </c>
      <c r="D25" s="43">
        <f t="shared" si="3"/>
        <v>2</v>
      </c>
      <c r="E25" s="42">
        <f t="shared" si="0"/>
        <v>1.8751171948246765E-4</v>
      </c>
      <c r="F25" s="107">
        <f t="shared" si="4"/>
        <v>597</v>
      </c>
      <c r="G25" s="43">
        <f t="shared" si="5"/>
        <v>2</v>
      </c>
      <c r="H25" s="42">
        <f t="shared" si="9"/>
        <v>3.3500837520938024E-3</v>
      </c>
      <c r="I25" s="107">
        <f t="shared" si="10"/>
        <v>743</v>
      </c>
      <c r="J25" s="43">
        <f t="shared" si="11"/>
        <v>0</v>
      </c>
      <c r="K25" s="42">
        <f t="shared" si="15"/>
        <v>0</v>
      </c>
      <c r="L25" s="62">
        <f t="shared" si="6"/>
        <v>12006</v>
      </c>
      <c r="M25" s="41">
        <f t="shared" si="7"/>
        <v>4</v>
      </c>
      <c r="N25" s="42">
        <f t="shared" si="8"/>
        <v>3.3316674995835418E-4</v>
      </c>
      <c r="P25" s="3" t="s">
        <v>95</v>
      </c>
      <c r="Q25" s="107">
        <v>54619</v>
      </c>
      <c r="R25" s="43">
        <v>141</v>
      </c>
      <c r="S25" s="107">
        <v>3558</v>
      </c>
      <c r="T25" s="240">
        <v>53</v>
      </c>
      <c r="U25" s="107">
        <v>905</v>
      </c>
      <c r="V25" s="241">
        <v>0</v>
      </c>
      <c r="X25" s="3" t="s">
        <v>104</v>
      </c>
      <c r="Y25" s="232">
        <f>ROUND(年齢別人間ドック受診率!N25,3)</f>
        <v>0</v>
      </c>
      <c r="AA25" s="119"/>
      <c r="AB25" s="114" t="s">
        <v>202</v>
      </c>
      <c r="AC25" s="115">
        <f>地区別_人間ドック受診率!CM14</f>
        <v>83265</v>
      </c>
      <c r="AD25" s="115">
        <f>地区別_人間ドック受診率!CN14</f>
        <v>1773</v>
      </c>
      <c r="AE25" s="47">
        <f>IFERROR(AD25/AC25,"-")</f>
        <v>2.1293460637722934E-2</v>
      </c>
    </row>
    <row r="26" spans="2:40" ht="14.25" thickBot="1">
      <c r="B26" s="3" t="s">
        <v>71</v>
      </c>
      <c r="C26" s="107">
        <f>SUM(Q35:Q56)</f>
        <v>26763</v>
      </c>
      <c r="D26" s="43">
        <f>SUM(R35:R56)</f>
        <v>3</v>
      </c>
      <c r="E26" s="42">
        <f>IFERROR(D26/C26,"-")</f>
        <v>1.1209505660800359E-4</v>
      </c>
      <c r="F26" s="107">
        <f>SUM(S35:S56)</f>
        <v>1343</v>
      </c>
      <c r="G26" s="43">
        <f>SUM(T35:T56)</f>
        <v>1</v>
      </c>
      <c r="H26" s="42">
        <f>IFERROR(G26/F26,"-")</f>
        <v>7.4460163812360388E-4</v>
      </c>
      <c r="I26" s="205">
        <f>SUM(U35:U56)</f>
        <v>3165</v>
      </c>
      <c r="J26" s="206">
        <f>SUM(V35:V56)</f>
        <v>0</v>
      </c>
      <c r="K26" s="42">
        <f t="shared" si="15"/>
        <v>0</v>
      </c>
      <c r="L26" s="62">
        <f>SUM(C26,F26,I26)</f>
        <v>31271</v>
      </c>
      <c r="M26" s="41">
        <f>SUM(D26,G26,J26)</f>
        <v>4</v>
      </c>
      <c r="N26" s="42">
        <f>IFERROR(M26/L26,"-")</f>
        <v>1.2791404176393465E-4</v>
      </c>
      <c r="P26" s="3" t="s">
        <v>96</v>
      </c>
      <c r="Q26" s="107">
        <v>45566</v>
      </c>
      <c r="R26" s="43">
        <v>93</v>
      </c>
      <c r="S26" s="107">
        <v>2890</v>
      </c>
      <c r="T26" s="240">
        <v>45</v>
      </c>
      <c r="U26" s="107">
        <v>917</v>
      </c>
      <c r="V26" s="241">
        <v>0</v>
      </c>
      <c r="X26" s="118" t="s">
        <v>71</v>
      </c>
      <c r="Y26" s="232">
        <f>ROUND(年齢別人間ドック受診率!N26,3)</f>
        <v>0</v>
      </c>
      <c r="AA26" s="120"/>
      <c r="AB26" s="121" t="s">
        <v>74</v>
      </c>
      <c r="AC26" s="115">
        <f>地区別_人間ドック受診率!CS14</f>
        <v>1179217</v>
      </c>
      <c r="AD26" s="115">
        <f>地区別_人間ドック受診率!CT14</f>
        <v>6857</v>
      </c>
      <c r="AE26" s="47">
        <f t="shared" si="12"/>
        <v>5.8148754639731279E-3</v>
      </c>
    </row>
    <row r="27" spans="2:40" ht="14.25" thickTop="1">
      <c r="B27" s="6" t="s">
        <v>199</v>
      </c>
      <c r="C27" s="200">
        <f>地区別_人間ドック受診率!CJ14</f>
        <v>1076433</v>
      </c>
      <c r="D27" s="201">
        <f>地区別_人間ドック受診率!CK14</f>
        <v>5084</v>
      </c>
      <c r="E27" s="104">
        <f>地区別_人間ドック受診率!CL14</f>
        <v>4.7230064481486537E-3</v>
      </c>
      <c r="F27" s="70">
        <f>地区別_人間ドック受診率!CM14</f>
        <v>83265</v>
      </c>
      <c r="G27" s="44">
        <f>地区別_人間ドック受診率!CN14</f>
        <v>1773</v>
      </c>
      <c r="H27" s="104">
        <f>地区別_人間ドック受診率!CO14</f>
        <v>2.1293460637722934E-2</v>
      </c>
      <c r="I27" s="70">
        <f>地区別_人間ドック受診率!CP14</f>
        <v>19519</v>
      </c>
      <c r="J27" s="44">
        <f>地区別_人間ドック受診率!CQ14</f>
        <v>0</v>
      </c>
      <c r="K27" s="104">
        <f>地区別_人間ドック受診率!CR14</f>
        <v>0</v>
      </c>
      <c r="L27" s="70">
        <f>地区別_人間ドック受診率!CS14</f>
        <v>1179217</v>
      </c>
      <c r="M27" s="44">
        <f>地区別_人間ドック受診率!CT14</f>
        <v>6857</v>
      </c>
      <c r="N27" s="104">
        <f>地区別_人間ドック受診率!CU14</f>
        <v>5.8148754639731279E-3</v>
      </c>
      <c r="P27" s="3" t="s">
        <v>97</v>
      </c>
      <c r="Q27" s="107">
        <v>39762</v>
      </c>
      <c r="R27" s="43">
        <v>61</v>
      </c>
      <c r="S27" s="107">
        <v>2376</v>
      </c>
      <c r="T27" s="240">
        <v>19</v>
      </c>
      <c r="U27" s="107">
        <v>919</v>
      </c>
      <c r="V27" s="241">
        <v>0</v>
      </c>
      <c r="X27" s="3" t="s">
        <v>199</v>
      </c>
      <c r="Y27" s="232">
        <f>ROUND(年齢別人間ドック受診率!N27,3)</f>
        <v>6.0000000000000001E-3</v>
      </c>
    </row>
    <row r="28" spans="2:40">
      <c r="B28" s="55" t="s">
        <v>233</v>
      </c>
      <c r="P28" s="3" t="s">
        <v>98</v>
      </c>
      <c r="Q28" s="107">
        <v>36258</v>
      </c>
      <c r="R28" s="43">
        <v>34</v>
      </c>
      <c r="S28" s="107">
        <v>2272</v>
      </c>
      <c r="T28" s="240">
        <v>13</v>
      </c>
      <c r="U28" s="107">
        <v>1002</v>
      </c>
      <c r="V28" s="241">
        <v>0</v>
      </c>
    </row>
    <row r="29" spans="2:40">
      <c r="B29" s="11" t="s">
        <v>218</v>
      </c>
      <c r="P29" s="3" t="s">
        <v>99</v>
      </c>
      <c r="Q29" s="107">
        <v>29948</v>
      </c>
      <c r="R29" s="43">
        <v>29</v>
      </c>
      <c r="S29" s="107">
        <v>1845</v>
      </c>
      <c r="T29" s="240">
        <v>4</v>
      </c>
      <c r="U29" s="107">
        <v>947</v>
      </c>
      <c r="V29" s="241">
        <v>0</v>
      </c>
      <c r="AA29" s="61" t="s">
        <v>203</v>
      </c>
    </row>
    <row r="30" spans="2:40">
      <c r="B30" s="11" t="s">
        <v>217</v>
      </c>
      <c r="P30" s="3" t="s">
        <v>100</v>
      </c>
      <c r="Q30" s="107">
        <v>24859</v>
      </c>
      <c r="R30" s="43">
        <v>9</v>
      </c>
      <c r="S30" s="107">
        <v>1530</v>
      </c>
      <c r="T30" s="240">
        <v>6</v>
      </c>
      <c r="U30" s="107">
        <v>1021</v>
      </c>
      <c r="V30" s="241">
        <v>0</v>
      </c>
      <c r="AA30" s="268" t="s">
        <v>204</v>
      </c>
      <c r="AB30" s="269"/>
      <c r="AC30" s="268" t="s">
        <v>67</v>
      </c>
      <c r="AD30" s="269"/>
      <c r="AE30" s="268" t="s">
        <v>68</v>
      </c>
      <c r="AF30" s="269"/>
      <c r="AG30" s="268" t="s">
        <v>69</v>
      </c>
      <c r="AH30" s="269"/>
      <c r="AI30" s="268" t="s">
        <v>70</v>
      </c>
      <c r="AJ30" s="269"/>
      <c r="AK30" s="268" t="s">
        <v>71</v>
      </c>
      <c r="AL30" s="269"/>
      <c r="AM30" s="268" t="s">
        <v>199</v>
      </c>
      <c r="AN30" s="269"/>
    </row>
    <row r="31" spans="2:40">
      <c r="P31" s="3" t="s">
        <v>101</v>
      </c>
      <c r="Q31" s="107">
        <v>20305</v>
      </c>
      <c r="R31" s="43">
        <v>14</v>
      </c>
      <c r="S31" s="107">
        <v>1232</v>
      </c>
      <c r="T31" s="240">
        <v>5</v>
      </c>
      <c r="U31" s="107">
        <v>897</v>
      </c>
      <c r="V31" s="241">
        <v>0</v>
      </c>
      <c r="AA31" s="66" t="s">
        <v>200</v>
      </c>
      <c r="AB31" s="66" t="s">
        <v>202</v>
      </c>
      <c r="AC31" s="66" t="s">
        <v>200</v>
      </c>
      <c r="AD31" s="66" t="s">
        <v>202</v>
      </c>
      <c r="AE31" s="66" t="s">
        <v>200</v>
      </c>
      <c r="AF31" s="66" t="s">
        <v>202</v>
      </c>
      <c r="AG31" s="66" t="s">
        <v>200</v>
      </c>
      <c r="AH31" s="66" t="s">
        <v>202</v>
      </c>
      <c r="AI31" s="66" t="s">
        <v>200</v>
      </c>
      <c r="AJ31" s="66" t="s">
        <v>202</v>
      </c>
      <c r="AK31" s="66" t="s">
        <v>200</v>
      </c>
      <c r="AL31" s="66" t="s">
        <v>202</v>
      </c>
      <c r="AM31" s="66" t="s">
        <v>200</v>
      </c>
      <c r="AN31" s="66" t="s">
        <v>202</v>
      </c>
    </row>
    <row r="32" spans="2:40">
      <c r="P32" s="3" t="s">
        <v>102</v>
      </c>
      <c r="Q32" s="107">
        <v>17145</v>
      </c>
      <c r="R32" s="43">
        <v>4</v>
      </c>
      <c r="S32" s="107">
        <v>1078</v>
      </c>
      <c r="T32" s="240">
        <v>1</v>
      </c>
      <c r="U32" s="107">
        <v>904</v>
      </c>
      <c r="V32" s="241">
        <v>0</v>
      </c>
    </row>
    <row r="33" spans="16:27">
      <c r="P33" s="3" t="s">
        <v>103</v>
      </c>
      <c r="Q33" s="107">
        <v>13228</v>
      </c>
      <c r="R33" s="43">
        <v>1</v>
      </c>
      <c r="S33" s="107">
        <v>792</v>
      </c>
      <c r="T33" s="240">
        <v>2</v>
      </c>
      <c r="U33" s="107">
        <v>819</v>
      </c>
      <c r="V33" s="241">
        <v>0</v>
      </c>
      <c r="AA33" s="15" t="s">
        <v>203</v>
      </c>
    </row>
    <row r="34" spans="16:27">
      <c r="P34" s="3" t="s">
        <v>104</v>
      </c>
      <c r="Q34" s="107">
        <v>10666</v>
      </c>
      <c r="R34" s="43">
        <v>2</v>
      </c>
      <c r="S34" s="107">
        <v>597</v>
      </c>
      <c r="T34" s="240">
        <v>2</v>
      </c>
      <c r="U34" s="107">
        <v>743</v>
      </c>
      <c r="V34" s="241">
        <v>0</v>
      </c>
      <c r="AA34" s="15" t="s">
        <v>261</v>
      </c>
    </row>
    <row r="35" spans="16:27">
      <c r="P35" s="3" t="s">
        <v>105</v>
      </c>
      <c r="Q35" s="107">
        <v>8020</v>
      </c>
      <c r="R35" s="43">
        <v>1</v>
      </c>
      <c r="S35" s="107">
        <v>435</v>
      </c>
      <c r="T35" s="240">
        <v>1</v>
      </c>
      <c r="U35" s="107">
        <v>683</v>
      </c>
      <c r="V35" s="241">
        <v>0</v>
      </c>
    </row>
    <row r="36" spans="16:27">
      <c r="P36" s="3" t="s">
        <v>106</v>
      </c>
      <c r="Q36" s="107">
        <v>5695</v>
      </c>
      <c r="R36" s="43">
        <v>1</v>
      </c>
      <c r="S36" s="107">
        <v>313</v>
      </c>
      <c r="T36" s="240">
        <v>0</v>
      </c>
      <c r="U36" s="107">
        <v>544</v>
      </c>
      <c r="V36" s="241">
        <v>0</v>
      </c>
    </row>
    <row r="37" spans="16:27">
      <c r="P37" s="3" t="s">
        <v>107</v>
      </c>
      <c r="Q37" s="107">
        <v>4263</v>
      </c>
      <c r="R37" s="43">
        <v>0</v>
      </c>
      <c r="S37" s="107">
        <v>210</v>
      </c>
      <c r="T37" s="240">
        <v>0</v>
      </c>
      <c r="U37" s="107">
        <v>428</v>
      </c>
      <c r="V37" s="241">
        <v>0</v>
      </c>
    </row>
    <row r="38" spans="16:27">
      <c r="P38" s="3" t="s">
        <v>108</v>
      </c>
      <c r="Q38" s="107">
        <v>2995</v>
      </c>
      <c r="R38" s="43">
        <v>1</v>
      </c>
      <c r="S38" s="107">
        <v>134</v>
      </c>
      <c r="T38" s="240">
        <v>0</v>
      </c>
      <c r="U38" s="107">
        <v>368</v>
      </c>
      <c r="V38" s="241">
        <v>0</v>
      </c>
    </row>
    <row r="39" spans="16:27">
      <c r="P39" s="3" t="s">
        <v>109</v>
      </c>
      <c r="Q39" s="107">
        <v>2127</v>
      </c>
      <c r="R39" s="43">
        <v>0</v>
      </c>
      <c r="S39" s="107">
        <v>83</v>
      </c>
      <c r="T39" s="240">
        <v>0</v>
      </c>
      <c r="U39" s="107">
        <v>313</v>
      </c>
      <c r="V39" s="241">
        <v>0</v>
      </c>
    </row>
    <row r="40" spans="16:27">
      <c r="P40" s="3" t="s">
        <v>110</v>
      </c>
      <c r="Q40" s="107">
        <v>1465</v>
      </c>
      <c r="R40" s="43">
        <v>0</v>
      </c>
      <c r="S40" s="107">
        <v>73</v>
      </c>
      <c r="T40" s="240">
        <v>0</v>
      </c>
      <c r="U40" s="107">
        <v>219</v>
      </c>
      <c r="V40" s="241">
        <v>0</v>
      </c>
    </row>
    <row r="41" spans="16:27">
      <c r="P41" s="3" t="s">
        <v>111</v>
      </c>
      <c r="Q41" s="107">
        <v>910</v>
      </c>
      <c r="R41" s="43">
        <v>0</v>
      </c>
      <c r="S41" s="107">
        <v>37</v>
      </c>
      <c r="T41" s="240">
        <v>0</v>
      </c>
      <c r="U41" s="107">
        <v>192</v>
      </c>
      <c r="V41" s="241">
        <v>0</v>
      </c>
    </row>
    <row r="42" spans="16:27">
      <c r="P42" s="3" t="s">
        <v>112</v>
      </c>
      <c r="Q42" s="107">
        <v>496</v>
      </c>
      <c r="R42" s="43">
        <v>0</v>
      </c>
      <c r="S42" s="107">
        <v>25</v>
      </c>
      <c r="T42" s="240">
        <v>0</v>
      </c>
      <c r="U42" s="107">
        <v>128</v>
      </c>
      <c r="V42" s="241">
        <v>0</v>
      </c>
    </row>
    <row r="43" spans="16:27">
      <c r="P43" s="3" t="s">
        <v>132</v>
      </c>
      <c r="Q43" s="107">
        <v>343</v>
      </c>
      <c r="R43" s="43">
        <v>0</v>
      </c>
      <c r="S43" s="107">
        <v>11</v>
      </c>
      <c r="T43" s="240">
        <v>0</v>
      </c>
      <c r="U43" s="107">
        <v>89</v>
      </c>
      <c r="V43" s="241">
        <v>0</v>
      </c>
    </row>
    <row r="44" spans="16:27">
      <c r="P44" s="3" t="s">
        <v>133</v>
      </c>
      <c r="Q44" s="107">
        <v>196</v>
      </c>
      <c r="R44" s="43">
        <v>0</v>
      </c>
      <c r="S44" s="107">
        <v>12</v>
      </c>
      <c r="T44" s="240">
        <v>0</v>
      </c>
      <c r="U44" s="107">
        <v>66</v>
      </c>
      <c r="V44" s="241">
        <v>0</v>
      </c>
    </row>
    <row r="45" spans="16:27">
      <c r="P45" s="3" t="s">
        <v>134</v>
      </c>
      <c r="Q45" s="107">
        <v>114</v>
      </c>
      <c r="R45" s="43">
        <v>0</v>
      </c>
      <c r="S45" s="107">
        <v>4</v>
      </c>
      <c r="T45" s="240">
        <v>0</v>
      </c>
      <c r="U45" s="107">
        <v>50</v>
      </c>
      <c r="V45" s="241">
        <v>0</v>
      </c>
    </row>
    <row r="46" spans="16:27">
      <c r="P46" s="3" t="s">
        <v>135</v>
      </c>
      <c r="Q46" s="107">
        <v>61</v>
      </c>
      <c r="R46" s="43">
        <v>0</v>
      </c>
      <c r="S46" s="107">
        <v>1</v>
      </c>
      <c r="T46" s="240">
        <v>0</v>
      </c>
      <c r="U46" s="107">
        <v>26</v>
      </c>
      <c r="V46" s="241">
        <v>0</v>
      </c>
    </row>
    <row r="47" spans="16:27">
      <c r="P47" s="3" t="s">
        <v>136</v>
      </c>
      <c r="Q47" s="107">
        <v>46</v>
      </c>
      <c r="R47" s="43">
        <v>0</v>
      </c>
      <c r="S47" s="107">
        <v>2</v>
      </c>
      <c r="T47" s="240">
        <v>0</v>
      </c>
      <c r="U47" s="107">
        <v>21</v>
      </c>
      <c r="V47" s="241">
        <v>0</v>
      </c>
    </row>
    <row r="48" spans="16:27">
      <c r="P48" s="3" t="s">
        <v>137</v>
      </c>
      <c r="Q48" s="107">
        <v>17</v>
      </c>
      <c r="R48" s="43">
        <v>0</v>
      </c>
      <c r="S48" s="107">
        <v>2</v>
      </c>
      <c r="T48" s="240">
        <v>0</v>
      </c>
      <c r="U48" s="107">
        <v>17</v>
      </c>
      <c r="V48" s="241">
        <v>0</v>
      </c>
    </row>
    <row r="49" spans="16:22">
      <c r="P49" s="3" t="s">
        <v>138</v>
      </c>
      <c r="Q49" s="107">
        <v>6</v>
      </c>
      <c r="R49" s="43">
        <v>0</v>
      </c>
      <c r="S49" s="107">
        <v>1</v>
      </c>
      <c r="T49" s="240">
        <v>0</v>
      </c>
      <c r="U49" s="107">
        <v>9</v>
      </c>
      <c r="V49" s="241">
        <v>0</v>
      </c>
    </row>
    <row r="50" spans="16:22">
      <c r="P50" s="3" t="s">
        <v>139</v>
      </c>
      <c r="Q50" s="107">
        <v>3</v>
      </c>
      <c r="R50" s="43">
        <v>0</v>
      </c>
      <c r="S50" s="107">
        <v>0</v>
      </c>
      <c r="T50" s="240">
        <v>0</v>
      </c>
      <c r="U50" s="107">
        <v>9</v>
      </c>
      <c r="V50" s="241">
        <v>0</v>
      </c>
    </row>
    <row r="51" spans="16:22">
      <c r="P51" s="3" t="s">
        <v>140</v>
      </c>
      <c r="Q51" s="107">
        <v>3</v>
      </c>
      <c r="R51" s="43">
        <v>0</v>
      </c>
      <c r="S51" s="107">
        <v>0</v>
      </c>
      <c r="T51" s="240">
        <v>0</v>
      </c>
      <c r="U51" s="107">
        <v>1</v>
      </c>
      <c r="V51" s="241">
        <v>0</v>
      </c>
    </row>
    <row r="52" spans="16:22">
      <c r="P52" s="3" t="s">
        <v>141</v>
      </c>
      <c r="Q52" s="107">
        <v>3</v>
      </c>
      <c r="R52" s="43">
        <v>0</v>
      </c>
      <c r="S52" s="107">
        <v>0</v>
      </c>
      <c r="T52" s="240">
        <v>0</v>
      </c>
      <c r="U52" s="107">
        <v>1</v>
      </c>
      <c r="V52" s="241">
        <v>0</v>
      </c>
    </row>
    <row r="53" spans="16:22">
      <c r="P53" s="3" t="s">
        <v>142</v>
      </c>
      <c r="Q53" s="107">
        <v>0</v>
      </c>
      <c r="R53" s="43">
        <v>0</v>
      </c>
      <c r="S53" s="107">
        <v>0</v>
      </c>
      <c r="T53" s="240">
        <v>0</v>
      </c>
      <c r="U53" s="107">
        <v>0</v>
      </c>
      <c r="V53" s="241">
        <v>0</v>
      </c>
    </row>
    <row r="54" spans="16:22">
      <c r="P54" s="3" t="s">
        <v>143</v>
      </c>
      <c r="Q54" s="107">
        <v>0</v>
      </c>
      <c r="R54" s="43">
        <v>0</v>
      </c>
      <c r="S54" s="107">
        <v>0</v>
      </c>
      <c r="T54" s="240">
        <v>0</v>
      </c>
      <c r="U54" s="107">
        <v>0</v>
      </c>
      <c r="V54" s="241">
        <v>0</v>
      </c>
    </row>
    <row r="55" spans="16:22">
      <c r="P55" s="3" t="s">
        <v>237</v>
      </c>
      <c r="Q55" s="107">
        <v>0</v>
      </c>
      <c r="R55" s="43">
        <v>0</v>
      </c>
      <c r="S55" s="107">
        <v>0</v>
      </c>
      <c r="T55" s="240">
        <v>0</v>
      </c>
      <c r="U55" s="107">
        <v>0</v>
      </c>
      <c r="V55" s="241">
        <v>0</v>
      </c>
    </row>
    <row r="56" spans="16:22">
      <c r="P56" s="3" t="s">
        <v>238</v>
      </c>
      <c r="Q56" s="107">
        <v>0</v>
      </c>
      <c r="R56" s="43">
        <v>0</v>
      </c>
      <c r="S56" s="107">
        <v>0</v>
      </c>
      <c r="T56" s="240">
        <v>0</v>
      </c>
      <c r="U56" s="107">
        <v>1</v>
      </c>
      <c r="V56" s="241">
        <v>0</v>
      </c>
    </row>
  </sheetData>
  <mergeCells count="21">
    <mergeCell ref="B3:B4"/>
    <mergeCell ref="L3:N3"/>
    <mergeCell ref="C3:E3"/>
    <mergeCell ref="F3:H3"/>
    <mergeCell ref="AI3:AJ3"/>
    <mergeCell ref="I3:K3"/>
    <mergeCell ref="X4:Y4"/>
    <mergeCell ref="X3:Y3"/>
    <mergeCell ref="AM30:AN30"/>
    <mergeCell ref="AA30:AB30"/>
    <mergeCell ref="AC30:AD30"/>
    <mergeCell ref="P3:P4"/>
    <mergeCell ref="AI30:AJ30"/>
    <mergeCell ref="AG30:AH30"/>
    <mergeCell ref="AE30:AF30"/>
    <mergeCell ref="AH4:AH5"/>
    <mergeCell ref="Q3:R3"/>
    <mergeCell ref="S3:T3"/>
    <mergeCell ref="U3:V3"/>
    <mergeCell ref="AH15:AH16"/>
    <mergeCell ref="AK30:AL30"/>
  </mergeCells>
  <phoneticPr fontId="3"/>
  <pageMargins left="0.70866141732283472" right="0.19685039370078741" top="0.59055118110236227" bottom="0.59055118110236227" header="0.31496062992125984" footer="0.31496062992125984"/>
  <pageSetup paperSize="8" scale="75" fitToHeight="0" orientation="landscape" r:id="rId1"/>
  <headerFooter>
    <oddHeader>&amp;R&amp;"ＭＳ 明朝,標準"&amp;12 2-7.人間ドック受診に係る分析</oddHeader>
  </headerFooter>
  <rowBreaks count="1" manualBreakCount="1">
    <brk id="56" max="8" man="1"/>
  </rowBreaks>
  <ignoredErrors>
    <ignoredError sqref="C5:D5 C26:D26 F5:G5 F26:G26 I5:J5 I26:J26 AC6:AD6 AC7:AD7 AC9:AD9 AC10:AD10 AC12:AD13 AC15:AD16 AC18:AD19 AC21:AD22" formulaRange="1"/>
    <ignoredError sqref="AI6:AJ12" emptyCellReference="1"/>
    <ignoredError sqref="AE8 AE2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F137-14AB-4A5B-9EB1-D56DB8915B6B}">
  <dimension ref="A1:DP84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3.125" style="4" customWidth="1"/>
    <col min="3" max="3" width="13.625" style="4" customWidth="1"/>
    <col min="4" max="99" width="7" style="4" customWidth="1"/>
    <col min="100" max="100" width="9" style="4"/>
    <col min="101" max="120" width="12.625" style="4" customWidth="1"/>
    <col min="121" max="16384" width="9" style="4"/>
  </cols>
  <sheetData>
    <row r="1" spans="1:120" ht="16.5" customHeight="1">
      <c r="A1" s="4" t="s">
        <v>163</v>
      </c>
    </row>
    <row r="2" spans="1:120" ht="16.5" customHeight="1">
      <c r="A2" s="4" t="s">
        <v>162</v>
      </c>
      <c r="D2" s="10" t="s">
        <v>215</v>
      </c>
      <c r="G2" s="10"/>
      <c r="J2" s="10"/>
      <c r="M2" s="10"/>
      <c r="V2" s="10"/>
      <c r="AH2" s="10"/>
      <c r="AT2" s="10"/>
      <c r="BF2" s="10"/>
      <c r="BR2" s="10"/>
      <c r="CD2" s="10"/>
      <c r="CP2" s="10"/>
    </row>
    <row r="3" spans="1:120" ht="16.5" customHeight="1">
      <c r="B3" s="285"/>
      <c r="C3" s="288" t="s">
        <v>161</v>
      </c>
      <c r="D3" s="275" t="s">
        <v>65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7"/>
      <c r="P3" s="289" t="s">
        <v>66</v>
      </c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 t="s">
        <v>67</v>
      </c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75" t="s">
        <v>68</v>
      </c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7"/>
      <c r="AZ3" s="275" t="s">
        <v>69</v>
      </c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7"/>
      <c r="BL3" s="275" t="s">
        <v>70</v>
      </c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7"/>
      <c r="BX3" s="275" t="s">
        <v>71</v>
      </c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7"/>
      <c r="CJ3" s="275" t="s">
        <v>64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7"/>
      <c r="CW3" s="103" t="s">
        <v>149</v>
      </c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8"/>
      <c r="DJ3" s="13"/>
      <c r="DK3" s="13"/>
    </row>
    <row r="4" spans="1:120" ht="16.5" customHeight="1">
      <c r="B4" s="286"/>
      <c r="C4" s="288"/>
      <c r="D4" s="275" t="s">
        <v>167</v>
      </c>
      <c r="E4" s="276"/>
      <c r="F4" s="277"/>
      <c r="G4" s="275" t="s">
        <v>168</v>
      </c>
      <c r="H4" s="276"/>
      <c r="I4" s="277"/>
      <c r="J4" s="275" t="s">
        <v>234</v>
      </c>
      <c r="K4" s="276"/>
      <c r="L4" s="277"/>
      <c r="M4" s="275" t="s">
        <v>195</v>
      </c>
      <c r="N4" s="276"/>
      <c r="O4" s="277"/>
      <c r="P4" s="275" t="s">
        <v>167</v>
      </c>
      <c r="Q4" s="276"/>
      <c r="R4" s="277"/>
      <c r="S4" s="275" t="s">
        <v>168</v>
      </c>
      <c r="T4" s="276"/>
      <c r="U4" s="277"/>
      <c r="V4" s="275" t="s">
        <v>234</v>
      </c>
      <c r="W4" s="276"/>
      <c r="X4" s="277"/>
      <c r="Y4" s="275" t="s">
        <v>195</v>
      </c>
      <c r="Z4" s="276"/>
      <c r="AA4" s="277"/>
      <c r="AB4" s="275" t="s">
        <v>167</v>
      </c>
      <c r="AC4" s="276"/>
      <c r="AD4" s="277"/>
      <c r="AE4" s="275" t="s">
        <v>168</v>
      </c>
      <c r="AF4" s="276"/>
      <c r="AG4" s="277"/>
      <c r="AH4" s="275" t="s">
        <v>234</v>
      </c>
      <c r="AI4" s="276"/>
      <c r="AJ4" s="277"/>
      <c r="AK4" s="275" t="s">
        <v>195</v>
      </c>
      <c r="AL4" s="276"/>
      <c r="AM4" s="277"/>
      <c r="AN4" s="275" t="s">
        <v>167</v>
      </c>
      <c r="AO4" s="276"/>
      <c r="AP4" s="277"/>
      <c r="AQ4" s="275" t="s">
        <v>168</v>
      </c>
      <c r="AR4" s="276"/>
      <c r="AS4" s="277"/>
      <c r="AT4" s="275" t="s">
        <v>234</v>
      </c>
      <c r="AU4" s="276"/>
      <c r="AV4" s="277"/>
      <c r="AW4" s="275" t="s">
        <v>195</v>
      </c>
      <c r="AX4" s="276"/>
      <c r="AY4" s="277"/>
      <c r="AZ4" s="275" t="s">
        <v>167</v>
      </c>
      <c r="BA4" s="276"/>
      <c r="BB4" s="277"/>
      <c r="BC4" s="275" t="s">
        <v>168</v>
      </c>
      <c r="BD4" s="276"/>
      <c r="BE4" s="277"/>
      <c r="BF4" s="275" t="s">
        <v>234</v>
      </c>
      <c r="BG4" s="276"/>
      <c r="BH4" s="277"/>
      <c r="BI4" s="275" t="s">
        <v>195</v>
      </c>
      <c r="BJ4" s="276"/>
      <c r="BK4" s="277"/>
      <c r="BL4" s="275" t="s">
        <v>167</v>
      </c>
      <c r="BM4" s="276"/>
      <c r="BN4" s="277"/>
      <c r="BO4" s="275" t="s">
        <v>168</v>
      </c>
      <c r="BP4" s="276"/>
      <c r="BQ4" s="277"/>
      <c r="BR4" s="275" t="s">
        <v>234</v>
      </c>
      <c r="BS4" s="276"/>
      <c r="BT4" s="277"/>
      <c r="BU4" s="275" t="s">
        <v>195</v>
      </c>
      <c r="BV4" s="276"/>
      <c r="BW4" s="277"/>
      <c r="BX4" s="275" t="s">
        <v>167</v>
      </c>
      <c r="BY4" s="276"/>
      <c r="BZ4" s="277"/>
      <c r="CA4" s="275" t="s">
        <v>168</v>
      </c>
      <c r="CB4" s="276"/>
      <c r="CC4" s="277"/>
      <c r="CD4" s="275" t="s">
        <v>234</v>
      </c>
      <c r="CE4" s="276"/>
      <c r="CF4" s="277"/>
      <c r="CG4" s="275" t="s">
        <v>195</v>
      </c>
      <c r="CH4" s="276"/>
      <c r="CI4" s="277"/>
      <c r="CJ4" s="275" t="s">
        <v>167</v>
      </c>
      <c r="CK4" s="276"/>
      <c r="CL4" s="277"/>
      <c r="CM4" s="275" t="s">
        <v>168</v>
      </c>
      <c r="CN4" s="276"/>
      <c r="CO4" s="277"/>
      <c r="CP4" s="275" t="s">
        <v>234</v>
      </c>
      <c r="CQ4" s="276"/>
      <c r="CR4" s="277"/>
      <c r="CS4" s="275" t="s">
        <v>195</v>
      </c>
      <c r="CT4" s="276"/>
      <c r="CU4" s="277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8"/>
    </row>
    <row r="5" spans="1:120" ht="42" customHeight="1">
      <c r="B5" s="287"/>
      <c r="C5" s="288"/>
      <c r="D5" s="263" t="s">
        <v>254</v>
      </c>
      <c r="E5" s="264" t="s">
        <v>255</v>
      </c>
      <c r="F5" s="266" t="s">
        <v>256</v>
      </c>
      <c r="G5" s="263" t="s">
        <v>254</v>
      </c>
      <c r="H5" s="264" t="s">
        <v>255</v>
      </c>
      <c r="I5" s="266" t="s">
        <v>256</v>
      </c>
      <c r="J5" s="263" t="s">
        <v>254</v>
      </c>
      <c r="K5" s="264" t="s">
        <v>255</v>
      </c>
      <c r="L5" s="266" t="s">
        <v>256</v>
      </c>
      <c r="M5" s="263" t="s">
        <v>254</v>
      </c>
      <c r="N5" s="264" t="s">
        <v>255</v>
      </c>
      <c r="O5" s="266" t="s">
        <v>256</v>
      </c>
      <c r="P5" s="263" t="s">
        <v>254</v>
      </c>
      <c r="Q5" s="264" t="s">
        <v>255</v>
      </c>
      <c r="R5" s="266" t="s">
        <v>256</v>
      </c>
      <c r="S5" s="263" t="s">
        <v>254</v>
      </c>
      <c r="T5" s="264" t="s">
        <v>255</v>
      </c>
      <c r="U5" s="266" t="s">
        <v>256</v>
      </c>
      <c r="V5" s="263" t="s">
        <v>254</v>
      </c>
      <c r="W5" s="264" t="s">
        <v>255</v>
      </c>
      <c r="X5" s="266" t="s">
        <v>256</v>
      </c>
      <c r="Y5" s="263" t="s">
        <v>254</v>
      </c>
      <c r="Z5" s="264" t="s">
        <v>255</v>
      </c>
      <c r="AA5" s="266" t="s">
        <v>256</v>
      </c>
      <c r="AB5" s="263" t="s">
        <v>254</v>
      </c>
      <c r="AC5" s="264" t="s">
        <v>255</v>
      </c>
      <c r="AD5" s="266" t="s">
        <v>256</v>
      </c>
      <c r="AE5" s="263" t="s">
        <v>254</v>
      </c>
      <c r="AF5" s="264" t="s">
        <v>255</v>
      </c>
      <c r="AG5" s="266" t="s">
        <v>256</v>
      </c>
      <c r="AH5" s="263" t="s">
        <v>254</v>
      </c>
      <c r="AI5" s="264" t="s">
        <v>255</v>
      </c>
      <c r="AJ5" s="266" t="s">
        <v>256</v>
      </c>
      <c r="AK5" s="263" t="s">
        <v>254</v>
      </c>
      <c r="AL5" s="264" t="s">
        <v>255</v>
      </c>
      <c r="AM5" s="266" t="s">
        <v>256</v>
      </c>
      <c r="AN5" s="263" t="s">
        <v>254</v>
      </c>
      <c r="AO5" s="264" t="s">
        <v>255</v>
      </c>
      <c r="AP5" s="266" t="s">
        <v>256</v>
      </c>
      <c r="AQ5" s="263" t="s">
        <v>254</v>
      </c>
      <c r="AR5" s="264" t="s">
        <v>255</v>
      </c>
      <c r="AS5" s="266" t="s">
        <v>256</v>
      </c>
      <c r="AT5" s="263" t="s">
        <v>254</v>
      </c>
      <c r="AU5" s="264" t="s">
        <v>255</v>
      </c>
      <c r="AV5" s="266" t="s">
        <v>256</v>
      </c>
      <c r="AW5" s="263" t="s">
        <v>254</v>
      </c>
      <c r="AX5" s="264" t="s">
        <v>255</v>
      </c>
      <c r="AY5" s="266" t="s">
        <v>256</v>
      </c>
      <c r="AZ5" s="263" t="s">
        <v>254</v>
      </c>
      <c r="BA5" s="264" t="s">
        <v>255</v>
      </c>
      <c r="BB5" s="266" t="s">
        <v>256</v>
      </c>
      <c r="BC5" s="263" t="s">
        <v>254</v>
      </c>
      <c r="BD5" s="264" t="s">
        <v>255</v>
      </c>
      <c r="BE5" s="266" t="s">
        <v>256</v>
      </c>
      <c r="BF5" s="263" t="s">
        <v>254</v>
      </c>
      <c r="BG5" s="264" t="s">
        <v>255</v>
      </c>
      <c r="BH5" s="266" t="s">
        <v>256</v>
      </c>
      <c r="BI5" s="263" t="s">
        <v>254</v>
      </c>
      <c r="BJ5" s="264" t="s">
        <v>255</v>
      </c>
      <c r="BK5" s="266" t="s">
        <v>256</v>
      </c>
      <c r="BL5" s="263" t="s">
        <v>254</v>
      </c>
      <c r="BM5" s="264" t="s">
        <v>255</v>
      </c>
      <c r="BN5" s="266" t="s">
        <v>256</v>
      </c>
      <c r="BO5" s="263" t="s">
        <v>254</v>
      </c>
      <c r="BP5" s="264" t="s">
        <v>255</v>
      </c>
      <c r="BQ5" s="266" t="s">
        <v>256</v>
      </c>
      <c r="BR5" s="263" t="s">
        <v>254</v>
      </c>
      <c r="BS5" s="264" t="s">
        <v>255</v>
      </c>
      <c r="BT5" s="266" t="s">
        <v>256</v>
      </c>
      <c r="BU5" s="263" t="s">
        <v>254</v>
      </c>
      <c r="BV5" s="264" t="s">
        <v>255</v>
      </c>
      <c r="BW5" s="266" t="s">
        <v>256</v>
      </c>
      <c r="BX5" s="263" t="s">
        <v>254</v>
      </c>
      <c r="BY5" s="264" t="s">
        <v>255</v>
      </c>
      <c r="BZ5" s="266" t="s">
        <v>256</v>
      </c>
      <c r="CA5" s="263" t="s">
        <v>254</v>
      </c>
      <c r="CB5" s="264" t="s">
        <v>255</v>
      </c>
      <c r="CC5" s="266" t="s">
        <v>256</v>
      </c>
      <c r="CD5" s="263" t="s">
        <v>254</v>
      </c>
      <c r="CE5" s="264" t="s">
        <v>255</v>
      </c>
      <c r="CF5" s="266" t="s">
        <v>256</v>
      </c>
      <c r="CG5" s="263" t="s">
        <v>254</v>
      </c>
      <c r="CH5" s="264" t="s">
        <v>255</v>
      </c>
      <c r="CI5" s="266" t="s">
        <v>256</v>
      </c>
      <c r="CJ5" s="263" t="s">
        <v>254</v>
      </c>
      <c r="CK5" s="264" t="s">
        <v>255</v>
      </c>
      <c r="CL5" s="266" t="s">
        <v>256</v>
      </c>
      <c r="CM5" s="263" t="s">
        <v>254</v>
      </c>
      <c r="CN5" s="264" t="s">
        <v>255</v>
      </c>
      <c r="CO5" s="266" t="s">
        <v>256</v>
      </c>
      <c r="CP5" s="263" t="s">
        <v>254</v>
      </c>
      <c r="CQ5" s="264" t="s">
        <v>255</v>
      </c>
      <c r="CR5" s="266" t="s">
        <v>256</v>
      </c>
      <c r="CS5" s="263" t="s">
        <v>254</v>
      </c>
      <c r="CT5" s="264" t="s">
        <v>255</v>
      </c>
      <c r="CU5" s="266" t="s">
        <v>256</v>
      </c>
      <c r="CW5" s="292" t="s">
        <v>231</v>
      </c>
      <c r="CX5" s="292"/>
      <c r="CY5" s="195"/>
      <c r="CZ5" s="292" t="s">
        <v>231</v>
      </c>
      <c r="DA5" s="292"/>
      <c r="DB5" s="292"/>
      <c r="DC5" s="195"/>
      <c r="DD5" s="72"/>
      <c r="DE5" s="293" t="s">
        <v>167</v>
      </c>
      <c r="DF5" s="294"/>
      <c r="DG5" s="295" t="s">
        <v>168</v>
      </c>
      <c r="DH5" s="295"/>
      <c r="DI5" s="13"/>
      <c r="DJ5" s="280" t="s">
        <v>169</v>
      </c>
      <c r="DK5" s="282"/>
      <c r="DL5" s="293" t="s">
        <v>207</v>
      </c>
      <c r="DM5" s="294"/>
      <c r="DN5" s="293" t="s">
        <v>208</v>
      </c>
      <c r="DO5" s="294"/>
      <c r="DP5" s="51"/>
    </row>
    <row r="6" spans="1:120" s="15" customFormat="1">
      <c r="B6" s="67">
        <v>1</v>
      </c>
      <c r="C6" s="14" t="s">
        <v>57</v>
      </c>
      <c r="D6" s="63">
        <v>991</v>
      </c>
      <c r="E6" s="48">
        <v>4</v>
      </c>
      <c r="F6" s="17">
        <f>IFERROR(E6/D6,"-")</f>
        <v>4.0363269424823411E-3</v>
      </c>
      <c r="G6" s="63">
        <v>19</v>
      </c>
      <c r="H6" s="48">
        <v>0</v>
      </c>
      <c r="I6" s="17">
        <f>IFERROR(H6/G6,"-")</f>
        <v>0</v>
      </c>
      <c r="J6" s="63">
        <v>17</v>
      </c>
      <c r="K6" s="48">
        <v>0</v>
      </c>
      <c r="L6" s="17">
        <f>IFERROR(K6/J6,"-")</f>
        <v>0</v>
      </c>
      <c r="M6" s="63">
        <f>SUM(D6,G6,J6)</f>
        <v>1027</v>
      </c>
      <c r="N6" s="48">
        <f>SUM(E6,H6,K6)</f>
        <v>4</v>
      </c>
      <c r="O6" s="17">
        <f>IFERROR(N6/M6,"-")</f>
        <v>3.8948393378773127E-3</v>
      </c>
      <c r="P6" s="63">
        <v>2639</v>
      </c>
      <c r="Q6" s="48">
        <v>7</v>
      </c>
      <c r="R6" s="17">
        <f>IFERROR(Q6/P6,"-")</f>
        <v>2.6525198938992041E-3</v>
      </c>
      <c r="S6" s="63">
        <v>50</v>
      </c>
      <c r="T6" s="39">
        <v>1</v>
      </c>
      <c r="U6" s="17">
        <f>IFERROR(T6/S6,"-")</f>
        <v>0.02</v>
      </c>
      <c r="V6" s="63">
        <v>78</v>
      </c>
      <c r="W6" s="48">
        <v>0</v>
      </c>
      <c r="X6" s="17">
        <f>IFERROR(W6/V6,"-")</f>
        <v>0</v>
      </c>
      <c r="Y6" s="63">
        <f>SUM(P6,S6,V6)</f>
        <v>2767</v>
      </c>
      <c r="Z6" s="39">
        <f>SUM(Q6,T6,W6)</f>
        <v>8</v>
      </c>
      <c r="AA6" s="17">
        <f>IFERROR(Z6/Y6,"-")</f>
        <v>2.8912179255511385E-3</v>
      </c>
      <c r="AB6" s="63">
        <v>106796</v>
      </c>
      <c r="AC6" s="48">
        <v>450</v>
      </c>
      <c r="AD6" s="17">
        <f>IFERROR(AC6/AB6,"-")</f>
        <v>4.2136409603355934E-3</v>
      </c>
      <c r="AE6" s="63">
        <v>9726</v>
      </c>
      <c r="AF6" s="48">
        <v>123</v>
      </c>
      <c r="AG6" s="17">
        <f>IFERROR(AF6/AE6,"-")</f>
        <v>1.2646514497223937E-2</v>
      </c>
      <c r="AH6" s="63">
        <v>1024</v>
      </c>
      <c r="AI6" s="48">
        <v>0</v>
      </c>
      <c r="AJ6" s="17">
        <f>IFERROR(AI6/AH6,"-")</f>
        <v>0</v>
      </c>
      <c r="AK6" s="63">
        <f>SUM(AB6,AE6,AH6)</f>
        <v>117546</v>
      </c>
      <c r="AL6" s="39">
        <f>SUM(AC6,AF6,AI6)</f>
        <v>573</v>
      </c>
      <c r="AM6" s="17">
        <f>IFERROR(AL6/AK6,"-")</f>
        <v>4.8746873564391811E-3</v>
      </c>
      <c r="AN6" s="63">
        <v>89868</v>
      </c>
      <c r="AO6" s="48">
        <v>220</v>
      </c>
      <c r="AP6" s="17">
        <f>IFERROR(AO6/AN6,"-")</f>
        <v>2.4480348956246942E-3</v>
      </c>
      <c r="AQ6" s="63">
        <v>5941</v>
      </c>
      <c r="AR6" s="39">
        <v>65</v>
      </c>
      <c r="AS6" s="17">
        <f>IFERROR(AR6/AQ6,"-")</f>
        <v>1.0940919037199124E-2</v>
      </c>
      <c r="AT6" s="63">
        <v>2002</v>
      </c>
      <c r="AU6" s="48">
        <v>0</v>
      </c>
      <c r="AV6" s="17">
        <f>IFERROR(AU6/AT6,"-")</f>
        <v>0</v>
      </c>
      <c r="AW6" s="63">
        <f>SUM(AN6,AQ6,AT6)</f>
        <v>97811</v>
      </c>
      <c r="AX6" s="39">
        <f>SUM(AO6,AR6,AU6)</f>
        <v>285</v>
      </c>
      <c r="AY6" s="17">
        <f>IFERROR(AX6/AW6,"-")</f>
        <v>2.9137827033769207E-3</v>
      </c>
      <c r="AZ6" s="63">
        <v>61230</v>
      </c>
      <c r="BA6" s="48">
        <v>69</v>
      </c>
      <c r="BB6" s="17">
        <f>IFERROR(BA6/AZ6,"-")</f>
        <v>1.1268985791278786E-3</v>
      </c>
      <c r="BC6" s="63">
        <v>3365</v>
      </c>
      <c r="BD6" s="39">
        <v>21</v>
      </c>
      <c r="BE6" s="17">
        <f>IFERROR(BD6/BC6,"-")</f>
        <v>6.2407132243684996E-3</v>
      </c>
      <c r="BF6" s="63">
        <v>1982</v>
      </c>
      <c r="BG6" s="48">
        <v>0</v>
      </c>
      <c r="BH6" s="17">
        <f>IFERROR(BG6/BF6,"-")</f>
        <v>0</v>
      </c>
      <c r="BI6" s="63">
        <f>SUM(AZ6,BC6,BF6)</f>
        <v>66577</v>
      </c>
      <c r="BJ6" s="39">
        <f>SUM(BA6,BD6,BG6)</f>
        <v>90</v>
      </c>
      <c r="BK6" s="17">
        <f>IFERROR(BJ6/BI6,"-")</f>
        <v>1.3518181954729112E-3</v>
      </c>
      <c r="BL6" s="63">
        <v>26121</v>
      </c>
      <c r="BM6" s="48">
        <v>5</v>
      </c>
      <c r="BN6" s="17">
        <f>IFERROR(BM6/BL6,"-")</f>
        <v>1.9141686765437771E-4</v>
      </c>
      <c r="BO6" s="63">
        <v>1440</v>
      </c>
      <c r="BP6" s="39">
        <v>4</v>
      </c>
      <c r="BQ6" s="17">
        <f>IFERROR(BP6/BO6,"-")</f>
        <v>2.7777777777777779E-3</v>
      </c>
      <c r="BR6" s="63">
        <v>1868</v>
      </c>
      <c r="BS6" s="48">
        <v>0</v>
      </c>
      <c r="BT6" s="17">
        <f>IFERROR(BS6/BR6,"-")</f>
        <v>0</v>
      </c>
      <c r="BU6" s="63">
        <f>SUM(BL6,BO6,BR6)</f>
        <v>29429</v>
      </c>
      <c r="BV6" s="39">
        <f>SUM(BM6,BP6,BS6)</f>
        <v>9</v>
      </c>
      <c r="BW6" s="17">
        <f>IFERROR(BV6/BU6,"-")</f>
        <v>3.0582078901763567E-4</v>
      </c>
      <c r="BX6" s="63">
        <v>8002</v>
      </c>
      <c r="BY6" s="48">
        <v>3</v>
      </c>
      <c r="BZ6" s="17">
        <f>IFERROR(BY6/BX6,"-")</f>
        <v>3.7490627343164207E-4</v>
      </c>
      <c r="CA6" s="63">
        <v>387</v>
      </c>
      <c r="CB6" s="39">
        <v>1</v>
      </c>
      <c r="CC6" s="17">
        <f>IFERROR(CB6/CA6,"-")</f>
        <v>2.5839793281653748E-3</v>
      </c>
      <c r="CD6" s="63">
        <v>1382</v>
      </c>
      <c r="CE6" s="48">
        <v>0</v>
      </c>
      <c r="CF6" s="17">
        <f>IFERROR(CE6/CD6,"-")</f>
        <v>0</v>
      </c>
      <c r="CG6" s="63">
        <f>SUM(BX6,CA6,CD6)</f>
        <v>9771</v>
      </c>
      <c r="CH6" s="39">
        <f>SUM(BY6,CB6,CE6)</f>
        <v>4</v>
      </c>
      <c r="CI6" s="17">
        <f>IFERROR(CH6/CG6,"-")</f>
        <v>4.0937468017603111E-4</v>
      </c>
      <c r="CJ6" s="63">
        <f>SUM(D6,P6,AB6,AN6,AZ6,BL6,BX6)</f>
        <v>295647</v>
      </c>
      <c r="CK6" s="48">
        <f>SUM(E6,Q6,AC6,AO6,BA6,BM6,BY6)</f>
        <v>758</v>
      </c>
      <c r="CL6" s="17">
        <f>IFERROR(CK6/CJ6,"-")</f>
        <v>2.5638683971087139E-3</v>
      </c>
      <c r="CM6" s="63">
        <f>SUM(G6,S6,AE6,AQ6,BC6,BO6,CA6)</f>
        <v>20928</v>
      </c>
      <c r="CN6" s="39">
        <f>SUM(H6,T6,AF6,AR6,BD6,BP6,CB6)</f>
        <v>215</v>
      </c>
      <c r="CO6" s="17">
        <f>IFERROR(CN6/CM6,"-")</f>
        <v>1.0273318042813456E-2</v>
      </c>
      <c r="CP6" s="63">
        <f>SUM(J6,V6,AH6,AT6,BF6,BR6,CD6)</f>
        <v>8353</v>
      </c>
      <c r="CQ6" s="48">
        <f>SUM(K6,W6,AI6,AU6,BG6,BS6,CE6)</f>
        <v>0</v>
      </c>
      <c r="CR6" s="17">
        <f>IFERROR(CQ6/CP6,"-")</f>
        <v>0</v>
      </c>
      <c r="CS6" s="39">
        <f>SUM(M6,Y6,AK6,AW6,BI6,BU6,CG6)</f>
        <v>324928</v>
      </c>
      <c r="CT6" s="39">
        <f>SUM(N6,Z6,AL6,AX6,BJ6,BV6,CH6)</f>
        <v>973</v>
      </c>
      <c r="CU6" s="17">
        <f>IFERROR(CT6/CS6,"-")</f>
        <v>2.9945095528855622E-3</v>
      </c>
      <c r="CW6" s="193" t="s">
        <v>57</v>
      </c>
      <c r="CX6" s="192">
        <f>VLOOKUP(CW6,$C$6:$CU$79,97,FALSE)</f>
        <v>2.9945095528855622E-3</v>
      </c>
      <c r="CY6" s="188"/>
      <c r="CZ6" s="234" t="str">
        <f>INDEX($CW$6:$CW$48,MATCH(DA6,CX$6:CX$48,0))</f>
        <v>箕面市</v>
      </c>
      <c r="DA6" s="235">
        <f>LARGE(CX$6:CX$48,ROW(A1))</f>
        <v>2.370140657880164E-2</v>
      </c>
      <c r="DB6" s="47">
        <f>ROUND(DA6,3)</f>
        <v>2.4E-2</v>
      </c>
      <c r="DC6" s="188"/>
      <c r="DD6" s="14" t="s">
        <v>230</v>
      </c>
      <c r="DE6" s="47">
        <f>VLOOKUP(DD6,$C$6:$CU$79,88,FALSE)</f>
        <v>2.5638683971087139E-3</v>
      </c>
      <c r="DF6" s="47">
        <f>ROUND(DE6,3)</f>
        <v>3.0000000000000001E-3</v>
      </c>
      <c r="DG6" s="236">
        <f>VLOOKUP(DD6,$C$6:$CU$79,91,FALSE)</f>
        <v>1.0273318042813456E-2</v>
      </c>
      <c r="DH6" s="47">
        <f>ROUND(DG6,3)</f>
        <v>0.01</v>
      </c>
      <c r="DJ6" s="47">
        <f>$CU$80</f>
        <v>5.8148754639731279E-3</v>
      </c>
      <c r="DK6" s="47">
        <f>ROUND(DJ6,3)</f>
        <v>6.0000000000000001E-3</v>
      </c>
      <c r="DL6" s="47">
        <f>$CL$80</f>
        <v>4.7230064481486537E-3</v>
      </c>
      <c r="DM6" s="47">
        <f>ROUND(DL6,3)</f>
        <v>5.0000000000000001E-3</v>
      </c>
      <c r="DN6" s="47">
        <f>$CO$80</f>
        <v>2.1293460637722934E-2</v>
      </c>
      <c r="DO6" s="47">
        <f>ROUND(DN6,3)</f>
        <v>2.1000000000000001E-2</v>
      </c>
      <c r="DP6" s="40">
        <v>0</v>
      </c>
    </row>
    <row r="7" spans="1:120" s="15" customFormat="1">
      <c r="B7" s="67">
        <v>2</v>
      </c>
      <c r="C7" s="14" t="s">
        <v>114</v>
      </c>
      <c r="D7" s="63">
        <v>22</v>
      </c>
      <c r="E7" s="48">
        <v>0</v>
      </c>
      <c r="F7" s="17">
        <f t="shared" ref="F7:F19" si="0">IFERROR(E7/D7,"-")</f>
        <v>0</v>
      </c>
      <c r="G7" s="63">
        <v>0</v>
      </c>
      <c r="H7" s="48">
        <v>0</v>
      </c>
      <c r="I7" s="17" t="str">
        <f t="shared" ref="I7:I19" si="1">IFERROR(H7/G7,"-")</f>
        <v>-</v>
      </c>
      <c r="J7" s="63">
        <v>1</v>
      </c>
      <c r="K7" s="48">
        <v>0</v>
      </c>
      <c r="L7" s="17">
        <f t="shared" ref="L7:L70" si="2">IFERROR(K7/J7,"-")</f>
        <v>0</v>
      </c>
      <c r="M7" s="63">
        <f t="shared" ref="M7:M70" si="3">SUM(D7,G7,J7)</f>
        <v>23</v>
      </c>
      <c r="N7" s="48">
        <f t="shared" ref="N7:N70" si="4">SUM(E7,H7,K7)</f>
        <v>0</v>
      </c>
      <c r="O7" s="17">
        <f t="shared" ref="O7:O19" si="5">IFERROR(N7/M7,"-")</f>
        <v>0</v>
      </c>
      <c r="P7" s="63">
        <v>102</v>
      </c>
      <c r="Q7" s="48">
        <v>0</v>
      </c>
      <c r="R7" s="17">
        <f t="shared" ref="R7:R19" si="6">IFERROR(Q7/P7,"-")</f>
        <v>0</v>
      </c>
      <c r="S7" s="63">
        <v>2</v>
      </c>
      <c r="T7" s="39">
        <v>0</v>
      </c>
      <c r="U7" s="17">
        <f t="shared" ref="U7:U19" si="7">IFERROR(T7/S7,"-")</f>
        <v>0</v>
      </c>
      <c r="V7" s="63">
        <v>6</v>
      </c>
      <c r="W7" s="48">
        <v>0</v>
      </c>
      <c r="X7" s="17">
        <f t="shared" ref="X7:X70" si="8">IFERROR(W7/V7,"-")</f>
        <v>0</v>
      </c>
      <c r="Y7" s="63">
        <f t="shared" ref="Y7:Y70" si="9">SUM(P7,S7,V7)</f>
        <v>110</v>
      </c>
      <c r="Z7" s="39">
        <f t="shared" ref="Z7:Z70" si="10">SUM(Q7,T7,W7)</f>
        <v>0</v>
      </c>
      <c r="AA7" s="17">
        <f t="shared" ref="AA7:AA19" si="11">IFERROR(Z7/Y7,"-")</f>
        <v>0</v>
      </c>
      <c r="AB7" s="63">
        <v>3839</v>
      </c>
      <c r="AC7" s="48">
        <v>26</v>
      </c>
      <c r="AD7" s="17">
        <f t="shared" ref="AD7:AD19" si="12">IFERROR(AC7/AB7,"-")</f>
        <v>6.7725970304766863E-3</v>
      </c>
      <c r="AE7" s="63">
        <v>365</v>
      </c>
      <c r="AF7" s="48">
        <v>6</v>
      </c>
      <c r="AG7" s="17">
        <f t="shared" ref="AG7:AG19" si="13">IFERROR(AF7/AE7,"-")</f>
        <v>1.643835616438356E-2</v>
      </c>
      <c r="AH7" s="63">
        <v>49</v>
      </c>
      <c r="AI7" s="48">
        <v>0</v>
      </c>
      <c r="AJ7" s="17">
        <f t="shared" ref="AJ7:AJ70" si="14">IFERROR(AI7/AH7,"-")</f>
        <v>0</v>
      </c>
      <c r="AK7" s="63">
        <f t="shared" ref="AK7:AK70" si="15">SUM(AB7,AE7,AH7)</f>
        <v>4253</v>
      </c>
      <c r="AL7" s="39">
        <f>SUM(AC7,AF7,AI7)</f>
        <v>32</v>
      </c>
      <c r="AM7" s="17">
        <f t="shared" ref="AM7:AM19" si="16">IFERROR(AL7/AK7,"-")</f>
        <v>7.5241006348459915E-3</v>
      </c>
      <c r="AN7" s="63">
        <v>3105</v>
      </c>
      <c r="AO7" s="48">
        <v>13</v>
      </c>
      <c r="AP7" s="17">
        <f t="shared" ref="AP7:AP19" si="17">IFERROR(AO7/AN7,"-")</f>
        <v>4.1867954911433171E-3</v>
      </c>
      <c r="AQ7" s="63">
        <v>257</v>
      </c>
      <c r="AR7" s="39">
        <v>4</v>
      </c>
      <c r="AS7" s="17">
        <f t="shared" ref="AS7:AS19" si="18">IFERROR(AR7/AQ7,"-")</f>
        <v>1.556420233463035E-2</v>
      </c>
      <c r="AT7" s="63">
        <v>50</v>
      </c>
      <c r="AU7" s="48">
        <v>0</v>
      </c>
      <c r="AV7" s="17">
        <f t="shared" ref="AV7:AV70" si="19">IFERROR(AU7/AT7,"-")</f>
        <v>0</v>
      </c>
      <c r="AW7" s="63">
        <f>SUM(AN7,AQ7,AT7)</f>
        <v>3412</v>
      </c>
      <c r="AX7" s="39">
        <f t="shared" ref="AX7:AX70" si="20">SUM(AO7,AR7,AU7)</f>
        <v>17</v>
      </c>
      <c r="AY7" s="17">
        <f t="shared" ref="AY7:AY19" si="21">IFERROR(AX7/AW7,"-")</f>
        <v>4.9824150058616649E-3</v>
      </c>
      <c r="AZ7" s="63">
        <v>2258</v>
      </c>
      <c r="BA7" s="48">
        <v>4</v>
      </c>
      <c r="BB7" s="17">
        <f t="shared" ref="BB7:BB19" si="22">IFERROR(BA7/AZ7,"-")</f>
        <v>1.7714791851195749E-3</v>
      </c>
      <c r="BC7" s="63">
        <v>132</v>
      </c>
      <c r="BD7" s="39">
        <v>2</v>
      </c>
      <c r="BE7" s="17">
        <f t="shared" ref="BE7:BE19" si="23">IFERROR(BD7/BC7,"-")</f>
        <v>1.5151515151515152E-2</v>
      </c>
      <c r="BF7" s="63">
        <v>79</v>
      </c>
      <c r="BG7" s="48">
        <v>0</v>
      </c>
      <c r="BH7" s="17">
        <f t="shared" ref="BH7:BH70" si="24">IFERROR(BG7/BF7,"-")</f>
        <v>0</v>
      </c>
      <c r="BI7" s="63">
        <f t="shared" ref="BI7:BI70" si="25">SUM(AZ7,BC7,BF7)</f>
        <v>2469</v>
      </c>
      <c r="BJ7" s="39">
        <f t="shared" ref="BJ7:BJ70" si="26">SUM(BA7,BD7,BG7)</f>
        <v>6</v>
      </c>
      <c r="BK7" s="17">
        <f t="shared" ref="BK7:BK19" si="27">IFERROR(BJ7/BI7,"-")</f>
        <v>2.4301336573511541E-3</v>
      </c>
      <c r="BL7" s="63">
        <v>984</v>
      </c>
      <c r="BM7" s="48">
        <v>0</v>
      </c>
      <c r="BN7" s="17">
        <f t="shared" ref="BN7:BN19" si="28">IFERROR(BM7/BL7,"-")</f>
        <v>0</v>
      </c>
      <c r="BO7" s="63">
        <v>60</v>
      </c>
      <c r="BP7" s="39">
        <v>0</v>
      </c>
      <c r="BQ7" s="17">
        <f t="shared" ref="BQ7:BQ19" si="29">IFERROR(BP7/BO7,"-")</f>
        <v>0</v>
      </c>
      <c r="BR7" s="63">
        <v>55</v>
      </c>
      <c r="BS7" s="48">
        <v>0</v>
      </c>
      <c r="BT7" s="17">
        <f t="shared" ref="BT7:BT70" si="30">IFERROR(BS7/BR7,"-")</f>
        <v>0</v>
      </c>
      <c r="BU7" s="63">
        <f t="shared" ref="BU7:BU70" si="31">SUM(BL7,BO7,BR7)</f>
        <v>1099</v>
      </c>
      <c r="BV7" s="39">
        <f t="shared" ref="BV7:BV70" si="32">SUM(BM7,BP7,BS7)</f>
        <v>0</v>
      </c>
      <c r="BW7" s="17">
        <f t="shared" ref="BW7:BW19" si="33">IFERROR(BV7/BU7,"-")</f>
        <v>0</v>
      </c>
      <c r="BX7" s="63">
        <v>299</v>
      </c>
      <c r="BY7" s="48">
        <v>0</v>
      </c>
      <c r="BZ7" s="17">
        <f t="shared" ref="BZ7:BZ19" si="34">IFERROR(BY7/BX7,"-")</f>
        <v>0</v>
      </c>
      <c r="CA7" s="63">
        <v>10</v>
      </c>
      <c r="CB7" s="39">
        <v>0</v>
      </c>
      <c r="CC7" s="17">
        <f t="shared" ref="CC7:CC19" si="35">IFERROR(CB7/CA7,"-")</f>
        <v>0</v>
      </c>
      <c r="CD7" s="63">
        <v>40</v>
      </c>
      <c r="CE7" s="48">
        <v>0</v>
      </c>
      <c r="CF7" s="17">
        <f t="shared" ref="CF7:CF70" si="36">IFERROR(CE7/CD7,"-")</f>
        <v>0</v>
      </c>
      <c r="CG7" s="63">
        <f t="shared" ref="CG7:CG70" si="37">SUM(BX7,CA7,CD7)</f>
        <v>349</v>
      </c>
      <c r="CH7" s="39">
        <f t="shared" ref="CH7:CH70" si="38">SUM(BY7,CB7,CE7)</f>
        <v>0</v>
      </c>
      <c r="CI7" s="17">
        <f t="shared" ref="CI7:CI19" si="39">IFERROR(CH7/CG7,"-")</f>
        <v>0</v>
      </c>
      <c r="CJ7" s="63">
        <f t="shared" ref="CJ7:CJ19" si="40">SUM(D7,P7,AB7,AN7,AZ7,BL7,BX7)</f>
        <v>10609</v>
      </c>
      <c r="CK7" s="48">
        <f t="shared" ref="CK7:CK19" si="41">SUM(E7,Q7,AC7,AO7,BA7,BM7,BY7)</f>
        <v>43</v>
      </c>
      <c r="CL7" s="17">
        <f t="shared" ref="CL7:CL19" si="42">IFERROR(CK7/CJ7,"-")</f>
        <v>4.0531624092751441E-3</v>
      </c>
      <c r="CM7" s="63">
        <f t="shared" ref="CM7:CM19" si="43">SUM(G7,S7,AE7,AQ7,BC7,BO7,CA7)</f>
        <v>826</v>
      </c>
      <c r="CN7" s="39">
        <f t="shared" ref="CN7:CN19" si="44">SUM(H7,T7,AF7,AR7,BD7,BP7,CB7)</f>
        <v>12</v>
      </c>
      <c r="CO7" s="17">
        <f t="shared" ref="CO7:CO19" si="45">IFERROR(CN7/CM7,"-")</f>
        <v>1.4527845036319613E-2</v>
      </c>
      <c r="CP7" s="63">
        <f t="shared" ref="CP7:CP70" si="46">SUM(J7,V7,AH7,AT7,BF7,BR7,CD7)</f>
        <v>280</v>
      </c>
      <c r="CQ7" s="48">
        <f t="shared" ref="CQ7:CQ70" si="47">SUM(K7,W7,AI7,AU7,BG7,BS7,CE7)</f>
        <v>0</v>
      </c>
      <c r="CR7" s="17">
        <f t="shared" ref="CR7:CR70" si="48">IFERROR(CQ7/CP7,"-")</f>
        <v>0</v>
      </c>
      <c r="CS7" s="63">
        <f>SUM(M7,Y7,AK7,AW7,BI7,BU7,CG7)</f>
        <v>11715</v>
      </c>
      <c r="CT7" s="39">
        <f t="shared" ref="CT7:CT19" si="49">SUM(N7,Z7,AL7,AX7,BJ7,BV7,CH7)</f>
        <v>55</v>
      </c>
      <c r="CU7" s="17">
        <f>IFERROR(CT7/CS7,"-")</f>
        <v>4.6948356807511738E-3</v>
      </c>
      <c r="CW7" s="193" t="s">
        <v>35</v>
      </c>
      <c r="CX7" s="192">
        <f>VLOOKUP(CW7,$C$6:$CU$79,97,FALSE)</f>
        <v>1.0093041203961754E-2</v>
      </c>
      <c r="CY7" s="188"/>
      <c r="CZ7" s="191" t="str">
        <f t="shared" ref="CZ7:CZ47" si="50">INDEX($CW$6:$CW$48,MATCH(DA7,CX$6:CX$48,0))</f>
        <v>泉南市</v>
      </c>
      <c r="DA7" s="192">
        <f t="shared" ref="DA7:DA48" si="51">LARGE(CX$6:CX$48,ROW(A2))</f>
        <v>2.0996481670638972E-2</v>
      </c>
      <c r="DB7" s="47">
        <f>ROUND(DA7,3)</f>
        <v>2.1000000000000001E-2</v>
      </c>
      <c r="DC7" s="188"/>
      <c r="DD7" s="14" t="s">
        <v>35</v>
      </c>
      <c r="DE7" s="47">
        <f t="shared" ref="DE7:DE48" si="52">VLOOKUP(DD7,$C$6:$CU$79,88,FALSE)</f>
        <v>8.5430141698134374E-3</v>
      </c>
      <c r="DF7" s="47">
        <f t="shared" ref="DF7:DF48" si="53">ROUND(DE7,3)</f>
        <v>8.9999999999999993E-3</v>
      </c>
      <c r="DG7" s="47">
        <f t="shared" ref="DG7:DG48" si="54">VLOOKUP(DD7,$C$6:$CU$79,91,FALSE)</f>
        <v>3.4756178141932076E-2</v>
      </c>
      <c r="DH7" s="47">
        <f t="shared" ref="DH7:DH48" si="55">ROUND(DG7,3)</f>
        <v>3.5000000000000003E-2</v>
      </c>
      <c r="DJ7" s="47">
        <f t="shared" ref="DJ7:DJ19" si="56">$CU$80</f>
        <v>5.8148754639731279E-3</v>
      </c>
      <c r="DK7" s="47">
        <f t="shared" ref="DK7:DK48" si="57">ROUND(DJ7,3)</f>
        <v>6.0000000000000001E-3</v>
      </c>
      <c r="DL7" s="47">
        <f t="shared" ref="DL7:DL19" si="58">$CL$80</f>
        <v>4.7230064481486537E-3</v>
      </c>
      <c r="DM7" s="47">
        <f t="shared" ref="DM7:DM48" si="59">ROUND(DL7,3)</f>
        <v>5.0000000000000001E-3</v>
      </c>
      <c r="DN7" s="47">
        <f t="shared" ref="DN7:DN19" si="60">$CO$80</f>
        <v>2.1293460637722934E-2</v>
      </c>
      <c r="DO7" s="47">
        <f t="shared" ref="DO7:DO48" si="61">ROUND(DN7,3)</f>
        <v>2.1000000000000001E-2</v>
      </c>
      <c r="DP7" s="40">
        <v>0</v>
      </c>
    </row>
    <row r="8" spans="1:120" s="15" customFormat="1">
      <c r="B8" s="67">
        <v>3</v>
      </c>
      <c r="C8" s="14" t="s">
        <v>115</v>
      </c>
      <c r="D8" s="63">
        <v>23</v>
      </c>
      <c r="E8" s="48">
        <v>0</v>
      </c>
      <c r="F8" s="17">
        <f t="shared" si="0"/>
        <v>0</v>
      </c>
      <c r="G8" s="63">
        <v>0</v>
      </c>
      <c r="H8" s="48">
        <v>0</v>
      </c>
      <c r="I8" s="17" t="str">
        <f t="shared" si="1"/>
        <v>-</v>
      </c>
      <c r="J8" s="63">
        <v>0</v>
      </c>
      <c r="K8" s="48">
        <v>0</v>
      </c>
      <c r="L8" s="17" t="str">
        <f t="shared" si="2"/>
        <v>-</v>
      </c>
      <c r="M8" s="63">
        <f t="shared" si="3"/>
        <v>23</v>
      </c>
      <c r="N8" s="48">
        <f t="shared" si="4"/>
        <v>0</v>
      </c>
      <c r="O8" s="17">
        <f t="shared" si="5"/>
        <v>0</v>
      </c>
      <c r="P8" s="63">
        <v>81</v>
      </c>
      <c r="Q8" s="48">
        <v>0</v>
      </c>
      <c r="R8" s="17">
        <f t="shared" si="6"/>
        <v>0</v>
      </c>
      <c r="S8" s="63">
        <v>2</v>
      </c>
      <c r="T8" s="39">
        <v>0</v>
      </c>
      <c r="U8" s="17">
        <f t="shared" si="7"/>
        <v>0</v>
      </c>
      <c r="V8" s="63">
        <v>0</v>
      </c>
      <c r="W8" s="48">
        <v>0</v>
      </c>
      <c r="X8" s="17" t="str">
        <f t="shared" si="8"/>
        <v>-</v>
      </c>
      <c r="Y8" s="63">
        <f t="shared" si="9"/>
        <v>83</v>
      </c>
      <c r="Z8" s="39">
        <f t="shared" si="10"/>
        <v>0</v>
      </c>
      <c r="AA8" s="17">
        <f t="shared" si="11"/>
        <v>0</v>
      </c>
      <c r="AB8" s="63">
        <v>2395</v>
      </c>
      <c r="AC8" s="48">
        <v>12</v>
      </c>
      <c r="AD8" s="17">
        <f t="shared" si="12"/>
        <v>5.0104384133611689E-3</v>
      </c>
      <c r="AE8" s="63">
        <v>268</v>
      </c>
      <c r="AF8" s="48">
        <v>4</v>
      </c>
      <c r="AG8" s="17">
        <f t="shared" si="13"/>
        <v>1.4925373134328358E-2</v>
      </c>
      <c r="AH8" s="63">
        <v>21</v>
      </c>
      <c r="AI8" s="48">
        <v>0</v>
      </c>
      <c r="AJ8" s="17">
        <f t="shared" si="14"/>
        <v>0</v>
      </c>
      <c r="AK8" s="63">
        <f t="shared" si="15"/>
        <v>2684</v>
      </c>
      <c r="AL8" s="39">
        <f t="shared" ref="AL8:AL70" si="62">SUM(AC8,AF8,AI8)</f>
        <v>16</v>
      </c>
      <c r="AM8" s="17">
        <f t="shared" si="16"/>
        <v>5.9612518628912071E-3</v>
      </c>
      <c r="AN8" s="63">
        <v>1972</v>
      </c>
      <c r="AO8" s="48">
        <v>3</v>
      </c>
      <c r="AP8" s="17">
        <f t="shared" si="17"/>
        <v>1.5212981744421906E-3</v>
      </c>
      <c r="AQ8" s="63">
        <v>147</v>
      </c>
      <c r="AR8" s="39">
        <v>0</v>
      </c>
      <c r="AS8" s="17">
        <f t="shared" si="18"/>
        <v>0</v>
      </c>
      <c r="AT8" s="63">
        <v>37</v>
      </c>
      <c r="AU8" s="48">
        <v>0</v>
      </c>
      <c r="AV8" s="17">
        <f t="shared" si="19"/>
        <v>0</v>
      </c>
      <c r="AW8" s="63">
        <f t="shared" ref="AW8:AW70" si="63">SUM(AN8,AQ8,AT8)</f>
        <v>2156</v>
      </c>
      <c r="AX8" s="39">
        <f t="shared" si="20"/>
        <v>3</v>
      </c>
      <c r="AY8" s="17">
        <f t="shared" si="21"/>
        <v>1.3914656771799629E-3</v>
      </c>
      <c r="AZ8" s="63">
        <v>1450</v>
      </c>
      <c r="BA8" s="48">
        <v>2</v>
      </c>
      <c r="BB8" s="17">
        <f t="shared" si="22"/>
        <v>1.3793103448275861E-3</v>
      </c>
      <c r="BC8" s="63">
        <v>109</v>
      </c>
      <c r="BD8" s="39">
        <v>2</v>
      </c>
      <c r="BE8" s="17">
        <f t="shared" si="23"/>
        <v>1.834862385321101E-2</v>
      </c>
      <c r="BF8" s="63">
        <v>43</v>
      </c>
      <c r="BG8" s="48">
        <v>0</v>
      </c>
      <c r="BH8" s="17">
        <f t="shared" si="24"/>
        <v>0</v>
      </c>
      <c r="BI8" s="63">
        <f>SUM(AZ8,BC8,BF8)</f>
        <v>1602</v>
      </c>
      <c r="BJ8" s="39">
        <f t="shared" si="26"/>
        <v>4</v>
      </c>
      <c r="BK8" s="17">
        <f t="shared" si="27"/>
        <v>2.4968789013732834E-3</v>
      </c>
      <c r="BL8" s="63">
        <v>661</v>
      </c>
      <c r="BM8" s="48">
        <v>0</v>
      </c>
      <c r="BN8" s="17">
        <f t="shared" si="28"/>
        <v>0</v>
      </c>
      <c r="BO8" s="63">
        <v>41</v>
      </c>
      <c r="BP8" s="39">
        <v>0</v>
      </c>
      <c r="BQ8" s="17">
        <f t="shared" si="29"/>
        <v>0</v>
      </c>
      <c r="BR8" s="63">
        <v>31</v>
      </c>
      <c r="BS8" s="48">
        <v>0</v>
      </c>
      <c r="BT8" s="17">
        <f t="shared" si="30"/>
        <v>0</v>
      </c>
      <c r="BU8" s="63">
        <f>SUM(BL8,BO8,BR8)</f>
        <v>733</v>
      </c>
      <c r="BV8" s="39">
        <f>SUM(BM8,BP8,BS8)</f>
        <v>0</v>
      </c>
      <c r="BW8" s="17">
        <f t="shared" si="33"/>
        <v>0</v>
      </c>
      <c r="BX8" s="63">
        <v>198</v>
      </c>
      <c r="BY8" s="48">
        <v>0</v>
      </c>
      <c r="BZ8" s="17">
        <f t="shared" si="34"/>
        <v>0</v>
      </c>
      <c r="CA8" s="63">
        <v>8</v>
      </c>
      <c r="CB8" s="39">
        <v>0</v>
      </c>
      <c r="CC8" s="17">
        <f t="shared" si="35"/>
        <v>0</v>
      </c>
      <c r="CD8" s="63">
        <v>28</v>
      </c>
      <c r="CE8" s="48">
        <v>0</v>
      </c>
      <c r="CF8" s="17">
        <f t="shared" si="36"/>
        <v>0</v>
      </c>
      <c r="CG8" s="63">
        <f>SUM(BX8,CA8,CD8)</f>
        <v>234</v>
      </c>
      <c r="CH8" s="39">
        <f t="shared" si="38"/>
        <v>0</v>
      </c>
      <c r="CI8" s="17">
        <f t="shared" si="39"/>
        <v>0</v>
      </c>
      <c r="CJ8" s="63">
        <f t="shared" si="40"/>
        <v>6780</v>
      </c>
      <c r="CK8" s="48">
        <f t="shared" si="41"/>
        <v>17</v>
      </c>
      <c r="CL8" s="17">
        <f t="shared" si="42"/>
        <v>2.5073746312684365E-3</v>
      </c>
      <c r="CM8" s="63">
        <f t="shared" si="43"/>
        <v>575</v>
      </c>
      <c r="CN8" s="39">
        <f t="shared" si="44"/>
        <v>6</v>
      </c>
      <c r="CO8" s="17">
        <f t="shared" si="45"/>
        <v>1.0434782608695653E-2</v>
      </c>
      <c r="CP8" s="63">
        <f t="shared" si="46"/>
        <v>160</v>
      </c>
      <c r="CQ8" s="48">
        <f t="shared" si="47"/>
        <v>0</v>
      </c>
      <c r="CR8" s="17">
        <f t="shared" si="48"/>
        <v>0</v>
      </c>
      <c r="CS8" s="63">
        <f t="shared" ref="CS8:CS19" si="64">SUM(M8,Y8,AK8,AW8,BI8,BU8,CG8)</f>
        <v>7515</v>
      </c>
      <c r="CT8" s="39">
        <f>SUM(N8,Z8,AL8,AX8,BJ8,BV8,CH8)</f>
        <v>23</v>
      </c>
      <c r="CU8" s="17">
        <f t="shared" ref="CU8:CU19" si="65">IFERROR(CT8/CS8,"-")</f>
        <v>3.0605455755156356E-3</v>
      </c>
      <c r="CW8" s="193" t="s">
        <v>44</v>
      </c>
      <c r="CX8" s="192">
        <f t="shared" ref="CX8:CX48" si="66">VLOOKUP(CW8,$C$6:$CU$79,97,FALSE)</f>
        <v>6.6194581280788175E-3</v>
      </c>
      <c r="CY8" s="188"/>
      <c r="CZ8" s="191" t="str">
        <f t="shared" si="50"/>
        <v>熊取町</v>
      </c>
      <c r="DA8" s="192">
        <f t="shared" si="51"/>
        <v>1.5692821368948246E-2</v>
      </c>
      <c r="DB8" s="47">
        <f t="shared" ref="DB8:DB48" si="67">ROUND(DA8,3)</f>
        <v>1.6E-2</v>
      </c>
      <c r="DC8" s="188"/>
      <c r="DD8" s="14" t="s">
        <v>44</v>
      </c>
      <c r="DE8" s="47">
        <f t="shared" si="52"/>
        <v>5.4432989690721646E-3</v>
      </c>
      <c r="DF8" s="47">
        <f t="shared" si="53"/>
        <v>5.0000000000000001E-3</v>
      </c>
      <c r="DG8" s="47">
        <f t="shared" si="54"/>
        <v>2.6666666666666668E-2</v>
      </c>
      <c r="DH8" s="47">
        <f t="shared" si="55"/>
        <v>2.7E-2</v>
      </c>
      <c r="DJ8" s="47">
        <f t="shared" si="56"/>
        <v>5.8148754639731279E-3</v>
      </c>
      <c r="DK8" s="47">
        <f t="shared" si="57"/>
        <v>6.0000000000000001E-3</v>
      </c>
      <c r="DL8" s="47">
        <f t="shared" si="58"/>
        <v>4.7230064481486537E-3</v>
      </c>
      <c r="DM8" s="47">
        <f t="shared" si="59"/>
        <v>5.0000000000000001E-3</v>
      </c>
      <c r="DN8" s="47">
        <f t="shared" si="60"/>
        <v>2.1293460637722934E-2</v>
      </c>
      <c r="DO8" s="47">
        <f t="shared" si="61"/>
        <v>2.1000000000000001E-2</v>
      </c>
      <c r="DP8" s="40">
        <v>0</v>
      </c>
    </row>
    <row r="9" spans="1:120" s="15" customFormat="1">
      <c r="B9" s="67">
        <v>4</v>
      </c>
      <c r="C9" s="14" t="s">
        <v>116</v>
      </c>
      <c r="D9" s="63">
        <v>27</v>
      </c>
      <c r="E9" s="48">
        <v>0</v>
      </c>
      <c r="F9" s="17">
        <f t="shared" si="0"/>
        <v>0</v>
      </c>
      <c r="G9" s="63">
        <v>0</v>
      </c>
      <c r="H9" s="48">
        <v>0</v>
      </c>
      <c r="I9" s="17" t="str">
        <f t="shared" si="1"/>
        <v>-</v>
      </c>
      <c r="J9" s="63">
        <v>0</v>
      </c>
      <c r="K9" s="48">
        <v>0</v>
      </c>
      <c r="L9" s="17" t="str">
        <f t="shared" si="2"/>
        <v>-</v>
      </c>
      <c r="M9" s="63">
        <f t="shared" si="3"/>
        <v>27</v>
      </c>
      <c r="N9" s="48">
        <f t="shared" si="4"/>
        <v>0</v>
      </c>
      <c r="O9" s="17">
        <f t="shared" si="5"/>
        <v>0</v>
      </c>
      <c r="P9" s="63">
        <v>65</v>
      </c>
      <c r="Q9" s="48">
        <v>0</v>
      </c>
      <c r="R9" s="17">
        <f t="shared" si="6"/>
        <v>0</v>
      </c>
      <c r="S9" s="63">
        <v>0</v>
      </c>
      <c r="T9" s="39">
        <v>0</v>
      </c>
      <c r="U9" s="17" t="str">
        <f t="shared" si="7"/>
        <v>-</v>
      </c>
      <c r="V9" s="63">
        <v>0</v>
      </c>
      <c r="W9" s="48">
        <v>0</v>
      </c>
      <c r="X9" s="17" t="str">
        <f t="shared" si="8"/>
        <v>-</v>
      </c>
      <c r="Y9" s="63">
        <f t="shared" si="9"/>
        <v>65</v>
      </c>
      <c r="Z9" s="39">
        <f t="shared" si="10"/>
        <v>0</v>
      </c>
      <c r="AA9" s="17">
        <f t="shared" si="11"/>
        <v>0</v>
      </c>
      <c r="AB9" s="63">
        <v>2919</v>
      </c>
      <c r="AC9" s="48">
        <v>8</v>
      </c>
      <c r="AD9" s="17">
        <f t="shared" si="12"/>
        <v>2.7406646111682084E-3</v>
      </c>
      <c r="AE9" s="63">
        <v>174</v>
      </c>
      <c r="AF9" s="48">
        <v>1</v>
      </c>
      <c r="AG9" s="17">
        <f t="shared" si="13"/>
        <v>5.7471264367816091E-3</v>
      </c>
      <c r="AH9" s="63">
        <v>20</v>
      </c>
      <c r="AI9" s="48">
        <v>0</v>
      </c>
      <c r="AJ9" s="17">
        <f t="shared" si="14"/>
        <v>0</v>
      </c>
      <c r="AK9" s="63">
        <f>SUM(AB9,AE9,AH9)</f>
        <v>3113</v>
      </c>
      <c r="AL9" s="39">
        <f t="shared" si="62"/>
        <v>9</v>
      </c>
      <c r="AM9" s="17">
        <f t="shared" si="16"/>
        <v>2.8911018310311598E-3</v>
      </c>
      <c r="AN9" s="63">
        <v>2556</v>
      </c>
      <c r="AO9" s="48">
        <v>4</v>
      </c>
      <c r="AP9" s="17">
        <f t="shared" si="17"/>
        <v>1.5649452269170579E-3</v>
      </c>
      <c r="AQ9" s="63">
        <v>81</v>
      </c>
      <c r="AR9" s="39">
        <v>2</v>
      </c>
      <c r="AS9" s="17">
        <f t="shared" si="18"/>
        <v>2.4691358024691357E-2</v>
      </c>
      <c r="AT9" s="63">
        <v>70</v>
      </c>
      <c r="AU9" s="48">
        <v>0</v>
      </c>
      <c r="AV9" s="17">
        <f t="shared" si="19"/>
        <v>0</v>
      </c>
      <c r="AW9" s="63">
        <f t="shared" si="63"/>
        <v>2707</v>
      </c>
      <c r="AX9" s="39">
        <f>SUM(AO9,AR9,AU9)</f>
        <v>6</v>
      </c>
      <c r="AY9" s="17">
        <f t="shared" si="21"/>
        <v>2.216475803472479E-3</v>
      </c>
      <c r="AZ9" s="63">
        <v>1639</v>
      </c>
      <c r="BA9" s="48">
        <v>1</v>
      </c>
      <c r="BB9" s="17">
        <f t="shared" si="22"/>
        <v>6.1012812690665037E-4</v>
      </c>
      <c r="BC9" s="63">
        <v>44</v>
      </c>
      <c r="BD9" s="39">
        <v>0</v>
      </c>
      <c r="BE9" s="17">
        <f t="shared" si="23"/>
        <v>0</v>
      </c>
      <c r="BF9" s="63">
        <v>55</v>
      </c>
      <c r="BG9" s="48">
        <v>0</v>
      </c>
      <c r="BH9" s="17">
        <f t="shared" si="24"/>
        <v>0</v>
      </c>
      <c r="BI9" s="63">
        <f t="shared" si="25"/>
        <v>1738</v>
      </c>
      <c r="BJ9" s="39">
        <f>SUM(BA9,BD9,BG9)</f>
        <v>1</v>
      </c>
      <c r="BK9" s="17">
        <f t="shared" si="27"/>
        <v>5.7537399309551208E-4</v>
      </c>
      <c r="BL9" s="63">
        <v>713</v>
      </c>
      <c r="BM9" s="48">
        <v>0</v>
      </c>
      <c r="BN9" s="17">
        <f t="shared" si="28"/>
        <v>0</v>
      </c>
      <c r="BO9" s="63">
        <v>14</v>
      </c>
      <c r="BP9" s="39">
        <v>0</v>
      </c>
      <c r="BQ9" s="17">
        <f t="shared" si="29"/>
        <v>0</v>
      </c>
      <c r="BR9" s="63">
        <v>28</v>
      </c>
      <c r="BS9" s="48">
        <v>0</v>
      </c>
      <c r="BT9" s="17">
        <f t="shared" si="30"/>
        <v>0</v>
      </c>
      <c r="BU9" s="63">
        <f t="shared" si="31"/>
        <v>755</v>
      </c>
      <c r="BV9" s="39">
        <f t="shared" si="32"/>
        <v>0</v>
      </c>
      <c r="BW9" s="17">
        <f t="shared" si="33"/>
        <v>0</v>
      </c>
      <c r="BX9" s="63">
        <v>202</v>
      </c>
      <c r="BY9" s="48">
        <v>0</v>
      </c>
      <c r="BZ9" s="17">
        <f t="shared" si="34"/>
        <v>0</v>
      </c>
      <c r="CA9" s="63">
        <v>1</v>
      </c>
      <c r="CB9" s="39">
        <v>0</v>
      </c>
      <c r="CC9" s="17">
        <f t="shared" si="35"/>
        <v>0</v>
      </c>
      <c r="CD9" s="63">
        <v>51</v>
      </c>
      <c r="CE9" s="48">
        <v>0</v>
      </c>
      <c r="CF9" s="17">
        <f t="shared" si="36"/>
        <v>0</v>
      </c>
      <c r="CG9" s="63">
        <f t="shared" si="37"/>
        <v>254</v>
      </c>
      <c r="CH9" s="39">
        <f>SUM(BY9,CB9,CE9)</f>
        <v>0</v>
      </c>
      <c r="CI9" s="17">
        <f t="shared" si="39"/>
        <v>0</v>
      </c>
      <c r="CJ9" s="63">
        <f t="shared" si="40"/>
        <v>8121</v>
      </c>
      <c r="CK9" s="48">
        <f t="shared" si="41"/>
        <v>13</v>
      </c>
      <c r="CL9" s="17">
        <f t="shared" si="42"/>
        <v>1.6007880802856791E-3</v>
      </c>
      <c r="CM9" s="63">
        <f t="shared" si="43"/>
        <v>314</v>
      </c>
      <c r="CN9" s="39">
        <f t="shared" si="44"/>
        <v>3</v>
      </c>
      <c r="CO9" s="17">
        <f t="shared" si="45"/>
        <v>9.5541401273885346E-3</v>
      </c>
      <c r="CP9" s="63">
        <f>SUM(J9,V9,AH9,AT9,BF9,BR9,CD9)</f>
        <v>224</v>
      </c>
      <c r="CQ9" s="48">
        <f t="shared" si="47"/>
        <v>0</v>
      </c>
      <c r="CR9" s="17">
        <f t="shared" si="48"/>
        <v>0</v>
      </c>
      <c r="CS9" s="63">
        <f t="shared" si="64"/>
        <v>8659</v>
      </c>
      <c r="CT9" s="39">
        <f t="shared" si="49"/>
        <v>16</v>
      </c>
      <c r="CU9" s="17">
        <f t="shared" si="65"/>
        <v>1.8477884282249682E-3</v>
      </c>
      <c r="CW9" s="193" t="s">
        <v>1</v>
      </c>
      <c r="CX9" s="192">
        <f t="shared" si="66"/>
        <v>6.4683539543454556E-3</v>
      </c>
      <c r="CY9" s="188"/>
      <c r="CZ9" s="191" t="str">
        <f t="shared" si="50"/>
        <v>太子町</v>
      </c>
      <c r="DA9" s="192">
        <f t="shared" si="51"/>
        <v>1.4227642276422764E-2</v>
      </c>
      <c r="DB9" s="47">
        <f t="shared" si="67"/>
        <v>1.4E-2</v>
      </c>
      <c r="DC9" s="188"/>
      <c r="DD9" s="14" t="s">
        <v>1</v>
      </c>
      <c r="DE9" s="47">
        <f>VLOOKUP(DD9,$C$6:$CU$79,88,FALSE)</f>
        <v>4.6514578091633721E-3</v>
      </c>
      <c r="DF9" s="47">
        <f t="shared" si="53"/>
        <v>5.0000000000000001E-3</v>
      </c>
      <c r="DG9" s="47">
        <f t="shared" si="54"/>
        <v>2.3569663562060444E-2</v>
      </c>
      <c r="DH9" s="47">
        <f t="shared" si="55"/>
        <v>2.4E-2</v>
      </c>
      <c r="DJ9" s="47">
        <f t="shared" si="56"/>
        <v>5.8148754639731279E-3</v>
      </c>
      <c r="DK9" s="47">
        <f t="shared" si="57"/>
        <v>6.0000000000000001E-3</v>
      </c>
      <c r="DL9" s="47">
        <f t="shared" si="58"/>
        <v>4.7230064481486537E-3</v>
      </c>
      <c r="DM9" s="47">
        <f t="shared" si="59"/>
        <v>5.0000000000000001E-3</v>
      </c>
      <c r="DN9" s="47">
        <f t="shared" si="60"/>
        <v>2.1293460637722934E-2</v>
      </c>
      <c r="DO9" s="47">
        <f t="shared" si="61"/>
        <v>2.1000000000000001E-2</v>
      </c>
      <c r="DP9" s="40">
        <v>0</v>
      </c>
    </row>
    <row r="10" spans="1:120" s="15" customFormat="1">
      <c r="B10" s="67">
        <v>5</v>
      </c>
      <c r="C10" s="14" t="s">
        <v>117</v>
      </c>
      <c r="D10" s="63">
        <v>18</v>
      </c>
      <c r="E10" s="48">
        <v>0</v>
      </c>
      <c r="F10" s="17">
        <f t="shared" si="0"/>
        <v>0</v>
      </c>
      <c r="G10" s="63">
        <v>2</v>
      </c>
      <c r="H10" s="48">
        <v>0</v>
      </c>
      <c r="I10" s="17">
        <f t="shared" si="1"/>
        <v>0</v>
      </c>
      <c r="J10" s="63">
        <v>2</v>
      </c>
      <c r="K10" s="48">
        <v>0</v>
      </c>
      <c r="L10" s="17">
        <f t="shared" si="2"/>
        <v>0</v>
      </c>
      <c r="M10" s="63">
        <f t="shared" si="3"/>
        <v>22</v>
      </c>
      <c r="N10" s="48">
        <f t="shared" si="4"/>
        <v>0</v>
      </c>
      <c r="O10" s="17">
        <f t="shared" si="5"/>
        <v>0</v>
      </c>
      <c r="P10" s="63">
        <v>50</v>
      </c>
      <c r="Q10" s="48">
        <v>0</v>
      </c>
      <c r="R10" s="17">
        <f t="shared" si="6"/>
        <v>0</v>
      </c>
      <c r="S10" s="63">
        <v>3</v>
      </c>
      <c r="T10" s="39">
        <v>0</v>
      </c>
      <c r="U10" s="17">
        <f t="shared" si="7"/>
        <v>0</v>
      </c>
      <c r="V10" s="63">
        <v>0</v>
      </c>
      <c r="W10" s="48">
        <v>0</v>
      </c>
      <c r="X10" s="17" t="str">
        <f t="shared" si="8"/>
        <v>-</v>
      </c>
      <c r="Y10" s="63">
        <f t="shared" si="9"/>
        <v>53</v>
      </c>
      <c r="Z10" s="39">
        <f t="shared" si="10"/>
        <v>0</v>
      </c>
      <c r="AA10" s="17">
        <f t="shared" si="11"/>
        <v>0</v>
      </c>
      <c r="AB10" s="63">
        <v>2322</v>
      </c>
      <c r="AC10" s="48">
        <v>17</v>
      </c>
      <c r="AD10" s="17">
        <f t="shared" si="12"/>
        <v>7.3212747631352286E-3</v>
      </c>
      <c r="AE10" s="63">
        <v>420</v>
      </c>
      <c r="AF10" s="48">
        <v>4</v>
      </c>
      <c r="AG10" s="17">
        <f t="shared" si="13"/>
        <v>9.5238095238095247E-3</v>
      </c>
      <c r="AH10" s="63">
        <v>12</v>
      </c>
      <c r="AI10" s="48">
        <v>0</v>
      </c>
      <c r="AJ10" s="17">
        <f t="shared" si="14"/>
        <v>0</v>
      </c>
      <c r="AK10" s="63">
        <f t="shared" si="15"/>
        <v>2754</v>
      </c>
      <c r="AL10" s="39">
        <f t="shared" si="62"/>
        <v>21</v>
      </c>
      <c r="AM10" s="17">
        <f t="shared" si="16"/>
        <v>7.6252723311546842E-3</v>
      </c>
      <c r="AN10" s="63">
        <v>1822</v>
      </c>
      <c r="AO10" s="48">
        <v>10</v>
      </c>
      <c r="AP10" s="17">
        <f t="shared" si="17"/>
        <v>5.4884742041712408E-3</v>
      </c>
      <c r="AQ10" s="63">
        <v>268</v>
      </c>
      <c r="AR10" s="39">
        <v>2</v>
      </c>
      <c r="AS10" s="17">
        <f t="shared" si="18"/>
        <v>7.462686567164179E-3</v>
      </c>
      <c r="AT10" s="63">
        <v>39</v>
      </c>
      <c r="AU10" s="48">
        <v>0</v>
      </c>
      <c r="AV10" s="17">
        <f t="shared" si="19"/>
        <v>0</v>
      </c>
      <c r="AW10" s="63">
        <f t="shared" si="63"/>
        <v>2129</v>
      </c>
      <c r="AX10" s="39">
        <f>SUM(AO10,AR10,AU10)</f>
        <v>12</v>
      </c>
      <c r="AY10" s="17">
        <f t="shared" si="21"/>
        <v>5.6364490371066224E-3</v>
      </c>
      <c r="AZ10" s="63">
        <v>1261</v>
      </c>
      <c r="BA10" s="48">
        <v>3</v>
      </c>
      <c r="BB10" s="17">
        <f t="shared" si="22"/>
        <v>2.3790642347343376E-3</v>
      </c>
      <c r="BC10" s="63">
        <v>149</v>
      </c>
      <c r="BD10" s="39">
        <v>1</v>
      </c>
      <c r="BE10" s="17">
        <f t="shared" si="23"/>
        <v>6.7114093959731542E-3</v>
      </c>
      <c r="BF10" s="63">
        <v>35</v>
      </c>
      <c r="BG10" s="48">
        <v>0</v>
      </c>
      <c r="BH10" s="17">
        <f t="shared" si="24"/>
        <v>0</v>
      </c>
      <c r="BI10" s="63">
        <f t="shared" si="25"/>
        <v>1445</v>
      </c>
      <c r="BJ10" s="39">
        <f t="shared" si="26"/>
        <v>4</v>
      </c>
      <c r="BK10" s="17">
        <f t="shared" si="27"/>
        <v>2.7681660899653978E-3</v>
      </c>
      <c r="BL10" s="63">
        <v>532</v>
      </c>
      <c r="BM10" s="48">
        <v>0</v>
      </c>
      <c r="BN10" s="17">
        <f t="shared" si="28"/>
        <v>0</v>
      </c>
      <c r="BO10" s="63">
        <v>61</v>
      </c>
      <c r="BP10" s="39">
        <v>0</v>
      </c>
      <c r="BQ10" s="17">
        <f t="shared" si="29"/>
        <v>0</v>
      </c>
      <c r="BR10" s="63">
        <v>50</v>
      </c>
      <c r="BS10" s="48">
        <v>0</v>
      </c>
      <c r="BT10" s="17">
        <f t="shared" si="30"/>
        <v>0</v>
      </c>
      <c r="BU10" s="63">
        <f t="shared" si="31"/>
        <v>643</v>
      </c>
      <c r="BV10" s="39">
        <f t="shared" si="32"/>
        <v>0</v>
      </c>
      <c r="BW10" s="17">
        <f t="shared" si="33"/>
        <v>0</v>
      </c>
      <c r="BX10" s="63">
        <v>190</v>
      </c>
      <c r="BY10" s="48">
        <v>0</v>
      </c>
      <c r="BZ10" s="17">
        <f t="shared" si="34"/>
        <v>0</v>
      </c>
      <c r="CA10" s="63">
        <v>19</v>
      </c>
      <c r="CB10" s="39">
        <v>0</v>
      </c>
      <c r="CC10" s="17">
        <f t="shared" si="35"/>
        <v>0</v>
      </c>
      <c r="CD10" s="63">
        <v>33</v>
      </c>
      <c r="CE10" s="48">
        <v>0</v>
      </c>
      <c r="CF10" s="17">
        <f t="shared" si="36"/>
        <v>0</v>
      </c>
      <c r="CG10" s="63">
        <f t="shared" si="37"/>
        <v>242</v>
      </c>
      <c r="CH10" s="39">
        <f t="shared" si="38"/>
        <v>0</v>
      </c>
      <c r="CI10" s="17">
        <f t="shared" si="39"/>
        <v>0</v>
      </c>
      <c r="CJ10" s="63">
        <f t="shared" si="40"/>
        <v>6195</v>
      </c>
      <c r="CK10" s="48">
        <f t="shared" si="41"/>
        <v>30</v>
      </c>
      <c r="CL10" s="17">
        <f t="shared" si="42"/>
        <v>4.8426150121065378E-3</v>
      </c>
      <c r="CM10" s="63">
        <f t="shared" si="43"/>
        <v>922</v>
      </c>
      <c r="CN10" s="39">
        <f t="shared" si="44"/>
        <v>7</v>
      </c>
      <c r="CO10" s="17">
        <f t="shared" si="45"/>
        <v>7.5921908893709323E-3</v>
      </c>
      <c r="CP10" s="63">
        <f t="shared" si="46"/>
        <v>171</v>
      </c>
      <c r="CQ10" s="48">
        <f t="shared" si="47"/>
        <v>0</v>
      </c>
      <c r="CR10" s="17">
        <f t="shared" si="48"/>
        <v>0</v>
      </c>
      <c r="CS10" s="63">
        <f t="shared" si="64"/>
        <v>7288</v>
      </c>
      <c r="CT10" s="39">
        <f t="shared" si="49"/>
        <v>37</v>
      </c>
      <c r="CU10" s="17">
        <f t="shared" si="65"/>
        <v>5.0768386388583978E-3</v>
      </c>
      <c r="CW10" s="193" t="s">
        <v>2</v>
      </c>
      <c r="CX10" s="192">
        <f>VLOOKUP(CW10,$C$6:$CU$79,97,FALSE)</f>
        <v>3.642004451338774E-3</v>
      </c>
      <c r="CY10" s="188"/>
      <c r="CZ10" s="191" t="str">
        <f t="shared" si="50"/>
        <v>富田林市</v>
      </c>
      <c r="DA10" s="192">
        <f t="shared" si="51"/>
        <v>1.2716972034715526E-2</v>
      </c>
      <c r="DB10" s="47">
        <f t="shared" si="67"/>
        <v>1.2999999999999999E-2</v>
      </c>
      <c r="DC10" s="188"/>
      <c r="DD10" s="14" t="s">
        <v>2</v>
      </c>
      <c r="DE10" s="47">
        <f>VLOOKUP(DD10,$C$6:$CU$79,88,FALSE)</f>
        <v>2.3456416464891043E-3</v>
      </c>
      <c r="DF10" s="47">
        <f t="shared" si="53"/>
        <v>2E-3</v>
      </c>
      <c r="DG10" s="47">
        <f t="shared" si="54"/>
        <v>1.6140350877192983E-2</v>
      </c>
      <c r="DH10" s="47">
        <f t="shared" si="55"/>
        <v>1.6E-2</v>
      </c>
      <c r="DJ10" s="47">
        <f t="shared" si="56"/>
        <v>5.8148754639731279E-3</v>
      </c>
      <c r="DK10" s="47">
        <f t="shared" si="57"/>
        <v>6.0000000000000001E-3</v>
      </c>
      <c r="DL10" s="47">
        <f t="shared" si="58"/>
        <v>4.7230064481486537E-3</v>
      </c>
      <c r="DM10" s="47">
        <f t="shared" si="59"/>
        <v>5.0000000000000001E-3</v>
      </c>
      <c r="DN10" s="47">
        <f t="shared" si="60"/>
        <v>2.1293460637722934E-2</v>
      </c>
      <c r="DO10" s="47">
        <f t="shared" si="61"/>
        <v>2.1000000000000001E-2</v>
      </c>
      <c r="DP10" s="40">
        <v>0</v>
      </c>
    </row>
    <row r="11" spans="1:120" s="15" customFormat="1">
      <c r="B11" s="67">
        <v>6</v>
      </c>
      <c r="C11" s="14" t="s">
        <v>118</v>
      </c>
      <c r="D11" s="63">
        <v>30</v>
      </c>
      <c r="E11" s="48">
        <v>0</v>
      </c>
      <c r="F11" s="17">
        <f t="shared" si="0"/>
        <v>0</v>
      </c>
      <c r="G11" s="63">
        <v>0</v>
      </c>
      <c r="H11" s="48">
        <v>0</v>
      </c>
      <c r="I11" s="17" t="str">
        <f t="shared" si="1"/>
        <v>-</v>
      </c>
      <c r="J11" s="63">
        <v>1</v>
      </c>
      <c r="K11" s="48">
        <v>0</v>
      </c>
      <c r="L11" s="17">
        <f t="shared" si="2"/>
        <v>0</v>
      </c>
      <c r="M11" s="63">
        <f t="shared" si="3"/>
        <v>31</v>
      </c>
      <c r="N11" s="48">
        <f t="shared" si="4"/>
        <v>0</v>
      </c>
      <c r="O11" s="17">
        <f t="shared" si="5"/>
        <v>0</v>
      </c>
      <c r="P11" s="63">
        <v>108</v>
      </c>
      <c r="Q11" s="48">
        <v>0</v>
      </c>
      <c r="R11" s="17">
        <f t="shared" si="6"/>
        <v>0</v>
      </c>
      <c r="S11" s="63">
        <v>0</v>
      </c>
      <c r="T11" s="39">
        <v>0</v>
      </c>
      <c r="U11" s="17" t="str">
        <f t="shared" si="7"/>
        <v>-</v>
      </c>
      <c r="V11" s="63">
        <v>3</v>
      </c>
      <c r="W11" s="48">
        <v>0</v>
      </c>
      <c r="X11" s="17">
        <f t="shared" si="8"/>
        <v>0</v>
      </c>
      <c r="Y11" s="63">
        <f t="shared" si="9"/>
        <v>111</v>
      </c>
      <c r="Z11" s="39">
        <f t="shared" si="10"/>
        <v>0</v>
      </c>
      <c r="AA11" s="17">
        <f t="shared" si="11"/>
        <v>0</v>
      </c>
      <c r="AB11" s="63">
        <v>3624</v>
      </c>
      <c r="AC11" s="48">
        <v>21</v>
      </c>
      <c r="AD11" s="17">
        <f t="shared" si="12"/>
        <v>5.794701986754967E-3</v>
      </c>
      <c r="AE11" s="63">
        <v>296</v>
      </c>
      <c r="AF11" s="48">
        <v>7</v>
      </c>
      <c r="AG11" s="17">
        <f t="shared" si="13"/>
        <v>2.364864864864865E-2</v>
      </c>
      <c r="AH11" s="63">
        <v>27</v>
      </c>
      <c r="AI11" s="48">
        <v>0</v>
      </c>
      <c r="AJ11" s="17">
        <f t="shared" si="14"/>
        <v>0</v>
      </c>
      <c r="AK11" s="63">
        <f t="shared" si="15"/>
        <v>3947</v>
      </c>
      <c r="AL11" s="39">
        <f t="shared" si="62"/>
        <v>28</v>
      </c>
      <c r="AM11" s="17">
        <f t="shared" si="16"/>
        <v>7.0939954395743601E-3</v>
      </c>
      <c r="AN11" s="63">
        <v>3059</v>
      </c>
      <c r="AO11" s="48">
        <v>9</v>
      </c>
      <c r="AP11" s="17">
        <f t="shared" si="17"/>
        <v>2.9421379535796012E-3</v>
      </c>
      <c r="AQ11" s="63">
        <v>175</v>
      </c>
      <c r="AR11" s="39">
        <v>2</v>
      </c>
      <c r="AS11" s="17">
        <f t="shared" si="18"/>
        <v>1.1428571428571429E-2</v>
      </c>
      <c r="AT11" s="63">
        <v>50</v>
      </c>
      <c r="AU11" s="48">
        <v>0</v>
      </c>
      <c r="AV11" s="17">
        <f t="shared" si="19"/>
        <v>0</v>
      </c>
      <c r="AW11" s="63">
        <f t="shared" si="63"/>
        <v>3284</v>
      </c>
      <c r="AX11" s="39">
        <f t="shared" si="20"/>
        <v>11</v>
      </c>
      <c r="AY11" s="17">
        <f t="shared" si="21"/>
        <v>3.3495736906211937E-3</v>
      </c>
      <c r="AZ11" s="63">
        <v>2035</v>
      </c>
      <c r="BA11" s="48">
        <v>2</v>
      </c>
      <c r="BB11" s="17">
        <f t="shared" si="22"/>
        <v>9.8280098280098278E-4</v>
      </c>
      <c r="BC11" s="63">
        <v>70</v>
      </c>
      <c r="BD11" s="39">
        <v>0</v>
      </c>
      <c r="BE11" s="17">
        <f t="shared" si="23"/>
        <v>0</v>
      </c>
      <c r="BF11" s="63">
        <v>56</v>
      </c>
      <c r="BG11" s="48">
        <v>0</v>
      </c>
      <c r="BH11" s="17">
        <f t="shared" si="24"/>
        <v>0</v>
      </c>
      <c r="BI11" s="63">
        <f t="shared" si="25"/>
        <v>2161</v>
      </c>
      <c r="BJ11" s="39">
        <f t="shared" si="26"/>
        <v>2</v>
      </c>
      <c r="BK11" s="17">
        <f t="shared" si="27"/>
        <v>9.254974548819991E-4</v>
      </c>
      <c r="BL11" s="63">
        <v>788</v>
      </c>
      <c r="BM11" s="48">
        <v>0</v>
      </c>
      <c r="BN11" s="17">
        <f t="shared" si="28"/>
        <v>0</v>
      </c>
      <c r="BO11" s="63">
        <v>34</v>
      </c>
      <c r="BP11" s="39">
        <v>0</v>
      </c>
      <c r="BQ11" s="17">
        <f t="shared" si="29"/>
        <v>0</v>
      </c>
      <c r="BR11" s="63">
        <v>44</v>
      </c>
      <c r="BS11" s="48">
        <v>0</v>
      </c>
      <c r="BT11" s="17">
        <f t="shared" si="30"/>
        <v>0</v>
      </c>
      <c r="BU11" s="63">
        <f t="shared" si="31"/>
        <v>866</v>
      </c>
      <c r="BV11" s="39">
        <f t="shared" si="32"/>
        <v>0</v>
      </c>
      <c r="BW11" s="17">
        <f t="shared" si="33"/>
        <v>0</v>
      </c>
      <c r="BX11" s="63">
        <v>233</v>
      </c>
      <c r="BY11" s="48">
        <v>0</v>
      </c>
      <c r="BZ11" s="17">
        <f t="shared" si="34"/>
        <v>0</v>
      </c>
      <c r="CA11" s="63">
        <v>8</v>
      </c>
      <c r="CB11" s="39">
        <v>0</v>
      </c>
      <c r="CC11" s="17">
        <f t="shared" si="35"/>
        <v>0</v>
      </c>
      <c r="CD11" s="63">
        <v>28</v>
      </c>
      <c r="CE11" s="48">
        <v>0</v>
      </c>
      <c r="CF11" s="17">
        <f t="shared" si="36"/>
        <v>0</v>
      </c>
      <c r="CG11" s="63">
        <f t="shared" si="37"/>
        <v>269</v>
      </c>
      <c r="CH11" s="39">
        <f t="shared" si="38"/>
        <v>0</v>
      </c>
      <c r="CI11" s="17">
        <f t="shared" si="39"/>
        <v>0</v>
      </c>
      <c r="CJ11" s="63">
        <f t="shared" si="40"/>
        <v>9877</v>
      </c>
      <c r="CK11" s="48">
        <f t="shared" si="41"/>
        <v>32</v>
      </c>
      <c r="CL11" s="17">
        <f t="shared" si="42"/>
        <v>3.2398501569302421E-3</v>
      </c>
      <c r="CM11" s="63">
        <f t="shared" si="43"/>
        <v>583</v>
      </c>
      <c r="CN11" s="39">
        <f t="shared" si="44"/>
        <v>9</v>
      </c>
      <c r="CO11" s="17">
        <f t="shared" si="45"/>
        <v>1.5437392795883362E-2</v>
      </c>
      <c r="CP11" s="63">
        <f t="shared" si="46"/>
        <v>209</v>
      </c>
      <c r="CQ11" s="48">
        <f t="shared" si="47"/>
        <v>0</v>
      </c>
      <c r="CR11" s="17">
        <f t="shared" si="48"/>
        <v>0</v>
      </c>
      <c r="CS11" s="63">
        <f t="shared" si="64"/>
        <v>10669</v>
      </c>
      <c r="CT11" s="39">
        <f t="shared" si="49"/>
        <v>41</v>
      </c>
      <c r="CU11" s="17">
        <f t="shared" si="65"/>
        <v>3.8429093635767176E-3</v>
      </c>
      <c r="CW11" s="193" t="s">
        <v>3</v>
      </c>
      <c r="CX11" s="192">
        <f t="shared" si="66"/>
        <v>2.8307937280226464E-3</v>
      </c>
      <c r="CY11" s="188"/>
      <c r="CZ11" s="191" t="str">
        <f t="shared" si="50"/>
        <v>河南町</v>
      </c>
      <c r="DA11" s="192">
        <f t="shared" si="51"/>
        <v>1.1940298507462687E-2</v>
      </c>
      <c r="DB11" s="47">
        <f t="shared" si="67"/>
        <v>1.2E-2</v>
      </c>
      <c r="DC11" s="188"/>
      <c r="DD11" s="14" t="s">
        <v>3</v>
      </c>
      <c r="DE11" s="47">
        <f t="shared" si="52"/>
        <v>2.050800553469065E-3</v>
      </c>
      <c r="DF11" s="47">
        <f t="shared" si="53"/>
        <v>2E-3</v>
      </c>
      <c r="DG11" s="47">
        <f t="shared" si="54"/>
        <v>1.076555023923445E-2</v>
      </c>
      <c r="DH11" s="47">
        <f t="shared" si="55"/>
        <v>1.0999999999999999E-2</v>
      </c>
      <c r="DJ11" s="47">
        <f t="shared" si="56"/>
        <v>5.8148754639731279E-3</v>
      </c>
      <c r="DK11" s="47">
        <f t="shared" si="57"/>
        <v>6.0000000000000001E-3</v>
      </c>
      <c r="DL11" s="47">
        <f t="shared" si="58"/>
        <v>4.7230064481486537E-3</v>
      </c>
      <c r="DM11" s="47">
        <f t="shared" si="59"/>
        <v>5.0000000000000001E-3</v>
      </c>
      <c r="DN11" s="47">
        <f t="shared" si="60"/>
        <v>2.1293460637722934E-2</v>
      </c>
      <c r="DO11" s="47">
        <f t="shared" si="61"/>
        <v>2.1000000000000001E-2</v>
      </c>
      <c r="DP11" s="40">
        <v>0</v>
      </c>
    </row>
    <row r="12" spans="1:120" s="15" customFormat="1">
      <c r="B12" s="67">
        <v>7</v>
      </c>
      <c r="C12" s="14" t="s">
        <v>119</v>
      </c>
      <c r="D12" s="63">
        <v>42</v>
      </c>
      <c r="E12" s="48">
        <v>0</v>
      </c>
      <c r="F12" s="17">
        <f t="shared" si="0"/>
        <v>0</v>
      </c>
      <c r="G12" s="63">
        <v>0</v>
      </c>
      <c r="H12" s="48">
        <v>0</v>
      </c>
      <c r="I12" s="17" t="str">
        <f t="shared" si="1"/>
        <v>-</v>
      </c>
      <c r="J12" s="63">
        <v>1</v>
      </c>
      <c r="K12" s="48">
        <v>0</v>
      </c>
      <c r="L12" s="17">
        <f t="shared" si="2"/>
        <v>0</v>
      </c>
      <c r="M12" s="63">
        <f t="shared" si="3"/>
        <v>43</v>
      </c>
      <c r="N12" s="48">
        <f t="shared" si="4"/>
        <v>0</v>
      </c>
      <c r="O12" s="17">
        <f t="shared" si="5"/>
        <v>0</v>
      </c>
      <c r="P12" s="63">
        <v>92</v>
      </c>
      <c r="Q12" s="48">
        <v>0</v>
      </c>
      <c r="R12" s="17">
        <f t="shared" si="6"/>
        <v>0</v>
      </c>
      <c r="S12" s="63">
        <v>1</v>
      </c>
      <c r="T12" s="39">
        <v>0</v>
      </c>
      <c r="U12" s="17">
        <f t="shared" si="7"/>
        <v>0</v>
      </c>
      <c r="V12" s="63">
        <v>0</v>
      </c>
      <c r="W12" s="48">
        <v>0</v>
      </c>
      <c r="X12" s="17" t="str">
        <f t="shared" si="8"/>
        <v>-</v>
      </c>
      <c r="Y12" s="63">
        <f t="shared" si="9"/>
        <v>93</v>
      </c>
      <c r="Z12" s="39">
        <f t="shared" si="10"/>
        <v>0</v>
      </c>
      <c r="AA12" s="17">
        <f t="shared" si="11"/>
        <v>0</v>
      </c>
      <c r="AB12" s="63">
        <v>3392</v>
      </c>
      <c r="AC12" s="48">
        <v>11</v>
      </c>
      <c r="AD12" s="17">
        <f t="shared" si="12"/>
        <v>3.2429245283018869E-3</v>
      </c>
      <c r="AE12" s="63">
        <v>210</v>
      </c>
      <c r="AF12" s="48">
        <v>1</v>
      </c>
      <c r="AG12" s="17">
        <f t="shared" si="13"/>
        <v>4.7619047619047623E-3</v>
      </c>
      <c r="AH12" s="63">
        <v>28</v>
      </c>
      <c r="AI12" s="48">
        <v>0</v>
      </c>
      <c r="AJ12" s="17">
        <f t="shared" si="14"/>
        <v>0</v>
      </c>
      <c r="AK12" s="63">
        <f t="shared" si="15"/>
        <v>3630</v>
      </c>
      <c r="AL12" s="39">
        <f t="shared" si="62"/>
        <v>12</v>
      </c>
      <c r="AM12" s="17">
        <f t="shared" si="16"/>
        <v>3.3057851239669421E-3</v>
      </c>
      <c r="AN12" s="63">
        <v>2760</v>
      </c>
      <c r="AO12" s="48">
        <v>5</v>
      </c>
      <c r="AP12" s="17">
        <f t="shared" si="17"/>
        <v>1.8115942028985507E-3</v>
      </c>
      <c r="AQ12" s="63">
        <v>103</v>
      </c>
      <c r="AR12" s="39">
        <v>2</v>
      </c>
      <c r="AS12" s="17">
        <f t="shared" si="18"/>
        <v>1.9417475728155338E-2</v>
      </c>
      <c r="AT12" s="63">
        <v>49</v>
      </c>
      <c r="AU12" s="48">
        <v>0</v>
      </c>
      <c r="AV12" s="17">
        <f t="shared" si="19"/>
        <v>0</v>
      </c>
      <c r="AW12" s="63">
        <f t="shared" si="63"/>
        <v>2912</v>
      </c>
      <c r="AX12" s="39">
        <f t="shared" si="20"/>
        <v>7</v>
      </c>
      <c r="AY12" s="17">
        <f t="shared" si="21"/>
        <v>2.403846153846154E-3</v>
      </c>
      <c r="AZ12" s="63">
        <v>1705</v>
      </c>
      <c r="BA12" s="48">
        <v>0</v>
      </c>
      <c r="BB12" s="17">
        <f t="shared" si="22"/>
        <v>0</v>
      </c>
      <c r="BC12" s="63">
        <v>53</v>
      </c>
      <c r="BD12" s="39">
        <v>0</v>
      </c>
      <c r="BE12" s="17">
        <f t="shared" si="23"/>
        <v>0</v>
      </c>
      <c r="BF12" s="63">
        <v>46</v>
      </c>
      <c r="BG12" s="48">
        <v>0</v>
      </c>
      <c r="BH12" s="17">
        <f t="shared" si="24"/>
        <v>0</v>
      </c>
      <c r="BI12" s="63">
        <f t="shared" si="25"/>
        <v>1804</v>
      </c>
      <c r="BJ12" s="39">
        <f t="shared" si="26"/>
        <v>0</v>
      </c>
      <c r="BK12" s="17">
        <f t="shared" si="27"/>
        <v>0</v>
      </c>
      <c r="BL12" s="63">
        <v>697</v>
      </c>
      <c r="BM12" s="48">
        <v>0</v>
      </c>
      <c r="BN12" s="17">
        <f t="shared" si="28"/>
        <v>0</v>
      </c>
      <c r="BO12" s="63">
        <v>21</v>
      </c>
      <c r="BP12" s="39">
        <v>0</v>
      </c>
      <c r="BQ12" s="17">
        <f t="shared" si="29"/>
        <v>0</v>
      </c>
      <c r="BR12" s="63">
        <v>38</v>
      </c>
      <c r="BS12" s="48">
        <v>0</v>
      </c>
      <c r="BT12" s="17">
        <f t="shared" si="30"/>
        <v>0</v>
      </c>
      <c r="BU12" s="63">
        <f t="shared" si="31"/>
        <v>756</v>
      </c>
      <c r="BV12" s="39">
        <f t="shared" si="32"/>
        <v>0</v>
      </c>
      <c r="BW12" s="17">
        <f t="shared" si="33"/>
        <v>0</v>
      </c>
      <c r="BX12" s="63">
        <v>230</v>
      </c>
      <c r="BY12" s="48">
        <v>0</v>
      </c>
      <c r="BZ12" s="17">
        <f t="shared" si="34"/>
        <v>0</v>
      </c>
      <c r="CA12" s="63">
        <v>8</v>
      </c>
      <c r="CB12" s="39">
        <v>0</v>
      </c>
      <c r="CC12" s="17">
        <f t="shared" si="35"/>
        <v>0</v>
      </c>
      <c r="CD12" s="63">
        <v>36</v>
      </c>
      <c r="CE12" s="48">
        <v>0</v>
      </c>
      <c r="CF12" s="17">
        <f t="shared" si="36"/>
        <v>0</v>
      </c>
      <c r="CG12" s="63">
        <f t="shared" si="37"/>
        <v>274</v>
      </c>
      <c r="CH12" s="39">
        <f t="shared" si="38"/>
        <v>0</v>
      </c>
      <c r="CI12" s="17">
        <f t="shared" si="39"/>
        <v>0</v>
      </c>
      <c r="CJ12" s="63">
        <f t="shared" si="40"/>
        <v>8918</v>
      </c>
      <c r="CK12" s="48">
        <f t="shared" si="41"/>
        <v>16</v>
      </c>
      <c r="CL12" s="17">
        <f t="shared" si="42"/>
        <v>1.794124243103835E-3</v>
      </c>
      <c r="CM12" s="63">
        <f t="shared" si="43"/>
        <v>396</v>
      </c>
      <c r="CN12" s="39">
        <f t="shared" si="44"/>
        <v>3</v>
      </c>
      <c r="CO12" s="17">
        <f t="shared" si="45"/>
        <v>7.575757575757576E-3</v>
      </c>
      <c r="CP12" s="63">
        <f t="shared" si="46"/>
        <v>198</v>
      </c>
      <c r="CQ12" s="48">
        <f t="shared" si="47"/>
        <v>0</v>
      </c>
      <c r="CR12" s="17">
        <f t="shared" si="48"/>
        <v>0</v>
      </c>
      <c r="CS12" s="63">
        <f t="shared" si="64"/>
        <v>9512</v>
      </c>
      <c r="CT12" s="39">
        <f t="shared" si="49"/>
        <v>19</v>
      </c>
      <c r="CU12" s="17">
        <f t="shared" si="65"/>
        <v>1.9974768713204374E-3</v>
      </c>
      <c r="CW12" s="194" t="s">
        <v>45</v>
      </c>
      <c r="CX12" s="192">
        <f t="shared" si="66"/>
        <v>5.5067245578735574E-3</v>
      </c>
      <c r="CY12" s="188"/>
      <c r="CZ12" s="191" t="str">
        <f t="shared" si="50"/>
        <v>交野市</v>
      </c>
      <c r="DA12" s="192">
        <f t="shared" si="51"/>
        <v>1.0776791102681265E-2</v>
      </c>
      <c r="DB12" s="47">
        <f t="shared" si="67"/>
        <v>1.0999999999999999E-2</v>
      </c>
      <c r="DC12" s="188"/>
      <c r="DD12" s="38" t="s">
        <v>45</v>
      </c>
      <c r="DE12" s="47">
        <f t="shared" si="52"/>
        <v>3.6454773296878558E-3</v>
      </c>
      <c r="DF12" s="47">
        <f t="shared" si="53"/>
        <v>4.0000000000000001E-3</v>
      </c>
      <c r="DG12" s="47">
        <f t="shared" si="54"/>
        <v>3.9761431411530816E-2</v>
      </c>
      <c r="DH12" s="47">
        <f t="shared" si="55"/>
        <v>0.04</v>
      </c>
      <c r="DJ12" s="47">
        <f t="shared" si="56"/>
        <v>5.8148754639731279E-3</v>
      </c>
      <c r="DK12" s="47">
        <f t="shared" si="57"/>
        <v>6.0000000000000001E-3</v>
      </c>
      <c r="DL12" s="47">
        <f t="shared" si="58"/>
        <v>4.7230064481486537E-3</v>
      </c>
      <c r="DM12" s="47">
        <f t="shared" si="59"/>
        <v>5.0000000000000001E-3</v>
      </c>
      <c r="DN12" s="47">
        <f t="shared" si="60"/>
        <v>2.1293460637722934E-2</v>
      </c>
      <c r="DO12" s="47">
        <f t="shared" si="61"/>
        <v>2.1000000000000001E-2</v>
      </c>
      <c r="DP12" s="40">
        <v>0</v>
      </c>
    </row>
    <row r="13" spans="1:120" s="15" customFormat="1">
      <c r="B13" s="67">
        <v>8</v>
      </c>
      <c r="C13" s="14" t="s">
        <v>58</v>
      </c>
      <c r="D13" s="63">
        <v>20</v>
      </c>
      <c r="E13" s="48">
        <v>0</v>
      </c>
      <c r="F13" s="17">
        <f t="shared" si="0"/>
        <v>0</v>
      </c>
      <c r="G13" s="63">
        <v>0</v>
      </c>
      <c r="H13" s="48">
        <v>0</v>
      </c>
      <c r="I13" s="17" t="str">
        <f t="shared" si="1"/>
        <v>-</v>
      </c>
      <c r="J13" s="63">
        <v>1</v>
      </c>
      <c r="K13" s="48">
        <v>0</v>
      </c>
      <c r="L13" s="17">
        <f t="shared" si="2"/>
        <v>0</v>
      </c>
      <c r="M13" s="63">
        <f t="shared" si="3"/>
        <v>21</v>
      </c>
      <c r="N13" s="48">
        <f t="shared" si="4"/>
        <v>0</v>
      </c>
      <c r="O13" s="17">
        <f t="shared" si="5"/>
        <v>0</v>
      </c>
      <c r="P13" s="63">
        <v>66</v>
      </c>
      <c r="Q13" s="48">
        <v>1</v>
      </c>
      <c r="R13" s="17">
        <f t="shared" si="6"/>
        <v>1.5151515151515152E-2</v>
      </c>
      <c r="S13" s="63">
        <v>2</v>
      </c>
      <c r="T13" s="39">
        <v>0</v>
      </c>
      <c r="U13" s="17">
        <f t="shared" si="7"/>
        <v>0</v>
      </c>
      <c r="V13" s="63">
        <v>3</v>
      </c>
      <c r="W13" s="48">
        <v>0</v>
      </c>
      <c r="X13" s="17">
        <f t="shared" si="8"/>
        <v>0</v>
      </c>
      <c r="Y13" s="63">
        <f t="shared" si="9"/>
        <v>71</v>
      </c>
      <c r="Z13" s="39">
        <f t="shared" si="10"/>
        <v>1</v>
      </c>
      <c r="AA13" s="17">
        <f t="shared" si="11"/>
        <v>1.4084507042253521E-2</v>
      </c>
      <c r="AB13" s="63">
        <v>2097</v>
      </c>
      <c r="AC13" s="48">
        <v>12</v>
      </c>
      <c r="AD13" s="17">
        <f t="shared" si="12"/>
        <v>5.7224606580829757E-3</v>
      </c>
      <c r="AE13" s="63">
        <v>431</v>
      </c>
      <c r="AF13" s="48">
        <v>7</v>
      </c>
      <c r="AG13" s="17">
        <f t="shared" si="13"/>
        <v>1.6241299303944315E-2</v>
      </c>
      <c r="AH13" s="63">
        <v>20</v>
      </c>
      <c r="AI13" s="48">
        <v>0</v>
      </c>
      <c r="AJ13" s="17">
        <f t="shared" si="14"/>
        <v>0</v>
      </c>
      <c r="AK13" s="63">
        <f t="shared" si="15"/>
        <v>2548</v>
      </c>
      <c r="AL13" s="39">
        <f t="shared" si="62"/>
        <v>19</v>
      </c>
      <c r="AM13" s="17">
        <f t="shared" si="16"/>
        <v>7.4568288854003142E-3</v>
      </c>
      <c r="AN13" s="63">
        <v>1796</v>
      </c>
      <c r="AO13" s="48">
        <v>9</v>
      </c>
      <c r="AP13" s="17">
        <f t="shared" si="17"/>
        <v>5.0111358574610248E-3</v>
      </c>
      <c r="AQ13" s="63">
        <v>252</v>
      </c>
      <c r="AR13" s="39">
        <v>4</v>
      </c>
      <c r="AS13" s="17">
        <f t="shared" si="18"/>
        <v>1.5873015873015872E-2</v>
      </c>
      <c r="AT13" s="63">
        <v>43</v>
      </c>
      <c r="AU13" s="48">
        <v>0</v>
      </c>
      <c r="AV13" s="17">
        <f t="shared" si="19"/>
        <v>0</v>
      </c>
      <c r="AW13" s="63">
        <f t="shared" si="63"/>
        <v>2091</v>
      </c>
      <c r="AX13" s="39">
        <f t="shared" si="20"/>
        <v>13</v>
      </c>
      <c r="AY13" s="17">
        <f t="shared" si="21"/>
        <v>6.2171209947393591E-3</v>
      </c>
      <c r="AZ13" s="63">
        <v>1333</v>
      </c>
      <c r="BA13" s="48">
        <v>5</v>
      </c>
      <c r="BB13" s="17">
        <f t="shared" si="22"/>
        <v>3.7509377344336083E-3</v>
      </c>
      <c r="BC13" s="63">
        <v>160</v>
      </c>
      <c r="BD13" s="39">
        <v>1</v>
      </c>
      <c r="BE13" s="17">
        <f t="shared" si="23"/>
        <v>6.2500000000000003E-3</v>
      </c>
      <c r="BF13" s="63">
        <v>41</v>
      </c>
      <c r="BG13" s="48">
        <v>0</v>
      </c>
      <c r="BH13" s="17">
        <f t="shared" si="24"/>
        <v>0</v>
      </c>
      <c r="BI13" s="63">
        <f t="shared" si="25"/>
        <v>1534</v>
      </c>
      <c r="BJ13" s="39">
        <f t="shared" si="26"/>
        <v>6</v>
      </c>
      <c r="BK13" s="17">
        <f t="shared" si="27"/>
        <v>3.9113428943937422E-3</v>
      </c>
      <c r="BL13" s="63">
        <v>674</v>
      </c>
      <c r="BM13" s="48">
        <v>0</v>
      </c>
      <c r="BN13" s="17">
        <f t="shared" si="28"/>
        <v>0</v>
      </c>
      <c r="BO13" s="63">
        <v>78</v>
      </c>
      <c r="BP13" s="39">
        <v>0</v>
      </c>
      <c r="BQ13" s="17">
        <f t="shared" si="29"/>
        <v>0</v>
      </c>
      <c r="BR13" s="63">
        <v>45</v>
      </c>
      <c r="BS13" s="48">
        <v>0</v>
      </c>
      <c r="BT13" s="17">
        <f t="shared" si="30"/>
        <v>0</v>
      </c>
      <c r="BU13" s="63">
        <f t="shared" si="31"/>
        <v>797</v>
      </c>
      <c r="BV13" s="39">
        <f t="shared" si="32"/>
        <v>0</v>
      </c>
      <c r="BW13" s="17">
        <f t="shared" si="33"/>
        <v>0</v>
      </c>
      <c r="BX13" s="63">
        <v>223</v>
      </c>
      <c r="BY13" s="48">
        <v>0</v>
      </c>
      <c r="BZ13" s="17">
        <f t="shared" si="34"/>
        <v>0</v>
      </c>
      <c r="CA13" s="63">
        <v>14</v>
      </c>
      <c r="CB13" s="39">
        <v>0</v>
      </c>
      <c r="CC13" s="17">
        <f t="shared" si="35"/>
        <v>0</v>
      </c>
      <c r="CD13" s="63">
        <v>31</v>
      </c>
      <c r="CE13" s="48">
        <v>0</v>
      </c>
      <c r="CF13" s="17">
        <f t="shared" si="36"/>
        <v>0</v>
      </c>
      <c r="CG13" s="63">
        <f t="shared" si="37"/>
        <v>268</v>
      </c>
      <c r="CH13" s="39">
        <f t="shared" si="38"/>
        <v>0</v>
      </c>
      <c r="CI13" s="17">
        <f t="shared" si="39"/>
        <v>0</v>
      </c>
      <c r="CJ13" s="63">
        <f t="shared" si="40"/>
        <v>6209</v>
      </c>
      <c r="CK13" s="48">
        <f t="shared" si="41"/>
        <v>27</v>
      </c>
      <c r="CL13" s="17">
        <f t="shared" si="42"/>
        <v>4.3485263327427926E-3</v>
      </c>
      <c r="CM13" s="63">
        <f t="shared" si="43"/>
        <v>937</v>
      </c>
      <c r="CN13" s="39">
        <f t="shared" si="44"/>
        <v>12</v>
      </c>
      <c r="CO13" s="17">
        <f t="shared" si="45"/>
        <v>1.2806830309498399E-2</v>
      </c>
      <c r="CP13" s="63">
        <f t="shared" si="46"/>
        <v>184</v>
      </c>
      <c r="CQ13" s="48">
        <f t="shared" si="47"/>
        <v>0</v>
      </c>
      <c r="CR13" s="17">
        <f t="shared" si="48"/>
        <v>0</v>
      </c>
      <c r="CS13" s="63">
        <f t="shared" si="64"/>
        <v>7330</v>
      </c>
      <c r="CT13" s="39">
        <f t="shared" si="49"/>
        <v>39</v>
      </c>
      <c r="CU13" s="17">
        <f t="shared" si="65"/>
        <v>5.3206002728512962E-3</v>
      </c>
      <c r="CW13" s="194" t="s">
        <v>8</v>
      </c>
      <c r="CX13" s="192">
        <f t="shared" si="66"/>
        <v>7.4593796159527328E-3</v>
      </c>
      <c r="CY13" s="188"/>
      <c r="CZ13" s="191" t="str">
        <f t="shared" si="50"/>
        <v>堺市</v>
      </c>
      <c r="DA13" s="192">
        <f t="shared" si="51"/>
        <v>1.0093041203961754E-2</v>
      </c>
      <c r="DB13" s="47">
        <f t="shared" si="67"/>
        <v>0.01</v>
      </c>
      <c r="DC13" s="188"/>
      <c r="DD13" s="38" t="s">
        <v>8</v>
      </c>
      <c r="DE13" s="47">
        <f t="shared" si="52"/>
        <v>5.7890914958851061E-3</v>
      </c>
      <c r="DF13" s="47">
        <f t="shared" si="53"/>
        <v>6.0000000000000001E-3</v>
      </c>
      <c r="DG13" s="47">
        <f t="shared" si="54"/>
        <v>2.7923627684964199E-2</v>
      </c>
      <c r="DH13" s="47">
        <f t="shared" si="55"/>
        <v>2.8000000000000001E-2</v>
      </c>
      <c r="DJ13" s="47">
        <f t="shared" si="56"/>
        <v>5.8148754639731279E-3</v>
      </c>
      <c r="DK13" s="47">
        <f t="shared" si="57"/>
        <v>6.0000000000000001E-3</v>
      </c>
      <c r="DL13" s="47">
        <f t="shared" si="58"/>
        <v>4.7230064481486537E-3</v>
      </c>
      <c r="DM13" s="47">
        <f t="shared" si="59"/>
        <v>5.0000000000000001E-3</v>
      </c>
      <c r="DN13" s="47">
        <f t="shared" si="60"/>
        <v>2.1293460637722934E-2</v>
      </c>
      <c r="DO13" s="47">
        <f t="shared" si="61"/>
        <v>2.1000000000000001E-2</v>
      </c>
      <c r="DP13" s="40">
        <v>0</v>
      </c>
    </row>
    <row r="14" spans="1:120" s="15" customFormat="1">
      <c r="B14" s="67">
        <v>9</v>
      </c>
      <c r="C14" s="14" t="s">
        <v>120</v>
      </c>
      <c r="D14" s="63">
        <v>7</v>
      </c>
      <c r="E14" s="48">
        <v>0</v>
      </c>
      <c r="F14" s="17">
        <f t="shared" si="0"/>
        <v>0</v>
      </c>
      <c r="G14" s="63">
        <v>1</v>
      </c>
      <c r="H14" s="48">
        <v>0</v>
      </c>
      <c r="I14" s="17">
        <f t="shared" si="1"/>
        <v>0</v>
      </c>
      <c r="J14" s="63">
        <v>0</v>
      </c>
      <c r="K14" s="48">
        <v>0</v>
      </c>
      <c r="L14" s="17" t="str">
        <f t="shared" si="2"/>
        <v>-</v>
      </c>
      <c r="M14" s="63">
        <f t="shared" si="3"/>
        <v>8</v>
      </c>
      <c r="N14" s="48">
        <f t="shared" si="4"/>
        <v>0</v>
      </c>
      <c r="O14" s="17">
        <f t="shared" si="5"/>
        <v>0</v>
      </c>
      <c r="P14" s="63">
        <v>34</v>
      </c>
      <c r="Q14" s="48">
        <v>0</v>
      </c>
      <c r="R14" s="17">
        <f t="shared" si="6"/>
        <v>0</v>
      </c>
      <c r="S14" s="63">
        <v>1</v>
      </c>
      <c r="T14" s="39">
        <v>0</v>
      </c>
      <c r="U14" s="17">
        <f t="shared" si="7"/>
        <v>0</v>
      </c>
      <c r="V14" s="63">
        <v>2</v>
      </c>
      <c r="W14" s="48">
        <v>0</v>
      </c>
      <c r="X14" s="17">
        <f t="shared" si="8"/>
        <v>0</v>
      </c>
      <c r="Y14" s="63">
        <f t="shared" si="9"/>
        <v>37</v>
      </c>
      <c r="Z14" s="39">
        <f t="shared" si="10"/>
        <v>0</v>
      </c>
      <c r="AA14" s="17">
        <f t="shared" si="11"/>
        <v>0</v>
      </c>
      <c r="AB14" s="63">
        <v>1518</v>
      </c>
      <c r="AC14" s="48">
        <v>2</v>
      </c>
      <c r="AD14" s="17">
        <f t="shared" si="12"/>
        <v>1.3175230566534915E-3</v>
      </c>
      <c r="AE14" s="63">
        <v>202</v>
      </c>
      <c r="AF14" s="48">
        <v>2</v>
      </c>
      <c r="AG14" s="17">
        <f t="shared" si="13"/>
        <v>9.9009900990099011E-3</v>
      </c>
      <c r="AH14" s="63">
        <v>37</v>
      </c>
      <c r="AI14" s="48">
        <v>0</v>
      </c>
      <c r="AJ14" s="17">
        <f t="shared" si="14"/>
        <v>0</v>
      </c>
      <c r="AK14" s="63">
        <f t="shared" si="15"/>
        <v>1757</v>
      </c>
      <c r="AL14" s="39">
        <f t="shared" si="62"/>
        <v>4</v>
      </c>
      <c r="AM14" s="17">
        <f t="shared" si="16"/>
        <v>2.2766078542970974E-3</v>
      </c>
      <c r="AN14" s="63">
        <v>1200</v>
      </c>
      <c r="AO14" s="48">
        <v>4</v>
      </c>
      <c r="AP14" s="17">
        <f t="shared" si="17"/>
        <v>3.3333333333333335E-3</v>
      </c>
      <c r="AQ14" s="63">
        <v>122</v>
      </c>
      <c r="AR14" s="39">
        <v>1</v>
      </c>
      <c r="AS14" s="17">
        <f t="shared" si="18"/>
        <v>8.1967213114754103E-3</v>
      </c>
      <c r="AT14" s="63">
        <v>67</v>
      </c>
      <c r="AU14" s="48">
        <v>0</v>
      </c>
      <c r="AV14" s="17">
        <f t="shared" si="19"/>
        <v>0</v>
      </c>
      <c r="AW14" s="63">
        <f t="shared" si="63"/>
        <v>1389</v>
      </c>
      <c r="AX14" s="39">
        <f t="shared" si="20"/>
        <v>5</v>
      </c>
      <c r="AY14" s="17">
        <f t="shared" si="21"/>
        <v>3.599712023038157E-3</v>
      </c>
      <c r="AZ14" s="63">
        <v>784</v>
      </c>
      <c r="BA14" s="48">
        <v>1</v>
      </c>
      <c r="BB14" s="17">
        <f t="shared" si="22"/>
        <v>1.2755102040816326E-3</v>
      </c>
      <c r="BC14" s="63">
        <v>78</v>
      </c>
      <c r="BD14" s="39">
        <v>0</v>
      </c>
      <c r="BE14" s="17">
        <f t="shared" si="23"/>
        <v>0</v>
      </c>
      <c r="BF14" s="63">
        <v>49</v>
      </c>
      <c r="BG14" s="48">
        <v>0</v>
      </c>
      <c r="BH14" s="17">
        <f t="shared" si="24"/>
        <v>0</v>
      </c>
      <c r="BI14" s="63">
        <f t="shared" si="25"/>
        <v>911</v>
      </c>
      <c r="BJ14" s="39">
        <f t="shared" si="26"/>
        <v>1</v>
      </c>
      <c r="BK14" s="17">
        <f t="shared" si="27"/>
        <v>1.0976948408342481E-3</v>
      </c>
      <c r="BL14" s="63">
        <v>345</v>
      </c>
      <c r="BM14" s="48">
        <v>0</v>
      </c>
      <c r="BN14" s="17">
        <f t="shared" si="28"/>
        <v>0</v>
      </c>
      <c r="BO14" s="63">
        <v>32</v>
      </c>
      <c r="BP14" s="39">
        <v>0</v>
      </c>
      <c r="BQ14" s="17">
        <f t="shared" si="29"/>
        <v>0</v>
      </c>
      <c r="BR14" s="63">
        <v>48</v>
      </c>
      <c r="BS14" s="48">
        <v>0</v>
      </c>
      <c r="BT14" s="17">
        <f t="shared" si="30"/>
        <v>0</v>
      </c>
      <c r="BU14" s="63">
        <f t="shared" si="31"/>
        <v>425</v>
      </c>
      <c r="BV14" s="39">
        <f t="shared" si="32"/>
        <v>0</v>
      </c>
      <c r="BW14" s="17">
        <f t="shared" si="33"/>
        <v>0</v>
      </c>
      <c r="BX14" s="63">
        <v>117</v>
      </c>
      <c r="BY14" s="48">
        <v>0</v>
      </c>
      <c r="BZ14" s="17">
        <f t="shared" si="34"/>
        <v>0</v>
      </c>
      <c r="CA14" s="63">
        <v>18</v>
      </c>
      <c r="CB14" s="39">
        <v>0</v>
      </c>
      <c r="CC14" s="17">
        <f t="shared" si="35"/>
        <v>0</v>
      </c>
      <c r="CD14" s="63">
        <v>22</v>
      </c>
      <c r="CE14" s="48">
        <v>0</v>
      </c>
      <c r="CF14" s="17">
        <f t="shared" si="36"/>
        <v>0</v>
      </c>
      <c r="CG14" s="63">
        <f t="shared" si="37"/>
        <v>157</v>
      </c>
      <c r="CH14" s="39">
        <f t="shared" si="38"/>
        <v>0</v>
      </c>
      <c r="CI14" s="17">
        <f t="shared" si="39"/>
        <v>0</v>
      </c>
      <c r="CJ14" s="63">
        <f t="shared" si="40"/>
        <v>4005</v>
      </c>
      <c r="CK14" s="48">
        <f t="shared" si="41"/>
        <v>7</v>
      </c>
      <c r="CL14" s="17">
        <f t="shared" si="42"/>
        <v>1.7478152309612985E-3</v>
      </c>
      <c r="CM14" s="63">
        <f t="shared" si="43"/>
        <v>454</v>
      </c>
      <c r="CN14" s="39">
        <f t="shared" si="44"/>
        <v>3</v>
      </c>
      <c r="CO14" s="17">
        <f t="shared" si="45"/>
        <v>6.6079295154185024E-3</v>
      </c>
      <c r="CP14" s="63">
        <f t="shared" si="46"/>
        <v>225</v>
      </c>
      <c r="CQ14" s="48">
        <f t="shared" si="47"/>
        <v>0</v>
      </c>
      <c r="CR14" s="17">
        <f t="shared" si="48"/>
        <v>0</v>
      </c>
      <c r="CS14" s="63">
        <f t="shared" si="64"/>
        <v>4684</v>
      </c>
      <c r="CT14" s="39">
        <f t="shared" si="49"/>
        <v>10</v>
      </c>
      <c r="CU14" s="17">
        <f t="shared" si="65"/>
        <v>2.134927412467976E-3</v>
      </c>
      <c r="CW14" s="194" t="s">
        <v>46</v>
      </c>
      <c r="CX14" s="192">
        <f t="shared" si="66"/>
        <v>3.8108435821929674E-3</v>
      </c>
      <c r="CY14" s="188"/>
      <c r="CZ14" s="191" t="str">
        <f t="shared" si="50"/>
        <v>千早赤阪村</v>
      </c>
      <c r="DA14" s="192">
        <f t="shared" si="51"/>
        <v>9.9173553719008271E-3</v>
      </c>
      <c r="DB14" s="47">
        <f t="shared" si="67"/>
        <v>0.01</v>
      </c>
      <c r="DC14" s="188"/>
      <c r="DD14" s="38" t="s">
        <v>46</v>
      </c>
      <c r="DE14" s="47">
        <f t="shared" si="52"/>
        <v>3.0434381628700546E-3</v>
      </c>
      <c r="DF14" s="47">
        <f t="shared" si="53"/>
        <v>3.0000000000000001E-3</v>
      </c>
      <c r="DG14" s="47">
        <f t="shared" si="54"/>
        <v>1.9572953736654804E-2</v>
      </c>
      <c r="DH14" s="47">
        <f t="shared" si="55"/>
        <v>0.02</v>
      </c>
      <c r="DJ14" s="47">
        <f t="shared" si="56"/>
        <v>5.8148754639731279E-3</v>
      </c>
      <c r="DK14" s="47">
        <f t="shared" si="57"/>
        <v>6.0000000000000001E-3</v>
      </c>
      <c r="DL14" s="47">
        <f t="shared" si="58"/>
        <v>4.7230064481486537E-3</v>
      </c>
      <c r="DM14" s="47">
        <f t="shared" si="59"/>
        <v>5.0000000000000001E-3</v>
      </c>
      <c r="DN14" s="47">
        <f t="shared" si="60"/>
        <v>2.1293460637722934E-2</v>
      </c>
      <c r="DO14" s="47">
        <f t="shared" si="61"/>
        <v>2.1000000000000001E-2</v>
      </c>
      <c r="DP14" s="40">
        <v>0</v>
      </c>
    </row>
    <row r="15" spans="1:120" s="15" customFormat="1">
      <c r="B15" s="67">
        <v>10</v>
      </c>
      <c r="C15" s="14" t="s">
        <v>59</v>
      </c>
      <c r="D15" s="63">
        <v>38</v>
      </c>
      <c r="E15" s="48">
        <v>0</v>
      </c>
      <c r="F15" s="17">
        <f t="shared" si="0"/>
        <v>0</v>
      </c>
      <c r="G15" s="63">
        <v>2</v>
      </c>
      <c r="H15" s="48">
        <v>0</v>
      </c>
      <c r="I15" s="17">
        <f t="shared" si="1"/>
        <v>0</v>
      </c>
      <c r="J15" s="63">
        <v>0</v>
      </c>
      <c r="K15" s="48">
        <v>0</v>
      </c>
      <c r="L15" s="17" t="str">
        <f t="shared" si="2"/>
        <v>-</v>
      </c>
      <c r="M15" s="63">
        <f t="shared" si="3"/>
        <v>40</v>
      </c>
      <c r="N15" s="48">
        <f t="shared" si="4"/>
        <v>0</v>
      </c>
      <c r="O15" s="17">
        <f t="shared" si="5"/>
        <v>0</v>
      </c>
      <c r="P15" s="63">
        <v>77</v>
      </c>
      <c r="Q15" s="48">
        <v>1</v>
      </c>
      <c r="R15" s="17">
        <f t="shared" si="6"/>
        <v>1.2987012987012988E-2</v>
      </c>
      <c r="S15" s="63">
        <v>0</v>
      </c>
      <c r="T15" s="39">
        <v>0</v>
      </c>
      <c r="U15" s="17" t="str">
        <f t="shared" si="7"/>
        <v>-</v>
      </c>
      <c r="V15" s="63">
        <v>1</v>
      </c>
      <c r="W15" s="48">
        <v>0</v>
      </c>
      <c r="X15" s="17">
        <f t="shared" si="8"/>
        <v>0</v>
      </c>
      <c r="Y15" s="63">
        <f t="shared" si="9"/>
        <v>78</v>
      </c>
      <c r="Z15" s="39">
        <f t="shared" si="10"/>
        <v>1</v>
      </c>
      <c r="AA15" s="17">
        <f t="shared" si="11"/>
        <v>1.282051282051282E-2</v>
      </c>
      <c r="AB15" s="63">
        <v>4143</v>
      </c>
      <c r="AC15" s="48">
        <v>6</v>
      </c>
      <c r="AD15" s="17">
        <f t="shared" si="12"/>
        <v>1.448225923244026E-3</v>
      </c>
      <c r="AE15" s="63">
        <v>276</v>
      </c>
      <c r="AF15" s="48">
        <v>3</v>
      </c>
      <c r="AG15" s="17">
        <f t="shared" si="13"/>
        <v>1.0869565217391304E-2</v>
      </c>
      <c r="AH15" s="63">
        <v>20</v>
      </c>
      <c r="AI15" s="48">
        <v>0</v>
      </c>
      <c r="AJ15" s="17">
        <f t="shared" si="14"/>
        <v>0</v>
      </c>
      <c r="AK15" s="63">
        <f t="shared" si="15"/>
        <v>4439</v>
      </c>
      <c r="AL15" s="39">
        <f t="shared" si="62"/>
        <v>9</v>
      </c>
      <c r="AM15" s="17">
        <f t="shared" si="16"/>
        <v>2.0274836674926784E-3</v>
      </c>
      <c r="AN15" s="63">
        <v>3338</v>
      </c>
      <c r="AO15" s="48">
        <v>4</v>
      </c>
      <c r="AP15" s="17">
        <f t="shared" si="17"/>
        <v>1.1983223487118035E-3</v>
      </c>
      <c r="AQ15" s="63">
        <v>148</v>
      </c>
      <c r="AR15" s="39">
        <v>1</v>
      </c>
      <c r="AS15" s="17">
        <f t="shared" si="18"/>
        <v>6.7567567567567571E-3</v>
      </c>
      <c r="AT15" s="63">
        <v>47</v>
      </c>
      <c r="AU15" s="48">
        <v>0</v>
      </c>
      <c r="AV15" s="17">
        <f t="shared" si="19"/>
        <v>0</v>
      </c>
      <c r="AW15" s="63">
        <f t="shared" si="63"/>
        <v>3533</v>
      </c>
      <c r="AX15" s="39">
        <f t="shared" si="20"/>
        <v>5</v>
      </c>
      <c r="AY15" s="17">
        <f t="shared" si="21"/>
        <v>1.415227851684121E-3</v>
      </c>
      <c r="AZ15" s="63">
        <v>2155</v>
      </c>
      <c r="BA15" s="48">
        <v>0</v>
      </c>
      <c r="BB15" s="17">
        <f t="shared" si="22"/>
        <v>0</v>
      </c>
      <c r="BC15" s="63">
        <v>75</v>
      </c>
      <c r="BD15" s="39">
        <v>0</v>
      </c>
      <c r="BE15" s="17">
        <f t="shared" si="23"/>
        <v>0</v>
      </c>
      <c r="BF15" s="63">
        <v>60</v>
      </c>
      <c r="BG15" s="48">
        <v>0</v>
      </c>
      <c r="BH15" s="17">
        <f t="shared" si="24"/>
        <v>0</v>
      </c>
      <c r="BI15" s="63">
        <f t="shared" si="25"/>
        <v>2290</v>
      </c>
      <c r="BJ15" s="39">
        <f t="shared" si="26"/>
        <v>0</v>
      </c>
      <c r="BK15" s="17">
        <f t="shared" si="27"/>
        <v>0</v>
      </c>
      <c r="BL15" s="63">
        <v>897</v>
      </c>
      <c r="BM15" s="48">
        <v>0</v>
      </c>
      <c r="BN15" s="17">
        <f t="shared" si="28"/>
        <v>0</v>
      </c>
      <c r="BO15" s="63">
        <v>33</v>
      </c>
      <c r="BP15" s="39">
        <v>0</v>
      </c>
      <c r="BQ15" s="17">
        <f t="shared" si="29"/>
        <v>0</v>
      </c>
      <c r="BR15" s="63">
        <v>50</v>
      </c>
      <c r="BS15" s="48">
        <v>0</v>
      </c>
      <c r="BT15" s="17">
        <f t="shared" si="30"/>
        <v>0</v>
      </c>
      <c r="BU15" s="63">
        <f t="shared" si="31"/>
        <v>980</v>
      </c>
      <c r="BV15" s="39">
        <f t="shared" si="32"/>
        <v>0</v>
      </c>
      <c r="BW15" s="17">
        <f t="shared" si="33"/>
        <v>0</v>
      </c>
      <c r="BX15" s="63">
        <v>283</v>
      </c>
      <c r="BY15" s="48">
        <v>0</v>
      </c>
      <c r="BZ15" s="17">
        <f t="shared" si="34"/>
        <v>0</v>
      </c>
      <c r="CA15" s="63">
        <v>9</v>
      </c>
      <c r="CB15" s="39">
        <v>0</v>
      </c>
      <c r="CC15" s="17">
        <f t="shared" si="35"/>
        <v>0</v>
      </c>
      <c r="CD15" s="63">
        <v>41</v>
      </c>
      <c r="CE15" s="48">
        <v>0</v>
      </c>
      <c r="CF15" s="17">
        <f t="shared" si="36"/>
        <v>0</v>
      </c>
      <c r="CG15" s="63">
        <f t="shared" si="37"/>
        <v>333</v>
      </c>
      <c r="CH15" s="39">
        <f t="shared" si="38"/>
        <v>0</v>
      </c>
      <c r="CI15" s="17">
        <f t="shared" si="39"/>
        <v>0</v>
      </c>
      <c r="CJ15" s="63">
        <f t="shared" si="40"/>
        <v>10931</v>
      </c>
      <c r="CK15" s="48">
        <f t="shared" si="41"/>
        <v>11</v>
      </c>
      <c r="CL15" s="17">
        <f t="shared" si="42"/>
        <v>1.0063123227518067E-3</v>
      </c>
      <c r="CM15" s="63">
        <f t="shared" si="43"/>
        <v>543</v>
      </c>
      <c r="CN15" s="39">
        <f t="shared" si="44"/>
        <v>4</v>
      </c>
      <c r="CO15" s="17">
        <f t="shared" si="45"/>
        <v>7.3664825046040518E-3</v>
      </c>
      <c r="CP15" s="63">
        <f t="shared" si="46"/>
        <v>219</v>
      </c>
      <c r="CQ15" s="48">
        <f t="shared" si="47"/>
        <v>0</v>
      </c>
      <c r="CR15" s="17">
        <f t="shared" si="48"/>
        <v>0</v>
      </c>
      <c r="CS15" s="63">
        <f t="shared" si="64"/>
        <v>11693</v>
      </c>
      <c r="CT15" s="39">
        <f t="shared" si="49"/>
        <v>15</v>
      </c>
      <c r="CU15" s="17">
        <f t="shared" si="65"/>
        <v>1.2828187804669461E-3</v>
      </c>
      <c r="CW15" s="194" t="s">
        <v>13</v>
      </c>
      <c r="CX15" s="192">
        <f t="shared" si="66"/>
        <v>2.4825518759660874E-3</v>
      </c>
      <c r="CY15" s="188"/>
      <c r="CZ15" s="191" t="str">
        <f t="shared" si="50"/>
        <v>大東市</v>
      </c>
      <c r="DA15" s="192">
        <f t="shared" si="51"/>
        <v>9.208772567551194E-3</v>
      </c>
      <c r="DB15" s="47">
        <f t="shared" si="67"/>
        <v>8.9999999999999993E-3</v>
      </c>
      <c r="DC15" s="188"/>
      <c r="DD15" s="38" t="s">
        <v>13</v>
      </c>
      <c r="DE15" s="47">
        <f t="shared" si="52"/>
        <v>1.6698714704989374E-3</v>
      </c>
      <c r="DF15" s="47">
        <f t="shared" si="53"/>
        <v>2E-3</v>
      </c>
      <c r="DG15" s="47">
        <f t="shared" si="54"/>
        <v>1.6570008285004142E-2</v>
      </c>
      <c r="DH15" s="47">
        <f t="shared" si="55"/>
        <v>1.7000000000000001E-2</v>
      </c>
      <c r="DJ15" s="47">
        <f t="shared" si="56"/>
        <v>5.8148754639731279E-3</v>
      </c>
      <c r="DK15" s="47">
        <f t="shared" si="57"/>
        <v>6.0000000000000001E-3</v>
      </c>
      <c r="DL15" s="47">
        <f t="shared" si="58"/>
        <v>4.7230064481486537E-3</v>
      </c>
      <c r="DM15" s="47">
        <f t="shared" si="59"/>
        <v>5.0000000000000001E-3</v>
      </c>
      <c r="DN15" s="47">
        <f t="shared" si="60"/>
        <v>2.1293460637722934E-2</v>
      </c>
      <c r="DO15" s="47">
        <f t="shared" si="61"/>
        <v>2.1000000000000001E-2</v>
      </c>
      <c r="DP15" s="40">
        <v>0</v>
      </c>
    </row>
    <row r="16" spans="1:120" s="15" customFormat="1">
      <c r="B16" s="67">
        <v>11</v>
      </c>
      <c r="C16" s="14" t="s">
        <v>60</v>
      </c>
      <c r="D16" s="63">
        <v>67</v>
      </c>
      <c r="E16" s="48">
        <v>0</v>
      </c>
      <c r="F16" s="17">
        <f t="shared" si="0"/>
        <v>0</v>
      </c>
      <c r="G16" s="63">
        <v>0</v>
      </c>
      <c r="H16" s="48">
        <v>0</v>
      </c>
      <c r="I16" s="17" t="str">
        <f t="shared" si="1"/>
        <v>-</v>
      </c>
      <c r="J16" s="63">
        <v>0</v>
      </c>
      <c r="K16" s="48">
        <v>0</v>
      </c>
      <c r="L16" s="17" t="str">
        <f t="shared" si="2"/>
        <v>-</v>
      </c>
      <c r="M16" s="63">
        <f t="shared" si="3"/>
        <v>67</v>
      </c>
      <c r="N16" s="48">
        <f t="shared" si="4"/>
        <v>0</v>
      </c>
      <c r="O16" s="17">
        <f t="shared" si="5"/>
        <v>0</v>
      </c>
      <c r="P16" s="63">
        <v>151</v>
      </c>
      <c r="Q16" s="48">
        <v>0</v>
      </c>
      <c r="R16" s="17">
        <f t="shared" si="6"/>
        <v>0</v>
      </c>
      <c r="S16" s="63">
        <v>1</v>
      </c>
      <c r="T16" s="39">
        <v>0</v>
      </c>
      <c r="U16" s="17">
        <f t="shared" si="7"/>
        <v>0</v>
      </c>
      <c r="V16" s="63">
        <v>2</v>
      </c>
      <c r="W16" s="48">
        <v>0</v>
      </c>
      <c r="X16" s="17">
        <f t="shared" si="8"/>
        <v>0</v>
      </c>
      <c r="Y16" s="63">
        <f t="shared" si="9"/>
        <v>154</v>
      </c>
      <c r="Z16" s="39">
        <f t="shared" si="10"/>
        <v>0</v>
      </c>
      <c r="AA16" s="17">
        <f t="shared" si="11"/>
        <v>0</v>
      </c>
      <c r="AB16" s="63">
        <v>6914</v>
      </c>
      <c r="AC16" s="48">
        <v>34</v>
      </c>
      <c r="AD16" s="17">
        <f t="shared" si="12"/>
        <v>4.9175585768006938E-3</v>
      </c>
      <c r="AE16" s="63">
        <v>475</v>
      </c>
      <c r="AF16" s="48">
        <v>8</v>
      </c>
      <c r="AG16" s="17">
        <f t="shared" si="13"/>
        <v>1.6842105263157894E-2</v>
      </c>
      <c r="AH16" s="63">
        <v>92</v>
      </c>
      <c r="AI16" s="48">
        <v>0</v>
      </c>
      <c r="AJ16" s="17">
        <f t="shared" si="14"/>
        <v>0</v>
      </c>
      <c r="AK16" s="63">
        <f t="shared" si="15"/>
        <v>7481</v>
      </c>
      <c r="AL16" s="39">
        <f t="shared" si="62"/>
        <v>42</v>
      </c>
      <c r="AM16" s="17">
        <f t="shared" si="16"/>
        <v>5.6142226975003338E-3</v>
      </c>
      <c r="AN16" s="63">
        <v>5711</v>
      </c>
      <c r="AO16" s="48">
        <v>15</v>
      </c>
      <c r="AP16" s="17">
        <f t="shared" si="17"/>
        <v>2.6265102433899491E-3</v>
      </c>
      <c r="AQ16" s="63">
        <v>283</v>
      </c>
      <c r="AR16" s="39">
        <v>1</v>
      </c>
      <c r="AS16" s="17">
        <f t="shared" si="18"/>
        <v>3.5335689045936395E-3</v>
      </c>
      <c r="AT16" s="63">
        <v>118</v>
      </c>
      <c r="AU16" s="48">
        <v>0</v>
      </c>
      <c r="AV16" s="17">
        <f t="shared" si="19"/>
        <v>0</v>
      </c>
      <c r="AW16" s="63">
        <f t="shared" si="63"/>
        <v>6112</v>
      </c>
      <c r="AX16" s="39">
        <f t="shared" si="20"/>
        <v>16</v>
      </c>
      <c r="AY16" s="17">
        <f t="shared" si="21"/>
        <v>2.617801047120419E-3</v>
      </c>
      <c r="AZ16" s="63">
        <v>3631</v>
      </c>
      <c r="BA16" s="48">
        <v>0</v>
      </c>
      <c r="BB16" s="17">
        <f t="shared" si="22"/>
        <v>0</v>
      </c>
      <c r="BC16" s="63">
        <v>170</v>
      </c>
      <c r="BD16" s="39">
        <v>1</v>
      </c>
      <c r="BE16" s="17">
        <f t="shared" si="23"/>
        <v>5.8823529411764705E-3</v>
      </c>
      <c r="BF16" s="63">
        <v>102</v>
      </c>
      <c r="BG16" s="48">
        <v>0</v>
      </c>
      <c r="BH16" s="17">
        <f t="shared" si="24"/>
        <v>0</v>
      </c>
      <c r="BI16" s="63">
        <f t="shared" si="25"/>
        <v>3903</v>
      </c>
      <c r="BJ16" s="39">
        <f t="shared" si="26"/>
        <v>1</v>
      </c>
      <c r="BK16" s="17">
        <f t="shared" si="27"/>
        <v>2.5621316935690495E-4</v>
      </c>
      <c r="BL16" s="63">
        <v>1559</v>
      </c>
      <c r="BM16" s="48">
        <v>1</v>
      </c>
      <c r="BN16" s="17">
        <f t="shared" si="28"/>
        <v>6.4143681847338033E-4</v>
      </c>
      <c r="BO16" s="63">
        <v>76</v>
      </c>
      <c r="BP16" s="39">
        <v>0</v>
      </c>
      <c r="BQ16" s="17">
        <f t="shared" si="29"/>
        <v>0</v>
      </c>
      <c r="BR16" s="63">
        <v>106</v>
      </c>
      <c r="BS16" s="48">
        <v>0</v>
      </c>
      <c r="BT16" s="17">
        <f t="shared" si="30"/>
        <v>0</v>
      </c>
      <c r="BU16" s="63">
        <f t="shared" si="31"/>
        <v>1741</v>
      </c>
      <c r="BV16" s="39">
        <f t="shared" si="32"/>
        <v>1</v>
      </c>
      <c r="BW16" s="17">
        <f t="shared" si="33"/>
        <v>5.7438253877082138E-4</v>
      </c>
      <c r="BX16" s="63">
        <v>435</v>
      </c>
      <c r="BY16" s="48">
        <v>0</v>
      </c>
      <c r="BZ16" s="17">
        <f t="shared" si="34"/>
        <v>0</v>
      </c>
      <c r="CA16" s="63">
        <v>16</v>
      </c>
      <c r="CB16" s="39">
        <v>0</v>
      </c>
      <c r="CC16" s="17">
        <f t="shared" si="35"/>
        <v>0</v>
      </c>
      <c r="CD16" s="63">
        <v>69</v>
      </c>
      <c r="CE16" s="48">
        <v>0</v>
      </c>
      <c r="CF16" s="17">
        <f t="shared" si="36"/>
        <v>0</v>
      </c>
      <c r="CG16" s="63">
        <f t="shared" si="37"/>
        <v>520</v>
      </c>
      <c r="CH16" s="39">
        <f t="shared" si="38"/>
        <v>0</v>
      </c>
      <c r="CI16" s="17">
        <f t="shared" si="39"/>
        <v>0</v>
      </c>
      <c r="CJ16" s="63">
        <f t="shared" si="40"/>
        <v>18468</v>
      </c>
      <c r="CK16" s="48">
        <f t="shared" si="41"/>
        <v>50</v>
      </c>
      <c r="CL16" s="17">
        <f t="shared" si="42"/>
        <v>2.707385748321421E-3</v>
      </c>
      <c r="CM16" s="63">
        <f t="shared" si="43"/>
        <v>1021</v>
      </c>
      <c r="CN16" s="39">
        <f t="shared" si="44"/>
        <v>10</v>
      </c>
      <c r="CO16" s="17">
        <f t="shared" si="45"/>
        <v>9.7943192948090115E-3</v>
      </c>
      <c r="CP16" s="63">
        <f t="shared" si="46"/>
        <v>489</v>
      </c>
      <c r="CQ16" s="48">
        <f t="shared" si="47"/>
        <v>0</v>
      </c>
      <c r="CR16" s="17">
        <f t="shared" si="48"/>
        <v>0</v>
      </c>
      <c r="CS16" s="63">
        <f t="shared" si="64"/>
        <v>19978</v>
      </c>
      <c r="CT16" s="39">
        <f t="shared" si="49"/>
        <v>60</v>
      </c>
      <c r="CU16" s="17">
        <f t="shared" si="65"/>
        <v>3.0033036339973973E-3</v>
      </c>
      <c r="CW16" s="194" t="s">
        <v>14</v>
      </c>
      <c r="CX16" s="192">
        <f t="shared" si="66"/>
        <v>7.3005698005698004E-3</v>
      </c>
      <c r="CY16" s="188"/>
      <c r="CZ16" s="191" t="str">
        <f t="shared" si="50"/>
        <v>和泉市</v>
      </c>
      <c r="DA16" s="192">
        <f t="shared" si="51"/>
        <v>8.9151008092168433E-3</v>
      </c>
      <c r="DB16" s="47">
        <f t="shared" si="67"/>
        <v>8.9999999999999993E-3</v>
      </c>
      <c r="DC16" s="188"/>
      <c r="DD16" s="38" t="s">
        <v>14</v>
      </c>
      <c r="DE16" s="47">
        <f t="shared" si="52"/>
        <v>5.3585746973578707E-3</v>
      </c>
      <c r="DF16" s="47">
        <f t="shared" si="53"/>
        <v>5.0000000000000001E-3</v>
      </c>
      <c r="DG16" s="47">
        <f t="shared" si="54"/>
        <v>3.0101814962372731E-2</v>
      </c>
      <c r="DH16" s="47">
        <f t="shared" si="55"/>
        <v>0.03</v>
      </c>
      <c r="DJ16" s="47">
        <f t="shared" si="56"/>
        <v>5.8148754639731279E-3</v>
      </c>
      <c r="DK16" s="47">
        <f t="shared" si="57"/>
        <v>6.0000000000000001E-3</v>
      </c>
      <c r="DL16" s="47">
        <f t="shared" si="58"/>
        <v>4.7230064481486537E-3</v>
      </c>
      <c r="DM16" s="47">
        <f t="shared" si="59"/>
        <v>5.0000000000000001E-3</v>
      </c>
      <c r="DN16" s="47">
        <f t="shared" si="60"/>
        <v>2.1293460637722934E-2</v>
      </c>
      <c r="DO16" s="47">
        <f t="shared" si="61"/>
        <v>2.1000000000000001E-2</v>
      </c>
      <c r="DP16" s="40">
        <v>0</v>
      </c>
    </row>
    <row r="17" spans="2:120" s="15" customFormat="1">
      <c r="B17" s="67">
        <v>12</v>
      </c>
      <c r="C17" s="14" t="s">
        <v>121</v>
      </c>
      <c r="D17" s="63">
        <v>32</v>
      </c>
      <c r="E17" s="48">
        <v>0</v>
      </c>
      <c r="F17" s="17">
        <f t="shared" si="0"/>
        <v>0</v>
      </c>
      <c r="G17" s="63">
        <v>2</v>
      </c>
      <c r="H17" s="48">
        <v>0</v>
      </c>
      <c r="I17" s="17">
        <f t="shared" si="1"/>
        <v>0</v>
      </c>
      <c r="J17" s="63">
        <v>2</v>
      </c>
      <c r="K17" s="48">
        <v>0</v>
      </c>
      <c r="L17" s="17">
        <f t="shared" si="2"/>
        <v>0</v>
      </c>
      <c r="M17" s="63">
        <f t="shared" si="3"/>
        <v>36</v>
      </c>
      <c r="N17" s="48">
        <f t="shared" si="4"/>
        <v>0</v>
      </c>
      <c r="O17" s="17">
        <f t="shared" si="5"/>
        <v>0</v>
      </c>
      <c r="P17" s="63">
        <v>77</v>
      </c>
      <c r="Q17" s="48">
        <v>0</v>
      </c>
      <c r="R17" s="17">
        <f t="shared" si="6"/>
        <v>0</v>
      </c>
      <c r="S17" s="63">
        <v>3</v>
      </c>
      <c r="T17" s="39">
        <v>0</v>
      </c>
      <c r="U17" s="17">
        <f t="shared" si="7"/>
        <v>0</v>
      </c>
      <c r="V17" s="63">
        <v>7</v>
      </c>
      <c r="W17" s="48">
        <v>0</v>
      </c>
      <c r="X17" s="17">
        <f t="shared" si="8"/>
        <v>0</v>
      </c>
      <c r="Y17" s="63">
        <f t="shared" si="9"/>
        <v>87</v>
      </c>
      <c r="Z17" s="39">
        <f t="shared" si="10"/>
        <v>0</v>
      </c>
      <c r="AA17" s="17">
        <f t="shared" si="11"/>
        <v>0</v>
      </c>
      <c r="AB17" s="63">
        <v>3243</v>
      </c>
      <c r="AC17" s="48">
        <v>26</v>
      </c>
      <c r="AD17" s="17">
        <f t="shared" si="12"/>
        <v>8.0172679617637986E-3</v>
      </c>
      <c r="AE17" s="63">
        <v>290</v>
      </c>
      <c r="AF17" s="48">
        <v>4</v>
      </c>
      <c r="AG17" s="17">
        <f t="shared" si="13"/>
        <v>1.3793103448275862E-2</v>
      </c>
      <c r="AH17" s="63">
        <v>36</v>
      </c>
      <c r="AI17" s="48">
        <v>0</v>
      </c>
      <c r="AJ17" s="17">
        <f t="shared" si="14"/>
        <v>0</v>
      </c>
      <c r="AK17" s="63">
        <f t="shared" si="15"/>
        <v>3569</v>
      </c>
      <c r="AL17" s="39">
        <f t="shared" si="62"/>
        <v>30</v>
      </c>
      <c r="AM17" s="17">
        <f t="shared" si="16"/>
        <v>8.4057158868030262E-3</v>
      </c>
      <c r="AN17" s="63">
        <v>2733</v>
      </c>
      <c r="AO17" s="48">
        <v>15</v>
      </c>
      <c r="AP17" s="17">
        <f t="shared" si="17"/>
        <v>5.4884742041712408E-3</v>
      </c>
      <c r="AQ17" s="63">
        <v>192</v>
      </c>
      <c r="AR17" s="39">
        <v>1</v>
      </c>
      <c r="AS17" s="17">
        <f t="shared" si="18"/>
        <v>5.208333333333333E-3</v>
      </c>
      <c r="AT17" s="63">
        <v>57</v>
      </c>
      <c r="AU17" s="48">
        <v>0</v>
      </c>
      <c r="AV17" s="17">
        <f t="shared" si="19"/>
        <v>0</v>
      </c>
      <c r="AW17" s="63">
        <f t="shared" si="63"/>
        <v>2982</v>
      </c>
      <c r="AX17" s="39">
        <f t="shared" si="20"/>
        <v>16</v>
      </c>
      <c r="AY17" s="17">
        <f t="shared" si="21"/>
        <v>5.3655264922870555E-3</v>
      </c>
      <c r="AZ17" s="63">
        <v>2080</v>
      </c>
      <c r="BA17" s="48">
        <v>5</v>
      </c>
      <c r="BB17" s="17">
        <f t="shared" si="22"/>
        <v>2.403846153846154E-3</v>
      </c>
      <c r="BC17" s="63">
        <v>91</v>
      </c>
      <c r="BD17" s="39">
        <v>0</v>
      </c>
      <c r="BE17" s="17">
        <f t="shared" si="23"/>
        <v>0</v>
      </c>
      <c r="BF17" s="63">
        <v>70</v>
      </c>
      <c r="BG17" s="48">
        <v>0</v>
      </c>
      <c r="BH17" s="17">
        <f t="shared" si="24"/>
        <v>0</v>
      </c>
      <c r="BI17" s="63">
        <f t="shared" si="25"/>
        <v>2241</v>
      </c>
      <c r="BJ17" s="39">
        <f t="shared" si="26"/>
        <v>5</v>
      </c>
      <c r="BK17" s="17">
        <f t="shared" si="27"/>
        <v>2.2311468094600626E-3</v>
      </c>
      <c r="BL17" s="63">
        <v>894</v>
      </c>
      <c r="BM17" s="48">
        <v>1</v>
      </c>
      <c r="BN17" s="17">
        <f t="shared" si="28"/>
        <v>1.1185682326621924E-3</v>
      </c>
      <c r="BO17" s="63">
        <v>50</v>
      </c>
      <c r="BP17" s="39">
        <v>0</v>
      </c>
      <c r="BQ17" s="17">
        <f t="shared" si="29"/>
        <v>0</v>
      </c>
      <c r="BR17" s="63">
        <v>65</v>
      </c>
      <c r="BS17" s="48">
        <v>0</v>
      </c>
      <c r="BT17" s="17">
        <f t="shared" si="30"/>
        <v>0</v>
      </c>
      <c r="BU17" s="63">
        <f t="shared" si="31"/>
        <v>1009</v>
      </c>
      <c r="BV17" s="39">
        <f t="shared" si="32"/>
        <v>1</v>
      </c>
      <c r="BW17" s="17">
        <f t="shared" si="33"/>
        <v>9.9108027750247768E-4</v>
      </c>
      <c r="BX17" s="63">
        <v>305</v>
      </c>
      <c r="BY17" s="48">
        <v>0</v>
      </c>
      <c r="BZ17" s="17">
        <f t="shared" si="34"/>
        <v>0</v>
      </c>
      <c r="CA17" s="63">
        <v>10</v>
      </c>
      <c r="CB17" s="39">
        <v>0</v>
      </c>
      <c r="CC17" s="17">
        <f t="shared" si="35"/>
        <v>0</v>
      </c>
      <c r="CD17" s="63">
        <v>52</v>
      </c>
      <c r="CE17" s="48">
        <v>0</v>
      </c>
      <c r="CF17" s="17">
        <f t="shared" si="36"/>
        <v>0</v>
      </c>
      <c r="CG17" s="63">
        <f t="shared" si="37"/>
        <v>367</v>
      </c>
      <c r="CH17" s="39">
        <f t="shared" si="38"/>
        <v>0</v>
      </c>
      <c r="CI17" s="17">
        <f t="shared" si="39"/>
        <v>0</v>
      </c>
      <c r="CJ17" s="63">
        <f t="shared" si="40"/>
        <v>9364</v>
      </c>
      <c r="CK17" s="48">
        <f t="shared" si="41"/>
        <v>47</v>
      </c>
      <c r="CL17" s="17">
        <f t="shared" si="42"/>
        <v>5.0192225544639047E-3</v>
      </c>
      <c r="CM17" s="63">
        <f t="shared" si="43"/>
        <v>638</v>
      </c>
      <c r="CN17" s="39">
        <f t="shared" si="44"/>
        <v>5</v>
      </c>
      <c r="CO17" s="17">
        <f t="shared" si="45"/>
        <v>7.8369905956112845E-3</v>
      </c>
      <c r="CP17" s="63">
        <f t="shared" si="46"/>
        <v>289</v>
      </c>
      <c r="CQ17" s="48">
        <f t="shared" si="47"/>
        <v>0</v>
      </c>
      <c r="CR17" s="17">
        <f t="shared" si="48"/>
        <v>0</v>
      </c>
      <c r="CS17" s="63">
        <f t="shared" si="64"/>
        <v>10291</v>
      </c>
      <c r="CT17" s="39">
        <f t="shared" si="49"/>
        <v>52</v>
      </c>
      <c r="CU17" s="17">
        <f t="shared" si="65"/>
        <v>5.0529588961228259E-3</v>
      </c>
      <c r="CW17" s="194" t="s">
        <v>9</v>
      </c>
      <c r="CX17" s="192">
        <f t="shared" si="66"/>
        <v>3.1442844548927418E-3</v>
      </c>
      <c r="CY17" s="188"/>
      <c r="CZ17" s="191" t="str">
        <f t="shared" si="50"/>
        <v>羽曳野市</v>
      </c>
      <c r="DA17" s="192">
        <f t="shared" si="51"/>
        <v>8.8342386438249858E-3</v>
      </c>
      <c r="DB17" s="47">
        <f t="shared" si="67"/>
        <v>8.9999999999999993E-3</v>
      </c>
      <c r="DC17" s="188"/>
      <c r="DD17" s="38" t="s">
        <v>9</v>
      </c>
      <c r="DE17" s="47">
        <f t="shared" si="52"/>
        <v>2.2967386311437757E-3</v>
      </c>
      <c r="DF17" s="47">
        <f t="shared" si="53"/>
        <v>2E-3</v>
      </c>
      <c r="DG17" s="47">
        <f t="shared" si="54"/>
        <v>1.1591478696741854E-2</v>
      </c>
      <c r="DH17" s="47">
        <f t="shared" si="55"/>
        <v>1.2E-2</v>
      </c>
      <c r="DJ17" s="47">
        <f t="shared" si="56"/>
        <v>5.8148754639731279E-3</v>
      </c>
      <c r="DK17" s="47">
        <f t="shared" si="57"/>
        <v>6.0000000000000001E-3</v>
      </c>
      <c r="DL17" s="47">
        <f t="shared" si="58"/>
        <v>4.7230064481486537E-3</v>
      </c>
      <c r="DM17" s="47">
        <f t="shared" si="59"/>
        <v>5.0000000000000001E-3</v>
      </c>
      <c r="DN17" s="47">
        <f t="shared" si="60"/>
        <v>2.1293460637722934E-2</v>
      </c>
      <c r="DO17" s="47">
        <f t="shared" si="61"/>
        <v>2.1000000000000001E-2</v>
      </c>
      <c r="DP17" s="40">
        <v>0</v>
      </c>
    </row>
    <row r="18" spans="2:120" s="15" customFormat="1">
      <c r="B18" s="67">
        <v>13</v>
      </c>
      <c r="C18" s="14" t="s">
        <v>122</v>
      </c>
      <c r="D18" s="63">
        <v>76</v>
      </c>
      <c r="E18" s="48">
        <v>1</v>
      </c>
      <c r="F18" s="17">
        <f t="shared" si="0"/>
        <v>1.3157894736842105E-2</v>
      </c>
      <c r="G18" s="63">
        <v>2</v>
      </c>
      <c r="H18" s="48">
        <v>0</v>
      </c>
      <c r="I18" s="17">
        <f t="shared" si="1"/>
        <v>0</v>
      </c>
      <c r="J18" s="63">
        <v>1</v>
      </c>
      <c r="K18" s="48">
        <v>0</v>
      </c>
      <c r="L18" s="17">
        <f t="shared" si="2"/>
        <v>0</v>
      </c>
      <c r="M18" s="63">
        <f t="shared" si="3"/>
        <v>79</v>
      </c>
      <c r="N18" s="48">
        <f t="shared" si="4"/>
        <v>1</v>
      </c>
      <c r="O18" s="17">
        <f t="shared" si="5"/>
        <v>1.2658227848101266E-2</v>
      </c>
      <c r="P18" s="63">
        <v>158</v>
      </c>
      <c r="Q18" s="48">
        <v>0</v>
      </c>
      <c r="R18" s="17">
        <f t="shared" si="6"/>
        <v>0</v>
      </c>
      <c r="S18" s="63">
        <v>3</v>
      </c>
      <c r="T18" s="39">
        <v>0</v>
      </c>
      <c r="U18" s="17">
        <f t="shared" si="7"/>
        <v>0</v>
      </c>
      <c r="V18" s="63">
        <v>3</v>
      </c>
      <c r="W18" s="48">
        <v>0</v>
      </c>
      <c r="X18" s="17">
        <f t="shared" si="8"/>
        <v>0</v>
      </c>
      <c r="Y18" s="63">
        <f t="shared" si="9"/>
        <v>164</v>
      </c>
      <c r="Z18" s="39">
        <f t="shared" si="10"/>
        <v>0</v>
      </c>
      <c r="AA18" s="17">
        <f t="shared" si="11"/>
        <v>0</v>
      </c>
      <c r="AB18" s="63">
        <v>5775</v>
      </c>
      <c r="AC18" s="48">
        <v>10</v>
      </c>
      <c r="AD18" s="17">
        <f t="shared" si="12"/>
        <v>1.7316017316017316E-3</v>
      </c>
      <c r="AE18" s="63">
        <v>469</v>
      </c>
      <c r="AF18" s="48">
        <v>4</v>
      </c>
      <c r="AG18" s="17">
        <f t="shared" si="13"/>
        <v>8.5287846481876331E-3</v>
      </c>
      <c r="AH18" s="63">
        <v>55</v>
      </c>
      <c r="AI18" s="48">
        <v>0</v>
      </c>
      <c r="AJ18" s="17">
        <f t="shared" si="14"/>
        <v>0</v>
      </c>
      <c r="AK18" s="63">
        <f t="shared" si="15"/>
        <v>6299</v>
      </c>
      <c r="AL18" s="39">
        <f t="shared" si="62"/>
        <v>14</v>
      </c>
      <c r="AM18" s="17">
        <f t="shared" si="16"/>
        <v>2.222575011906652E-3</v>
      </c>
      <c r="AN18" s="63">
        <v>4942</v>
      </c>
      <c r="AO18" s="48">
        <v>7</v>
      </c>
      <c r="AP18" s="17">
        <f t="shared" si="17"/>
        <v>1.4164305949008499E-3</v>
      </c>
      <c r="AQ18" s="63">
        <v>281</v>
      </c>
      <c r="AR18" s="39">
        <v>4</v>
      </c>
      <c r="AS18" s="17">
        <f t="shared" si="18"/>
        <v>1.4234875444839857E-2</v>
      </c>
      <c r="AT18" s="63">
        <v>107</v>
      </c>
      <c r="AU18" s="48">
        <v>0</v>
      </c>
      <c r="AV18" s="17">
        <f t="shared" si="19"/>
        <v>0</v>
      </c>
      <c r="AW18" s="63">
        <f t="shared" si="63"/>
        <v>5330</v>
      </c>
      <c r="AX18" s="39">
        <f t="shared" si="20"/>
        <v>11</v>
      </c>
      <c r="AY18" s="17">
        <f t="shared" si="21"/>
        <v>2.0637898686679174E-3</v>
      </c>
      <c r="AZ18" s="63">
        <v>3347</v>
      </c>
      <c r="BA18" s="48">
        <v>0</v>
      </c>
      <c r="BB18" s="17">
        <f t="shared" si="22"/>
        <v>0</v>
      </c>
      <c r="BC18" s="63">
        <v>147</v>
      </c>
      <c r="BD18" s="39">
        <v>0</v>
      </c>
      <c r="BE18" s="17">
        <f t="shared" si="23"/>
        <v>0</v>
      </c>
      <c r="BF18" s="63">
        <v>89</v>
      </c>
      <c r="BG18" s="48">
        <v>0</v>
      </c>
      <c r="BH18" s="17">
        <f t="shared" si="24"/>
        <v>0</v>
      </c>
      <c r="BI18" s="63">
        <f t="shared" si="25"/>
        <v>3583</v>
      </c>
      <c r="BJ18" s="39">
        <f t="shared" si="26"/>
        <v>0</v>
      </c>
      <c r="BK18" s="17">
        <f t="shared" si="27"/>
        <v>0</v>
      </c>
      <c r="BL18" s="63">
        <v>1415</v>
      </c>
      <c r="BM18" s="48">
        <v>0</v>
      </c>
      <c r="BN18" s="17">
        <f t="shared" si="28"/>
        <v>0</v>
      </c>
      <c r="BO18" s="63">
        <v>64</v>
      </c>
      <c r="BP18" s="39">
        <v>0</v>
      </c>
      <c r="BQ18" s="17">
        <f t="shared" si="29"/>
        <v>0</v>
      </c>
      <c r="BR18" s="63">
        <v>78</v>
      </c>
      <c r="BS18" s="48">
        <v>0</v>
      </c>
      <c r="BT18" s="17">
        <f t="shared" si="30"/>
        <v>0</v>
      </c>
      <c r="BU18" s="63">
        <f t="shared" si="31"/>
        <v>1557</v>
      </c>
      <c r="BV18" s="39">
        <f t="shared" si="32"/>
        <v>0</v>
      </c>
      <c r="BW18" s="17">
        <f t="shared" si="33"/>
        <v>0</v>
      </c>
      <c r="BX18" s="63">
        <v>487</v>
      </c>
      <c r="BY18" s="48">
        <v>0</v>
      </c>
      <c r="BZ18" s="17">
        <f t="shared" si="34"/>
        <v>0</v>
      </c>
      <c r="CA18" s="63">
        <v>17</v>
      </c>
      <c r="CB18" s="39">
        <v>0</v>
      </c>
      <c r="CC18" s="17">
        <f t="shared" si="35"/>
        <v>0</v>
      </c>
      <c r="CD18" s="63">
        <v>94</v>
      </c>
      <c r="CE18" s="48">
        <v>0</v>
      </c>
      <c r="CF18" s="17">
        <f t="shared" si="36"/>
        <v>0</v>
      </c>
      <c r="CG18" s="63">
        <f t="shared" si="37"/>
        <v>598</v>
      </c>
      <c r="CH18" s="39">
        <f t="shared" si="38"/>
        <v>0</v>
      </c>
      <c r="CI18" s="17">
        <f t="shared" si="39"/>
        <v>0</v>
      </c>
      <c r="CJ18" s="63">
        <f t="shared" si="40"/>
        <v>16200</v>
      </c>
      <c r="CK18" s="48">
        <f t="shared" si="41"/>
        <v>18</v>
      </c>
      <c r="CL18" s="17">
        <f t="shared" si="42"/>
        <v>1.1111111111111111E-3</v>
      </c>
      <c r="CM18" s="63">
        <f t="shared" si="43"/>
        <v>983</v>
      </c>
      <c r="CN18" s="39">
        <f t="shared" si="44"/>
        <v>8</v>
      </c>
      <c r="CO18" s="17">
        <f t="shared" si="45"/>
        <v>8.1383519837232958E-3</v>
      </c>
      <c r="CP18" s="63">
        <f t="shared" si="46"/>
        <v>427</v>
      </c>
      <c r="CQ18" s="48">
        <f t="shared" si="47"/>
        <v>0</v>
      </c>
      <c r="CR18" s="17">
        <f t="shared" si="48"/>
        <v>0</v>
      </c>
      <c r="CS18" s="63">
        <f t="shared" si="64"/>
        <v>17610</v>
      </c>
      <c r="CT18" s="39">
        <f t="shared" si="49"/>
        <v>26</v>
      </c>
      <c r="CU18" s="17">
        <f t="shared" si="65"/>
        <v>1.4764338444065873E-3</v>
      </c>
      <c r="CW18" s="194" t="s">
        <v>21</v>
      </c>
      <c r="CX18" s="192">
        <f t="shared" si="66"/>
        <v>7.5330061156460796E-3</v>
      </c>
      <c r="CY18" s="188"/>
      <c r="CZ18" s="191" t="str">
        <f t="shared" si="50"/>
        <v>柏原市</v>
      </c>
      <c r="DA18" s="192">
        <f t="shared" si="51"/>
        <v>8.7197780420134752E-3</v>
      </c>
      <c r="DB18" s="47">
        <f t="shared" si="67"/>
        <v>8.9999999999999993E-3</v>
      </c>
      <c r="DC18" s="188"/>
      <c r="DD18" s="38" t="s">
        <v>21</v>
      </c>
      <c r="DE18" s="47">
        <f t="shared" si="52"/>
        <v>6.2022626773100553E-3</v>
      </c>
      <c r="DF18" s="47">
        <f t="shared" si="53"/>
        <v>6.0000000000000001E-3</v>
      </c>
      <c r="DG18" s="47">
        <f t="shared" si="54"/>
        <v>2.4687065368567455E-2</v>
      </c>
      <c r="DH18" s="47">
        <f t="shared" si="55"/>
        <v>2.5000000000000001E-2</v>
      </c>
      <c r="DJ18" s="47">
        <f t="shared" si="56"/>
        <v>5.8148754639731279E-3</v>
      </c>
      <c r="DK18" s="47">
        <f t="shared" si="57"/>
        <v>6.0000000000000001E-3</v>
      </c>
      <c r="DL18" s="47">
        <f t="shared" si="58"/>
        <v>4.7230064481486537E-3</v>
      </c>
      <c r="DM18" s="47">
        <f t="shared" si="59"/>
        <v>5.0000000000000001E-3</v>
      </c>
      <c r="DN18" s="47">
        <f t="shared" si="60"/>
        <v>2.1293460637722934E-2</v>
      </c>
      <c r="DO18" s="47">
        <f t="shared" si="61"/>
        <v>2.1000000000000001E-2</v>
      </c>
      <c r="DP18" s="40">
        <v>0</v>
      </c>
    </row>
    <row r="19" spans="2:120" s="15" customFormat="1">
      <c r="B19" s="67">
        <v>14</v>
      </c>
      <c r="C19" s="14" t="s">
        <v>123</v>
      </c>
      <c r="D19" s="63">
        <v>37</v>
      </c>
      <c r="E19" s="48">
        <v>0</v>
      </c>
      <c r="F19" s="17">
        <f t="shared" si="0"/>
        <v>0</v>
      </c>
      <c r="G19" s="63">
        <v>1</v>
      </c>
      <c r="H19" s="48">
        <v>0</v>
      </c>
      <c r="I19" s="17">
        <f t="shared" si="1"/>
        <v>0</v>
      </c>
      <c r="J19" s="63">
        <v>0</v>
      </c>
      <c r="K19" s="48">
        <v>0</v>
      </c>
      <c r="L19" s="17" t="str">
        <f t="shared" si="2"/>
        <v>-</v>
      </c>
      <c r="M19" s="63">
        <f t="shared" si="3"/>
        <v>38</v>
      </c>
      <c r="N19" s="48">
        <f t="shared" si="4"/>
        <v>0</v>
      </c>
      <c r="O19" s="17">
        <f t="shared" si="5"/>
        <v>0</v>
      </c>
      <c r="P19" s="63">
        <v>86</v>
      </c>
      <c r="Q19" s="48">
        <v>0</v>
      </c>
      <c r="R19" s="17">
        <f t="shared" si="6"/>
        <v>0</v>
      </c>
      <c r="S19" s="63">
        <v>1</v>
      </c>
      <c r="T19" s="39">
        <v>0</v>
      </c>
      <c r="U19" s="17">
        <f t="shared" si="7"/>
        <v>0</v>
      </c>
      <c r="V19" s="63">
        <v>2</v>
      </c>
      <c r="W19" s="48">
        <v>0</v>
      </c>
      <c r="X19" s="17">
        <f t="shared" si="8"/>
        <v>0</v>
      </c>
      <c r="Y19" s="63">
        <f t="shared" si="9"/>
        <v>89</v>
      </c>
      <c r="Z19" s="39">
        <f t="shared" si="10"/>
        <v>0</v>
      </c>
      <c r="AA19" s="17">
        <f t="shared" si="11"/>
        <v>0</v>
      </c>
      <c r="AB19" s="63">
        <v>4240</v>
      </c>
      <c r="AC19" s="48">
        <v>20</v>
      </c>
      <c r="AD19" s="17">
        <f t="shared" si="12"/>
        <v>4.7169811320754715E-3</v>
      </c>
      <c r="AE19" s="63">
        <v>361</v>
      </c>
      <c r="AF19" s="48">
        <v>8</v>
      </c>
      <c r="AG19" s="17">
        <f t="shared" si="13"/>
        <v>2.2160664819944598E-2</v>
      </c>
      <c r="AH19" s="63">
        <v>31</v>
      </c>
      <c r="AI19" s="48">
        <v>0</v>
      </c>
      <c r="AJ19" s="17">
        <f t="shared" si="14"/>
        <v>0</v>
      </c>
      <c r="AK19" s="63">
        <f t="shared" si="15"/>
        <v>4632</v>
      </c>
      <c r="AL19" s="39">
        <f t="shared" si="62"/>
        <v>28</v>
      </c>
      <c r="AM19" s="17">
        <f t="shared" si="16"/>
        <v>6.044905008635579E-3</v>
      </c>
      <c r="AN19" s="63">
        <v>3624</v>
      </c>
      <c r="AO19" s="48">
        <v>8</v>
      </c>
      <c r="AP19" s="17">
        <f t="shared" si="17"/>
        <v>2.2075055187637969E-3</v>
      </c>
      <c r="AQ19" s="63">
        <v>243</v>
      </c>
      <c r="AR19" s="39">
        <v>4</v>
      </c>
      <c r="AS19" s="17">
        <f t="shared" si="18"/>
        <v>1.646090534979424E-2</v>
      </c>
      <c r="AT19" s="63">
        <v>71</v>
      </c>
      <c r="AU19" s="48">
        <v>0</v>
      </c>
      <c r="AV19" s="17">
        <f t="shared" si="19"/>
        <v>0</v>
      </c>
      <c r="AW19" s="63">
        <f t="shared" si="63"/>
        <v>3938</v>
      </c>
      <c r="AX19" s="39">
        <f t="shared" si="20"/>
        <v>12</v>
      </c>
      <c r="AY19" s="17">
        <f t="shared" si="21"/>
        <v>3.0472320975114273E-3</v>
      </c>
      <c r="AZ19" s="63">
        <v>2739</v>
      </c>
      <c r="BA19" s="48">
        <v>3</v>
      </c>
      <c r="BB19" s="17">
        <f t="shared" si="22"/>
        <v>1.0952902519167579E-3</v>
      </c>
      <c r="BC19" s="63">
        <v>156</v>
      </c>
      <c r="BD19" s="39">
        <v>1</v>
      </c>
      <c r="BE19" s="17">
        <f t="shared" si="23"/>
        <v>6.41025641025641E-3</v>
      </c>
      <c r="BF19" s="63">
        <v>69</v>
      </c>
      <c r="BG19" s="48">
        <v>0</v>
      </c>
      <c r="BH19" s="17">
        <f t="shared" si="24"/>
        <v>0</v>
      </c>
      <c r="BI19" s="63">
        <f t="shared" si="25"/>
        <v>2964</v>
      </c>
      <c r="BJ19" s="39">
        <f t="shared" si="26"/>
        <v>4</v>
      </c>
      <c r="BK19" s="17">
        <f t="shared" si="27"/>
        <v>1.3495276653171389E-3</v>
      </c>
      <c r="BL19" s="63">
        <v>1243</v>
      </c>
      <c r="BM19" s="48">
        <v>0</v>
      </c>
      <c r="BN19" s="17">
        <f t="shared" si="28"/>
        <v>0</v>
      </c>
      <c r="BO19" s="63">
        <v>55</v>
      </c>
      <c r="BP19" s="39">
        <v>1</v>
      </c>
      <c r="BQ19" s="17">
        <f t="shared" si="29"/>
        <v>1.8181818181818181E-2</v>
      </c>
      <c r="BR19" s="63">
        <v>80</v>
      </c>
      <c r="BS19" s="48">
        <v>0</v>
      </c>
      <c r="BT19" s="17">
        <f t="shared" si="30"/>
        <v>0</v>
      </c>
      <c r="BU19" s="63">
        <f t="shared" si="31"/>
        <v>1378</v>
      </c>
      <c r="BV19" s="39">
        <f t="shared" si="32"/>
        <v>1</v>
      </c>
      <c r="BW19" s="17">
        <f t="shared" si="33"/>
        <v>7.2568940493468795E-4</v>
      </c>
      <c r="BX19" s="63">
        <v>405</v>
      </c>
      <c r="BY19" s="48">
        <v>0</v>
      </c>
      <c r="BZ19" s="17">
        <f t="shared" si="34"/>
        <v>0</v>
      </c>
      <c r="CA19" s="63">
        <v>21</v>
      </c>
      <c r="CB19" s="39">
        <v>0</v>
      </c>
      <c r="CC19" s="17">
        <f t="shared" si="35"/>
        <v>0</v>
      </c>
      <c r="CD19" s="63">
        <v>66</v>
      </c>
      <c r="CE19" s="48">
        <v>0</v>
      </c>
      <c r="CF19" s="17">
        <f t="shared" si="36"/>
        <v>0</v>
      </c>
      <c r="CG19" s="63">
        <f t="shared" si="37"/>
        <v>492</v>
      </c>
      <c r="CH19" s="39">
        <f t="shared" si="38"/>
        <v>0</v>
      </c>
      <c r="CI19" s="17">
        <f t="shared" si="39"/>
        <v>0</v>
      </c>
      <c r="CJ19" s="63">
        <f t="shared" si="40"/>
        <v>12374</v>
      </c>
      <c r="CK19" s="48">
        <f t="shared" si="41"/>
        <v>31</v>
      </c>
      <c r="CL19" s="17">
        <f t="shared" si="42"/>
        <v>2.5052529497333119E-3</v>
      </c>
      <c r="CM19" s="63">
        <f t="shared" si="43"/>
        <v>838</v>
      </c>
      <c r="CN19" s="39">
        <f t="shared" si="44"/>
        <v>14</v>
      </c>
      <c r="CO19" s="17">
        <f t="shared" si="45"/>
        <v>1.6706443914081145E-2</v>
      </c>
      <c r="CP19" s="63">
        <f t="shared" si="46"/>
        <v>319</v>
      </c>
      <c r="CQ19" s="48">
        <f t="shared" si="47"/>
        <v>0</v>
      </c>
      <c r="CR19" s="17">
        <f t="shared" si="48"/>
        <v>0</v>
      </c>
      <c r="CS19" s="63">
        <f t="shared" si="64"/>
        <v>13531</v>
      </c>
      <c r="CT19" s="39">
        <f t="shared" si="49"/>
        <v>45</v>
      </c>
      <c r="CU19" s="17">
        <f t="shared" si="65"/>
        <v>3.3256965486660262E-3</v>
      </c>
      <c r="CW19" s="194" t="s">
        <v>47</v>
      </c>
      <c r="CX19" s="192">
        <f t="shared" si="66"/>
        <v>4.5868052901154345E-3</v>
      </c>
      <c r="CY19" s="188"/>
      <c r="CZ19" s="191" t="str">
        <f t="shared" si="50"/>
        <v>豊能町</v>
      </c>
      <c r="DA19" s="192">
        <f t="shared" si="51"/>
        <v>8.7170317389360756E-3</v>
      </c>
      <c r="DB19" s="47">
        <f t="shared" si="67"/>
        <v>8.9999999999999993E-3</v>
      </c>
      <c r="DC19" s="188"/>
      <c r="DD19" s="38" t="s">
        <v>47</v>
      </c>
      <c r="DE19" s="47">
        <f t="shared" si="52"/>
        <v>3.9091131199609089E-3</v>
      </c>
      <c r="DF19" s="47">
        <f t="shared" si="53"/>
        <v>4.0000000000000001E-3</v>
      </c>
      <c r="DG19" s="47">
        <f t="shared" si="54"/>
        <v>1.8489984591679508E-2</v>
      </c>
      <c r="DH19" s="47">
        <f t="shared" si="55"/>
        <v>1.7999999999999999E-2</v>
      </c>
      <c r="DJ19" s="47">
        <f t="shared" si="56"/>
        <v>5.8148754639731279E-3</v>
      </c>
      <c r="DK19" s="47">
        <f t="shared" si="57"/>
        <v>6.0000000000000001E-3</v>
      </c>
      <c r="DL19" s="47">
        <f t="shared" si="58"/>
        <v>4.7230064481486537E-3</v>
      </c>
      <c r="DM19" s="47">
        <f t="shared" si="59"/>
        <v>5.0000000000000001E-3</v>
      </c>
      <c r="DN19" s="47">
        <f t="shared" si="60"/>
        <v>2.1293460637722934E-2</v>
      </c>
      <c r="DO19" s="47">
        <f t="shared" si="61"/>
        <v>2.1000000000000001E-2</v>
      </c>
      <c r="DP19" s="40">
        <v>0</v>
      </c>
    </row>
    <row r="20" spans="2:120" s="15" customFormat="1">
      <c r="B20" s="67">
        <v>15</v>
      </c>
      <c r="C20" s="14" t="s">
        <v>124</v>
      </c>
      <c r="D20" s="63">
        <v>74</v>
      </c>
      <c r="E20" s="48">
        <v>1</v>
      </c>
      <c r="F20" s="17">
        <f t="shared" ref="F20:F32" si="68">IFERROR(E20/D20,"-")</f>
        <v>1.3513513513513514E-2</v>
      </c>
      <c r="G20" s="63">
        <v>2</v>
      </c>
      <c r="H20" s="48">
        <v>0</v>
      </c>
      <c r="I20" s="17">
        <f t="shared" ref="I20:I32" si="69">IFERROR(H20/G20,"-")</f>
        <v>0</v>
      </c>
      <c r="J20" s="63">
        <v>1</v>
      </c>
      <c r="K20" s="48">
        <v>0</v>
      </c>
      <c r="L20" s="17">
        <f t="shared" si="2"/>
        <v>0</v>
      </c>
      <c r="M20" s="63">
        <f t="shared" si="3"/>
        <v>77</v>
      </c>
      <c r="N20" s="48">
        <f t="shared" si="4"/>
        <v>1</v>
      </c>
      <c r="O20" s="17">
        <f t="shared" ref="O20:O32" si="70">IFERROR(N20/M20,"-")</f>
        <v>1.2987012987012988E-2</v>
      </c>
      <c r="P20" s="63">
        <v>183</v>
      </c>
      <c r="Q20" s="48">
        <v>0</v>
      </c>
      <c r="R20" s="17">
        <f t="shared" ref="R20:R32" si="71">IFERROR(Q20/P20,"-")</f>
        <v>0</v>
      </c>
      <c r="S20" s="63">
        <v>1</v>
      </c>
      <c r="T20" s="39">
        <v>0</v>
      </c>
      <c r="U20" s="17">
        <f t="shared" ref="U20:U32" si="72">IFERROR(T20/S20,"-")</f>
        <v>0</v>
      </c>
      <c r="V20" s="63">
        <v>8</v>
      </c>
      <c r="W20" s="48">
        <v>0</v>
      </c>
      <c r="X20" s="17">
        <f t="shared" si="8"/>
        <v>0</v>
      </c>
      <c r="Y20" s="63">
        <f t="shared" si="9"/>
        <v>192</v>
      </c>
      <c r="Z20" s="39">
        <f t="shared" si="10"/>
        <v>0</v>
      </c>
      <c r="AA20" s="17">
        <f t="shared" ref="AA20:AA32" si="73">IFERROR(Z20/Y20,"-")</f>
        <v>0</v>
      </c>
      <c r="AB20" s="63">
        <v>7456</v>
      </c>
      <c r="AC20" s="48">
        <v>53</v>
      </c>
      <c r="AD20" s="17">
        <f t="shared" ref="AD20:AD32" si="74">IFERROR(AC20/AB20,"-")</f>
        <v>7.108369098712446E-3</v>
      </c>
      <c r="AE20" s="63">
        <v>537</v>
      </c>
      <c r="AF20" s="48">
        <v>4</v>
      </c>
      <c r="AG20" s="17">
        <f t="shared" ref="AG20:AG32" si="75">IFERROR(AF20/AE20,"-")</f>
        <v>7.4487895716945996E-3</v>
      </c>
      <c r="AH20" s="63">
        <v>44</v>
      </c>
      <c r="AI20" s="48">
        <v>0</v>
      </c>
      <c r="AJ20" s="17">
        <f t="shared" si="14"/>
        <v>0</v>
      </c>
      <c r="AK20" s="63">
        <f t="shared" si="15"/>
        <v>8037</v>
      </c>
      <c r="AL20" s="39">
        <f t="shared" si="62"/>
        <v>57</v>
      </c>
      <c r="AM20" s="17">
        <f t="shared" ref="AM20:AM32" si="76">IFERROR(AL20/AK20,"-")</f>
        <v>7.0921985815602835E-3</v>
      </c>
      <c r="AN20" s="63">
        <v>6057</v>
      </c>
      <c r="AO20" s="48">
        <v>21</v>
      </c>
      <c r="AP20" s="17">
        <f t="shared" ref="AP20:AP32" si="77">IFERROR(AO20/AN20,"-")</f>
        <v>3.4670629024269439E-3</v>
      </c>
      <c r="AQ20" s="63">
        <v>293</v>
      </c>
      <c r="AR20" s="39">
        <v>5</v>
      </c>
      <c r="AS20" s="17">
        <f t="shared" ref="AS20:AS32" si="78">IFERROR(AR20/AQ20,"-")</f>
        <v>1.7064846416382253E-2</v>
      </c>
      <c r="AT20" s="63">
        <v>105</v>
      </c>
      <c r="AU20" s="48">
        <v>0</v>
      </c>
      <c r="AV20" s="17">
        <f t="shared" si="19"/>
        <v>0</v>
      </c>
      <c r="AW20" s="63">
        <f t="shared" si="63"/>
        <v>6455</v>
      </c>
      <c r="AX20" s="39">
        <f t="shared" si="20"/>
        <v>26</v>
      </c>
      <c r="AY20" s="17">
        <f t="shared" ref="AY20:AY32" si="79">IFERROR(AX20/AW20,"-")</f>
        <v>4.0278853601859021E-3</v>
      </c>
      <c r="AZ20" s="63">
        <v>4223</v>
      </c>
      <c r="BA20" s="48">
        <v>9</v>
      </c>
      <c r="BB20" s="17">
        <f t="shared" ref="BB20:BB32" si="80">IFERROR(BA20/AZ20,"-")</f>
        <v>2.1311863604072932E-3</v>
      </c>
      <c r="BC20" s="63">
        <v>157</v>
      </c>
      <c r="BD20" s="39">
        <v>3</v>
      </c>
      <c r="BE20" s="17">
        <f t="shared" ref="BE20:BE32" si="81">IFERROR(BD20/BC20,"-")</f>
        <v>1.9108280254777069E-2</v>
      </c>
      <c r="BF20" s="63">
        <v>117</v>
      </c>
      <c r="BG20" s="48">
        <v>0</v>
      </c>
      <c r="BH20" s="17">
        <f t="shared" si="24"/>
        <v>0</v>
      </c>
      <c r="BI20" s="63">
        <f t="shared" si="25"/>
        <v>4497</v>
      </c>
      <c r="BJ20" s="39">
        <f t="shared" si="26"/>
        <v>12</v>
      </c>
      <c r="BK20" s="17">
        <f t="shared" ref="BK20:BK32" si="82">IFERROR(BJ20/BI20,"-")</f>
        <v>2.66844563042028E-3</v>
      </c>
      <c r="BL20" s="63">
        <v>1683</v>
      </c>
      <c r="BM20" s="48">
        <v>0</v>
      </c>
      <c r="BN20" s="17">
        <f t="shared" ref="BN20:BN32" si="83">IFERROR(BM20/BL20,"-")</f>
        <v>0</v>
      </c>
      <c r="BO20" s="63">
        <v>59</v>
      </c>
      <c r="BP20" s="39">
        <v>0</v>
      </c>
      <c r="BQ20" s="17">
        <f t="shared" ref="BQ20:BQ32" si="84">IFERROR(BP20/BO20,"-")</f>
        <v>0</v>
      </c>
      <c r="BR20" s="63">
        <v>126</v>
      </c>
      <c r="BS20" s="48">
        <v>0</v>
      </c>
      <c r="BT20" s="17">
        <f t="shared" si="30"/>
        <v>0</v>
      </c>
      <c r="BU20" s="63">
        <f t="shared" si="31"/>
        <v>1868</v>
      </c>
      <c r="BV20" s="39">
        <f t="shared" si="32"/>
        <v>0</v>
      </c>
      <c r="BW20" s="17">
        <f t="shared" ref="BW20:BW32" si="85">IFERROR(BV20/BU20,"-")</f>
        <v>0</v>
      </c>
      <c r="BX20" s="63">
        <v>465</v>
      </c>
      <c r="BY20" s="48">
        <v>0</v>
      </c>
      <c r="BZ20" s="17">
        <f t="shared" ref="BZ20:BZ32" si="86">IFERROR(BY20/BX20,"-")</f>
        <v>0</v>
      </c>
      <c r="CA20" s="63">
        <v>19</v>
      </c>
      <c r="CB20" s="39">
        <v>0</v>
      </c>
      <c r="CC20" s="17">
        <f t="shared" ref="CC20:CC32" si="87">IFERROR(CB20/CA20,"-")</f>
        <v>0</v>
      </c>
      <c r="CD20" s="63">
        <v>102</v>
      </c>
      <c r="CE20" s="48">
        <v>0</v>
      </c>
      <c r="CF20" s="17">
        <f t="shared" si="36"/>
        <v>0</v>
      </c>
      <c r="CG20" s="63">
        <f t="shared" si="37"/>
        <v>586</v>
      </c>
      <c r="CH20" s="39">
        <f t="shared" si="38"/>
        <v>0</v>
      </c>
      <c r="CI20" s="17">
        <f t="shared" ref="CI20:CI32" si="88">IFERROR(CH20/CG20,"-")</f>
        <v>0</v>
      </c>
      <c r="CJ20" s="63">
        <f t="shared" ref="CJ20:CJ32" si="89">SUM(D20,P20,AB20,AN20,AZ20,BL20,BX20)</f>
        <v>20141</v>
      </c>
      <c r="CK20" s="48">
        <f t="shared" ref="CK20:CK32" si="90">SUM(E20,Q20,AC20,AO20,BA20,BM20,BY20)</f>
        <v>84</v>
      </c>
      <c r="CL20" s="17">
        <f t="shared" ref="CL20:CL32" si="91">IFERROR(CK20/CJ20,"-")</f>
        <v>4.1705972891117622E-3</v>
      </c>
      <c r="CM20" s="63">
        <f t="shared" ref="CM20:CM32" si="92">SUM(G20,S20,AE20,AQ20,BC20,BO20,CA20)</f>
        <v>1068</v>
      </c>
      <c r="CN20" s="39">
        <f t="shared" ref="CN20:CN32" si="93">SUM(H20,T20,AF20,AR20,BD20,BP20,CB20)</f>
        <v>12</v>
      </c>
      <c r="CO20" s="17">
        <f t="shared" ref="CO20:CO32" si="94">IFERROR(CN20/CM20,"-")</f>
        <v>1.1235955056179775E-2</v>
      </c>
      <c r="CP20" s="63">
        <f t="shared" si="46"/>
        <v>503</v>
      </c>
      <c r="CQ20" s="48">
        <f t="shared" si="47"/>
        <v>0</v>
      </c>
      <c r="CR20" s="17">
        <f t="shared" si="48"/>
        <v>0</v>
      </c>
      <c r="CS20" s="63">
        <f t="shared" ref="CS20:CS32" si="95">SUM(M20,Y20,AK20,AW20,BI20,BU20,CG20)</f>
        <v>21712</v>
      </c>
      <c r="CT20" s="39">
        <f t="shared" ref="CT20:CT32" si="96">SUM(N20,Z20,AL20,AX20,BJ20,BV20,CH20)</f>
        <v>96</v>
      </c>
      <c r="CU20" s="17">
        <f t="shared" ref="CU20:CU32" si="97">IFERROR(CT20/CS20,"-")</f>
        <v>4.4215180545320561E-3</v>
      </c>
      <c r="CW20" s="194" t="s">
        <v>25</v>
      </c>
      <c r="CX20" s="192">
        <f t="shared" si="66"/>
        <v>1.2716972034715526E-2</v>
      </c>
      <c r="CY20" s="188"/>
      <c r="CZ20" s="191" t="str">
        <f t="shared" si="50"/>
        <v>八尾市</v>
      </c>
      <c r="DA20" s="192">
        <f t="shared" si="51"/>
        <v>7.5330061156460796E-3</v>
      </c>
      <c r="DB20" s="47">
        <f t="shared" si="67"/>
        <v>8.0000000000000002E-3</v>
      </c>
      <c r="DC20" s="188"/>
      <c r="DD20" s="38" t="s">
        <v>25</v>
      </c>
      <c r="DE20" s="47">
        <f t="shared" si="52"/>
        <v>1.0404397330192383E-2</v>
      </c>
      <c r="DF20" s="47">
        <f t="shared" si="53"/>
        <v>0.01</v>
      </c>
      <c r="DG20" s="47">
        <f t="shared" si="54"/>
        <v>4.7662694775435381E-2</v>
      </c>
      <c r="DH20" s="47">
        <f t="shared" si="55"/>
        <v>4.8000000000000001E-2</v>
      </c>
      <c r="DJ20" s="47">
        <f t="shared" ref="DJ20:DJ32" si="98">$CU$80</f>
        <v>5.8148754639731279E-3</v>
      </c>
      <c r="DK20" s="47">
        <f t="shared" si="57"/>
        <v>6.0000000000000001E-3</v>
      </c>
      <c r="DL20" s="47">
        <f t="shared" ref="DL20:DL32" si="99">$CL$80</f>
        <v>4.7230064481486537E-3</v>
      </c>
      <c r="DM20" s="47">
        <f t="shared" si="59"/>
        <v>5.0000000000000001E-3</v>
      </c>
      <c r="DN20" s="47">
        <f t="shared" ref="DN20:DN32" si="100">$CO$80</f>
        <v>2.1293460637722934E-2</v>
      </c>
      <c r="DO20" s="47">
        <f t="shared" si="61"/>
        <v>2.1000000000000001E-2</v>
      </c>
      <c r="DP20" s="40">
        <v>0</v>
      </c>
    </row>
    <row r="21" spans="2:120" s="15" customFormat="1">
      <c r="B21" s="67">
        <v>16</v>
      </c>
      <c r="C21" s="14" t="s">
        <v>61</v>
      </c>
      <c r="D21" s="63">
        <v>29</v>
      </c>
      <c r="E21" s="48">
        <v>0</v>
      </c>
      <c r="F21" s="17">
        <f t="shared" si="68"/>
        <v>0</v>
      </c>
      <c r="G21" s="63">
        <v>1</v>
      </c>
      <c r="H21" s="48">
        <v>0</v>
      </c>
      <c r="I21" s="17">
        <f t="shared" si="69"/>
        <v>0</v>
      </c>
      <c r="J21" s="63">
        <v>1</v>
      </c>
      <c r="K21" s="48">
        <v>0</v>
      </c>
      <c r="L21" s="17">
        <f t="shared" si="2"/>
        <v>0</v>
      </c>
      <c r="M21" s="63">
        <f t="shared" si="3"/>
        <v>31</v>
      </c>
      <c r="N21" s="48">
        <f t="shared" si="4"/>
        <v>0</v>
      </c>
      <c r="O21" s="17">
        <f t="shared" si="70"/>
        <v>0</v>
      </c>
      <c r="P21" s="63">
        <v>95</v>
      </c>
      <c r="Q21" s="48">
        <v>0</v>
      </c>
      <c r="R21" s="17">
        <f t="shared" si="71"/>
        <v>0</v>
      </c>
      <c r="S21" s="63">
        <v>2</v>
      </c>
      <c r="T21" s="39">
        <v>0</v>
      </c>
      <c r="U21" s="17">
        <f t="shared" si="72"/>
        <v>0</v>
      </c>
      <c r="V21" s="63">
        <v>0</v>
      </c>
      <c r="W21" s="48">
        <v>0</v>
      </c>
      <c r="X21" s="17" t="str">
        <f t="shared" si="8"/>
        <v>-</v>
      </c>
      <c r="Y21" s="63">
        <f t="shared" si="9"/>
        <v>97</v>
      </c>
      <c r="Z21" s="39">
        <f t="shared" si="10"/>
        <v>0</v>
      </c>
      <c r="AA21" s="17">
        <f t="shared" si="73"/>
        <v>0</v>
      </c>
      <c r="AB21" s="63">
        <v>4158</v>
      </c>
      <c r="AC21" s="48">
        <v>21</v>
      </c>
      <c r="AD21" s="17">
        <f t="shared" si="74"/>
        <v>5.0505050505050509E-3</v>
      </c>
      <c r="AE21" s="63">
        <v>588</v>
      </c>
      <c r="AF21" s="48">
        <v>10</v>
      </c>
      <c r="AG21" s="17">
        <f t="shared" si="75"/>
        <v>1.7006802721088437E-2</v>
      </c>
      <c r="AH21" s="63">
        <v>44</v>
      </c>
      <c r="AI21" s="48">
        <v>0</v>
      </c>
      <c r="AJ21" s="17">
        <f t="shared" si="14"/>
        <v>0</v>
      </c>
      <c r="AK21" s="63">
        <f t="shared" si="15"/>
        <v>4790</v>
      </c>
      <c r="AL21" s="39">
        <f t="shared" si="62"/>
        <v>31</v>
      </c>
      <c r="AM21" s="17">
        <f t="shared" si="76"/>
        <v>6.4718162839248437E-3</v>
      </c>
      <c r="AN21" s="63">
        <v>3627</v>
      </c>
      <c r="AO21" s="48">
        <v>10</v>
      </c>
      <c r="AP21" s="17">
        <f t="shared" si="77"/>
        <v>2.7570995312930797E-3</v>
      </c>
      <c r="AQ21" s="63">
        <v>390</v>
      </c>
      <c r="AR21" s="39">
        <v>5</v>
      </c>
      <c r="AS21" s="17">
        <f t="shared" si="78"/>
        <v>1.282051282051282E-2</v>
      </c>
      <c r="AT21" s="63">
        <v>85</v>
      </c>
      <c r="AU21" s="48">
        <v>0</v>
      </c>
      <c r="AV21" s="17">
        <f t="shared" si="19"/>
        <v>0</v>
      </c>
      <c r="AW21" s="63">
        <f t="shared" si="63"/>
        <v>4102</v>
      </c>
      <c r="AX21" s="39">
        <f t="shared" si="20"/>
        <v>15</v>
      </c>
      <c r="AY21" s="17">
        <f t="shared" si="79"/>
        <v>3.6567528035104826E-3</v>
      </c>
      <c r="AZ21" s="63">
        <v>2849</v>
      </c>
      <c r="BA21" s="48">
        <v>7</v>
      </c>
      <c r="BB21" s="17">
        <f t="shared" si="80"/>
        <v>2.4570024570024569E-3</v>
      </c>
      <c r="BC21" s="63">
        <v>253</v>
      </c>
      <c r="BD21" s="39">
        <v>5</v>
      </c>
      <c r="BE21" s="17">
        <f t="shared" si="81"/>
        <v>1.9762845849802372E-2</v>
      </c>
      <c r="BF21" s="63">
        <v>98</v>
      </c>
      <c r="BG21" s="48">
        <v>0</v>
      </c>
      <c r="BH21" s="17">
        <f t="shared" si="24"/>
        <v>0</v>
      </c>
      <c r="BI21" s="63">
        <f t="shared" si="25"/>
        <v>3200</v>
      </c>
      <c r="BJ21" s="39">
        <f t="shared" si="26"/>
        <v>12</v>
      </c>
      <c r="BK21" s="17">
        <f t="shared" si="82"/>
        <v>3.7499999999999999E-3</v>
      </c>
      <c r="BL21" s="63">
        <v>1385</v>
      </c>
      <c r="BM21" s="48">
        <v>0</v>
      </c>
      <c r="BN21" s="17">
        <f t="shared" si="83"/>
        <v>0</v>
      </c>
      <c r="BO21" s="63">
        <v>101</v>
      </c>
      <c r="BP21" s="39">
        <v>0</v>
      </c>
      <c r="BQ21" s="17">
        <f t="shared" si="84"/>
        <v>0</v>
      </c>
      <c r="BR21" s="63">
        <v>102</v>
      </c>
      <c r="BS21" s="48">
        <v>0</v>
      </c>
      <c r="BT21" s="17">
        <f t="shared" si="30"/>
        <v>0</v>
      </c>
      <c r="BU21" s="63">
        <f t="shared" si="31"/>
        <v>1588</v>
      </c>
      <c r="BV21" s="39">
        <f t="shared" si="32"/>
        <v>0</v>
      </c>
      <c r="BW21" s="17">
        <f t="shared" si="85"/>
        <v>0</v>
      </c>
      <c r="BX21" s="63">
        <v>395</v>
      </c>
      <c r="BY21" s="48">
        <v>1</v>
      </c>
      <c r="BZ21" s="17">
        <f t="shared" si="86"/>
        <v>2.5316455696202532E-3</v>
      </c>
      <c r="CA21" s="63">
        <v>34</v>
      </c>
      <c r="CB21" s="39">
        <v>0</v>
      </c>
      <c r="CC21" s="17">
        <f t="shared" si="87"/>
        <v>0</v>
      </c>
      <c r="CD21" s="63">
        <v>75</v>
      </c>
      <c r="CE21" s="48">
        <v>0</v>
      </c>
      <c r="CF21" s="17">
        <f t="shared" si="36"/>
        <v>0</v>
      </c>
      <c r="CG21" s="63">
        <f t="shared" si="37"/>
        <v>504</v>
      </c>
      <c r="CH21" s="39">
        <f t="shared" si="38"/>
        <v>1</v>
      </c>
      <c r="CI21" s="17">
        <f t="shared" si="88"/>
        <v>1.984126984126984E-3</v>
      </c>
      <c r="CJ21" s="63">
        <f t="shared" si="89"/>
        <v>12538</v>
      </c>
      <c r="CK21" s="48">
        <f t="shared" si="90"/>
        <v>39</v>
      </c>
      <c r="CL21" s="17">
        <f t="shared" si="91"/>
        <v>3.1105439464029351E-3</v>
      </c>
      <c r="CM21" s="63">
        <f t="shared" si="92"/>
        <v>1369</v>
      </c>
      <c r="CN21" s="39">
        <f t="shared" si="93"/>
        <v>20</v>
      </c>
      <c r="CO21" s="17">
        <f t="shared" si="94"/>
        <v>1.4609203798392988E-2</v>
      </c>
      <c r="CP21" s="63">
        <f t="shared" si="46"/>
        <v>405</v>
      </c>
      <c r="CQ21" s="48">
        <f t="shared" si="47"/>
        <v>0</v>
      </c>
      <c r="CR21" s="17">
        <f t="shared" si="48"/>
        <v>0</v>
      </c>
      <c r="CS21" s="63">
        <f t="shared" si="95"/>
        <v>14312</v>
      </c>
      <c r="CT21" s="39">
        <f t="shared" si="96"/>
        <v>59</v>
      </c>
      <c r="CU21" s="17">
        <f t="shared" si="97"/>
        <v>4.1224147568474012E-3</v>
      </c>
      <c r="CW21" s="194" t="s">
        <v>15</v>
      </c>
      <c r="CX21" s="192">
        <f t="shared" si="66"/>
        <v>4.3383316348813506E-3</v>
      </c>
      <c r="CY21" s="188"/>
      <c r="CZ21" s="191" t="str">
        <f t="shared" si="50"/>
        <v>阪南市</v>
      </c>
      <c r="DA21" s="192">
        <f t="shared" si="51"/>
        <v>7.461829870278958E-3</v>
      </c>
      <c r="DB21" s="47">
        <f t="shared" si="67"/>
        <v>7.0000000000000001E-3</v>
      </c>
      <c r="DC21" s="188"/>
      <c r="DD21" s="38" t="s">
        <v>15</v>
      </c>
      <c r="DE21" s="47">
        <f t="shared" si="52"/>
        <v>3.2331685051350321E-3</v>
      </c>
      <c r="DF21" s="47">
        <f t="shared" si="53"/>
        <v>3.0000000000000001E-3</v>
      </c>
      <c r="DG21" s="47">
        <f t="shared" si="54"/>
        <v>2.0399305555555556E-2</v>
      </c>
      <c r="DH21" s="47">
        <f t="shared" si="55"/>
        <v>0.02</v>
      </c>
      <c r="DJ21" s="47">
        <f t="shared" si="98"/>
        <v>5.8148754639731279E-3</v>
      </c>
      <c r="DK21" s="47">
        <f t="shared" si="57"/>
        <v>6.0000000000000001E-3</v>
      </c>
      <c r="DL21" s="47">
        <f t="shared" si="99"/>
        <v>4.7230064481486537E-3</v>
      </c>
      <c r="DM21" s="47">
        <f t="shared" si="59"/>
        <v>5.0000000000000001E-3</v>
      </c>
      <c r="DN21" s="47">
        <f t="shared" si="100"/>
        <v>2.1293460637722934E-2</v>
      </c>
      <c r="DO21" s="47">
        <f t="shared" si="61"/>
        <v>2.1000000000000001E-2</v>
      </c>
      <c r="DP21" s="40">
        <v>0</v>
      </c>
    </row>
    <row r="22" spans="2:120" s="15" customFormat="1">
      <c r="B22" s="67">
        <v>17</v>
      </c>
      <c r="C22" s="14" t="s">
        <v>125</v>
      </c>
      <c r="D22" s="63">
        <v>72</v>
      </c>
      <c r="E22" s="48">
        <v>0</v>
      </c>
      <c r="F22" s="17">
        <f t="shared" si="68"/>
        <v>0</v>
      </c>
      <c r="G22" s="63">
        <v>1</v>
      </c>
      <c r="H22" s="48">
        <v>0</v>
      </c>
      <c r="I22" s="17">
        <f t="shared" si="69"/>
        <v>0</v>
      </c>
      <c r="J22" s="63">
        <v>1</v>
      </c>
      <c r="K22" s="48">
        <v>0</v>
      </c>
      <c r="L22" s="17">
        <f t="shared" si="2"/>
        <v>0</v>
      </c>
      <c r="M22" s="63">
        <f t="shared" si="3"/>
        <v>74</v>
      </c>
      <c r="N22" s="48">
        <f t="shared" si="4"/>
        <v>0</v>
      </c>
      <c r="O22" s="17">
        <f t="shared" si="70"/>
        <v>0</v>
      </c>
      <c r="P22" s="63">
        <v>168</v>
      </c>
      <c r="Q22" s="48">
        <v>0</v>
      </c>
      <c r="R22" s="17">
        <f t="shared" si="71"/>
        <v>0</v>
      </c>
      <c r="S22" s="63">
        <v>4</v>
      </c>
      <c r="T22" s="39">
        <v>0</v>
      </c>
      <c r="U22" s="17">
        <f t="shared" si="72"/>
        <v>0</v>
      </c>
      <c r="V22" s="63">
        <v>2</v>
      </c>
      <c r="W22" s="48">
        <v>0</v>
      </c>
      <c r="X22" s="17">
        <f t="shared" si="8"/>
        <v>0</v>
      </c>
      <c r="Y22" s="63">
        <f t="shared" si="9"/>
        <v>174</v>
      </c>
      <c r="Z22" s="39">
        <f t="shared" si="10"/>
        <v>0</v>
      </c>
      <c r="AA22" s="17">
        <f t="shared" si="73"/>
        <v>0</v>
      </c>
      <c r="AB22" s="63">
        <v>6450</v>
      </c>
      <c r="AC22" s="48">
        <v>23</v>
      </c>
      <c r="AD22" s="17">
        <f t="shared" si="74"/>
        <v>3.5658914728682171E-3</v>
      </c>
      <c r="AE22" s="63">
        <v>550</v>
      </c>
      <c r="AF22" s="48">
        <v>6</v>
      </c>
      <c r="AG22" s="17">
        <f t="shared" si="75"/>
        <v>1.090909090909091E-2</v>
      </c>
      <c r="AH22" s="63">
        <v>54</v>
      </c>
      <c r="AI22" s="48">
        <v>0</v>
      </c>
      <c r="AJ22" s="17">
        <f t="shared" si="14"/>
        <v>0</v>
      </c>
      <c r="AK22" s="63">
        <f t="shared" si="15"/>
        <v>7054</v>
      </c>
      <c r="AL22" s="39">
        <f t="shared" si="62"/>
        <v>29</v>
      </c>
      <c r="AM22" s="17">
        <f t="shared" si="76"/>
        <v>4.1111426141196483E-3</v>
      </c>
      <c r="AN22" s="63">
        <v>5501</v>
      </c>
      <c r="AO22" s="48">
        <v>10</v>
      </c>
      <c r="AP22" s="17">
        <f t="shared" si="77"/>
        <v>1.8178512997636793E-3</v>
      </c>
      <c r="AQ22" s="63">
        <v>383</v>
      </c>
      <c r="AR22" s="39">
        <v>4</v>
      </c>
      <c r="AS22" s="17">
        <f t="shared" si="78"/>
        <v>1.0443864229765013E-2</v>
      </c>
      <c r="AT22" s="63">
        <v>130</v>
      </c>
      <c r="AU22" s="48">
        <v>0</v>
      </c>
      <c r="AV22" s="17">
        <f t="shared" si="19"/>
        <v>0</v>
      </c>
      <c r="AW22" s="63">
        <f t="shared" si="63"/>
        <v>6014</v>
      </c>
      <c r="AX22" s="39">
        <f t="shared" si="20"/>
        <v>14</v>
      </c>
      <c r="AY22" s="17">
        <f t="shared" si="79"/>
        <v>2.3279015630196208E-3</v>
      </c>
      <c r="AZ22" s="63">
        <v>4053</v>
      </c>
      <c r="BA22" s="48">
        <v>4</v>
      </c>
      <c r="BB22" s="17">
        <f t="shared" si="80"/>
        <v>9.8692326671601278E-4</v>
      </c>
      <c r="BC22" s="63">
        <v>218</v>
      </c>
      <c r="BD22" s="39">
        <v>1</v>
      </c>
      <c r="BE22" s="17">
        <f t="shared" si="81"/>
        <v>4.5871559633027525E-3</v>
      </c>
      <c r="BF22" s="63">
        <v>125</v>
      </c>
      <c r="BG22" s="48">
        <v>0</v>
      </c>
      <c r="BH22" s="17">
        <f t="shared" si="24"/>
        <v>0</v>
      </c>
      <c r="BI22" s="63">
        <f t="shared" si="25"/>
        <v>4396</v>
      </c>
      <c r="BJ22" s="39">
        <f t="shared" si="26"/>
        <v>5</v>
      </c>
      <c r="BK22" s="17">
        <f t="shared" si="82"/>
        <v>1.1373976342129207E-3</v>
      </c>
      <c r="BL22" s="63">
        <v>1773</v>
      </c>
      <c r="BM22" s="48">
        <v>1</v>
      </c>
      <c r="BN22" s="17">
        <f t="shared" si="83"/>
        <v>5.6401579244218843E-4</v>
      </c>
      <c r="BO22" s="63">
        <v>86</v>
      </c>
      <c r="BP22" s="39">
        <v>0</v>
      </c>
      <c r="BQ22" s="17">
        <f t="shared" si="84"/>
        <v>0</v>
      </c>
      <c r="BR22" s="63">
        <v>137</v>
      </c>
      <c r="BS22" s="48">
        <v>0</v>
      </c>
      <c r="BT22" s="17">
        <f t="shared" si="30"/>
        <v>0</v>
      </c>
      <c r="BU22" s="63">
        <f t="shared" si="31"/>
        <v>1996</v>
      </c>
      <c r="BV22" s="39">
        <f t="shared" si="32"/>
        <v>1</v>
      </c>
      <c r="BW22" s="17">
        <f t="shared" si="85"/>
        <v>5.0100200400801599E-4</v>
      </c>
      <c r="BX22" s="63">
        <v>546</v>
      </c>
      <c r="BY22" s="48">
        <v>0</v>
      </c>
      <c r="BZ22" s="17">
        <f t="shared" si="86"/>
        <v>0</v>
      </c>
      <c r="CA22" s="63">
        <v>32</v>
      </c>
      <c r="CB22" s="39">
        <v>0</v>
      </c>
      <c r="CC22" s="17">
        <f t="shared" si="87"/>
        <v>0</v>
      </c>
      <c r="CD22" s="63">
        <v>100</v>
      </c>
      <c r="CE22" s="48">
        <v>0</v>
      </c>
      <c r="CF22" s="17">
        <f t="shared" si="36"/>
        <v>0</v>
      </c>
      <c r="CG22" s="63">
        <f t="shared" si="37"/>
        <v>678</v>
      </c>
      <c r="CH22" s="39">
        <f t="shared" si="38"/>
        <v>0</v>
      </c>
      <c r="CI22" s="17">
        <f t="shared" si="88"/>
        <v>0</v>
      </c>
      <c r="CJ22" s="63">
        <f t="shared" si="89"/>
        <v>18563</v>
      </c>
      <c r="CK22" s="48">
        <f t="shared" si="90"/>
        <v>38</v>
      </c>
      <c r="CL22" s="17">
        <f t="shared" si="91"/>
        <v>2.0470829068577278E-3</v>
      </c>
      <c r="CM22" s="63">
        <f t="shared" si="92"/>
        <v>1274</v>
      </c>
      <c r="CN22" s="39">
        <f t="shared" si="93"/>
        <v>11</v>
      </c>
      <c r="CO22" s="17">
        <f t="shared" si="94"/>
        <v>8.634222919937205E-3</v>
      </c>
      <c r="CP22" s="63">
        <f t="shared" si="46"/>
        <v>549</v>
      </c>
      <c r="CQ22" s="48">
        <f t="shared" si="47"/>
        <v>0</v>
      </c>
      <c r="CR22" s="17">
        <f t="shared" si="48"/>
        <v>0</v>
      </c>
      <c r="CS22" s="63">
        <f t="shared" si="95"/>
        <v>20386</v>
      </c>
      <c r="CT22" s="39">
        <f t="shared" si="96"/>
        <v>49</v>
      </c>
      <c r="CU22" s="17">
        <f t="shared" si="97"/>
        <v>2.4036103208083981E-3</v>
      </c>
      <c r="CW22" s="194" t="s">
        <v>26</v>
      </c>
      <c r="CX22" s="192">
        <f>VLOOKUP(CW22,$C$6:$CU$79,97,FALSE)</f>
        <v>6.5853924023076089E-3</v>
      </c>
      <c r="CY22" s="188"/>
      <c r="CZ22" s="191" t="str">
        <f t="shared" si="50"/>
        <v>高槻市</v>
      </c>
      <c r="DA22" s="192">
        <f t="shared" si="51"/>
        <v>7.4593796159527328E-3</v>
      </c>
      <c r="DB22" s="47">
        <f t="shared" si="67"/>
        <v>7.0000000000000001E-3</v>
      </c>
      <c r="DC22" s="188"/>
      <c r="DD22" s="38" t="s">
        <v>26</v>
      </c>
      <c r="DE22" s="47">
        <f t="shared" si="52"/>
        <v>4.6354073809948297E-3</v>
      </c>
      <c r="DF22" s="47">
        <f t="shared" si="53"/>
        <v>5.0000000000000001E-3</v>
      </c>
      <c r="DG22" s="47">
        <f t="shared" si="54"/>
        <v>3.0957523398128149E-2</v>
      </c>
      <c r="DH22" s="47">
        <f t="shared" si="55"/>
        <v>3.1E-2</v>
      </c>
      <c r="DJ22" s="47">
        <f t="shared" si="98"/>
        <v>5.8148754639731279E-3</v>
      </c>
      <c r="DK22" s="47">
        <f t="shared" si="57"/>
        <v>6.0000000000000001E-3</v>
      </c>
      <c r="DL22" s="47">
        <f t="shared" si="99"/>
        <v>4.7230064481486537E-3</v>
      </c>
      <c r="DM22" s="47">
        <f t="shared" si="59"/>
        <v>5.0000000000000001E-3</v>
      </c>
      <c r="DN22" s="47">
        <f t="shared" si="100"/>
        <v>2.1293460637722934E-2</v>
      </c>
      <c r="DO22" s="47">
        <f t="shared" si="61"/>
        <v>2.1000000000000001E-2</v>
      </c>
      <c r="DP22" s="40">
        <v>0</v>
      </c>
    </row>
    <row r="23" spans="2:120" s="15" customFormat="1">
      <c r="B23" s="67">
        <v>18</v>
      </c>
      <c r="C23" s="14" t="s">
        <v>62</v>
      </c>
      <c r="D23" s="63">
        <v>45</v>
      </c>
      <c r="E23" s="48">
        <v>0</v>
      </c>
      <c r="F23" s="17">
        <f t="shared" si="68"/>
        <v>0</v>
      </c>
      <c r="G23" s="63">
        <v>1</v>
      </c>
      <c r="H23" s="48">
        <v>0</v>
      </c>
      <c r="I23" s="17">
        <f t="shared" si="69"/>
        <v>0</v>
      </c>
      <c r="J23" s="63">
        <v>0</v>
      </c>
      <c r="K23" s="48">
        <v>0</v>
      </c>
      <c r="L23" s="17" t="str">
        <f t="shared" si="2"/>
        <v>-</v>
      </c>
      <c r="M23" s="63">
        <f t="shared" si="3"/>
        <v>46</v>
      </c>
      <c r="N23" s="48">
        <f t="shared" si="4"/>
        <v>0</v>
      </c>
      <c r="O23" s="17">
        <f t="shared" si="70"/>
        <v>0</v>
      </c>
      <c r="P23" s="63">
        <v>117</v>
      </c>
      <c r="Q23" s="48">
        <v>1</v>
      </c>
      <c r="R23" s="17">
        <f t="shared" si="71"/>
        <v>8.5470085470085479E-3</v>
      </c>
      <c r="S23" s="63">
        <v>2</v>
      </c>
      <c r="T23" s="39">
        <v>0</v>
      </c>
      <c r="U23" s="17">
        <f t="shared" si="72"/>
        <v>0</v>
      </c>
      <c r="V23" s="63">
        <v>6</v>
      </c>
      <c r="W23" s="48">
        <v>0</v>
      </c>
      <c r="X23" s="17">
        <f t="shared" si="8"/>
        <v>0</v>
      </c>
      <c r="Y23" s="63">
        <f t="shared" si="9"/>
        <v>125</v>
      </c>
      <c r="Z23" s="39">
        <f t="shared" si="10"/>
        <v>1</v>
      </c>
      <c r="AA23" s="17">
        <f t="shared" si="73"/>
        <v>8.0000000000000002E-3</v>
      </c>
      <c r="AB23" s="63">
        <v>5776</v>
      </c>
      <c r="AC23" s="48">
        <v>23</v>
      </c>
      <c r="AD23" s="17">
        <f t="shared" si="74"/>
        <v>3.9819944598337952E-3</v>
      </c>
      <c r="AE23" s="63">
        <v>498</v>
      </c>
      <c r="AF23" s="48">
        <v>6</v>
      </c>
      <c r="AG23" s="17">
        <f t="shared" si="75"/>
        <v>1.2048192771084338E-2</v>
      </c>
      <c r="AH23" s="63">
        <v>60</v>
      </c>
      <c r="AI23" s="48">
        <v>0</v>
      </c>
      <c r="AJ23" s="17">
        <f t="shared" si="14"/>
        <v>0</v>
      </c>
      <c r="AK23" s="63">
        <f t="shared" si="15"/>
        <v>6334</v>
      </c>
      <c r="AL23" s="39">
        <f t="shared" si="62"/>
        <v>29</v>
      </c>
      <c r="AM23" s="17">
        <f t="shared" si="76"/>
        <v>4.5784654246921377E-3</v>
      </c>
      <c r="AN23" s="63">
        <v>5077</v>
      </c>
      <c r="AO23" s="48">
        <v>9</v>
      </c>
      <c r="AP23" s="17">
        <f t="shared" si="77"/>
        <v>1.7727004136300964E-3</v>
      </c>
      <c r="AQ23" s="63">
        <v>343</v>
      </c>
      <c r="AR23" s="39">
        <v>3</v>
      </c>
      <c r="AS23" s="17">
        <f t="shared" si="78"/>
        <v>8.7463556851311956E-3</v>
      </c>
      <c r="AT23" s="63">
        <v>128</v>
      </c>
      <c r="AU23" s="48">
        <v>0</v>
      </c>
      <c r="AV23" s="17">
        <f t="shared" si="19"/>
        <v>0</v>
      </c>
      <c r="AW23" s="63">
        <f t="shared" si="63"/>
        <v>5548</v>
      </c>
      <c r="AX23" s="39">
        <f t="shared" si="20"/>
        <v>12</v>
      </c>
      <c r="AY23" s="17">
        <f t="shared" si="79"/>
        <v>2.1629416005767843E-3</v>
      </c>
      <c r="AZ23" s="63">
        <v>3651</v>
      </c>
      <c r="BA23" s="48">
        <v>3</v>
      </c>
      <c r="BB23" s="17">
        <f t="shared" si="80"/>
        <v>8.2169268693508624E-4</v>
      </c>
      <c r="BC23" s="63">
        <v>231</v>
      </c>
      <c r="BD23" s="39">
        <v>1</v>
      </c>
      <c r="BE23" s="17">
        <f t="shared" si="81"/>
        <v>4.329004329004329E-3</v>
      </c>
      <c r="BF23" s="63">
        <v>126</v>
      </c>
      <c r="BG23" s="48">
        <v>0</v>
      </c>
      <c r="BH23" s="17">
        <f t="shared" si="24"/>
        <v>0</v>
      </c>
      <c r="BI23" s="63">
        <f t="shared" si="25"/>
        <v>4008</v>
      </c>
      <c r="BJ23" s="39">
        <f t="shared" si="26"/>
        <v>4</v>
      </c>
      <c r="BK23" s="17">
        <f t="shared" si="82"/>
        <v>9.9800399201596798E-4</v>
      </c>
      <c r="BL23" s="63">
        <v>1706</v>
      </c>
      <c r="BM23" s="48">
        <v>0</v>
      </c>
      <c r="BN23" s="17">
        <f t="shared" si="83"/>
        <v>0</v>
      </c>
      <c r="BO23" s="63">
        <v>107</v>
      </c>
      <c r="BP23" s="39">
        <v>0</v>
      </c>
      <c r="BQ23" s="17">
        <f t="shared" si="84"/>
        <v>0</v>
      </c>
      <c r="BR23" s="63">
        <v>121</v>
      </c>
      <c r="BS23" s="48">
        <v>0</v>
      </c>
      <c r="BT23" s="17">
        <f t="shared" si="30"/>
        <v>0</v>
      </c>
      <c r="BU23" s="63">
        <f t="shared" si="31"/>
        <v>1934</v>
      </c>
      <c r="BV23" s="39">
        <f t="shared" si="32"/>
        <v>0</v>
      </c>
      <c r="BW23" s="17">
        <f t="shared" si="85"/>
        <v>0</v>
      </c>
      <c r="BX23" s="63">
        <v>550</v>
      </c>
      <c r="BY23" s="48">
        <v>0</v>
      </c>
      <c r="BZ23" s="17">
        <f t="shared" si="86"/>
        <v>0</v>
      </c>
      <c r="CA23" s="63">
        <v>21</v>
      </c>
      <c r="CB23" s="39">
        <v>0</v>
      </c>
      <c r="CC23" s="17">
        <f t="shared" si="87"/>
        <v>0</v>
      </c>
      <c r="CD23" s="63">
        <v>81</v>
      </c>
      <c r="CE23" s="48">
        <v>0</v>
      </c>
      <c r="CF23" s="17">
        <f t="shared" si="36"/>
        <v>0</v>
      </c>
      <c r="CG23" s="63">
        <f t="shared" si="37"/>
        <v>652</v>
      </c>
      <c r="CH23" s="39">
        <f t="shared" si="38"/>
        <v>0</v>
      </c>
      <c r="CI23" s="17">
        <f t="shared" si="88"/>
        <v>0</v>
      </c>
      <c r="CJ23" s="63">
        <f t="shared" si="89"/>
        <v>16922</v>
      </c>
      <c r="CK23" s="48">
        <f t="shared" si="90"/>
        <v>36</v>
      </c>
      <c r="CL23" s="17">
        <f t="shared" si="91"/>
        <v>2.1274081077886776E-3</v>
      </c>
      <c r="CM23" s="63">
        <f t="shared" si="92"/>
        <v>1203</v>
      </c>
      <c r="CN23" s="39">
        <f t="shared" si="93"/>
        <v>10</v>
      </c>
      <c r="CO23" s="17">
        <f t="shared" si="94"/>
        <v>8.3125519534497094E-3</v>
      </c>
      <c r="CP23" s="63">
        <f t="shared" si="46"/>
        <v>522</v>
      </c>
      <c r="CQ23" s="48">
        <f t="shared" si="47"/>
        <v>0</v>
      </c>
      <c r="CR23" s="17">
        <f t="shared" si="48"/>
        <v>0</v>
      </c>
      <c r="CS23" s="63">
        <f t="shared" si="95"/>
        <v>18647</v>
      </c>
      <c r="CT23" s="39">
        <f t="shared" si="96"/>
        <v>46</v>
      </c>
      <c r="CU23" s="17">
        <f t="shared" si="97"/>
        <v>2.4668847535796643E-3</v>
      </c>
      <c r="CW23" s="194" t="s">
        <v>27</v>
      </c>
      <c r="CX23" s="192">
        <f>VLOOKUP(CW23,$C$6:$CU$79,97,FALSE)</f>
        <v>3.5203755067207167E-3</v>
      </c>
      <c r="CY23" s="188"/>
      <c r="CZ23" s="191" t="str">
        <f t="shared" si="50"/>
        <v>枚方市</v>
      </c>
      <c r="DA23" s="192">
        <f t="shared" si="51"/>
        <v>7.3005698005698004E-3</v>
      </c>
      <c r="DB23" s="47">
        <f t="shared" si="67"/>
        <v>7.0000000000000001E-3</v>
      </c>
      <c r="DC23" s="188"/>
      <c r="DD23" s="38" t="s">
        <v>27</v>
      </c>
      <c r="DE23" s="47">
        <f t="shared" si="52"/>
        <v>2.4783861671469742E-3</v>
      </c>
      <c r="DF23" s="47">
        <f t="shared" si="53"/>
        <v>2E-3</v>
      </c>
      <c r="DG23" s="47">
        <f t="shared" si="54"/>
        <v>2.0353982300884955E-2</v>
      </c>
      <c r="DH23" s="47">
        <f t="shared" si="55"/>
        <v>0.02</v>
      </c>
      <c r="DJ23" s="47">
        <f t="shared" si="98"/>
        <v>5.8148754639731279E-3</v>
      </c>
      <c r="DK23" s="47">
        <f t="shared" si="57"/>
        <v>6.0000000000000001E-3</v>
      </c>
      <c r="DL23" s="47">
        <f t="shared" si="99"/>
        <v>4.7230064481486537E-3</v>
      </c>
      <c r="DM23" s="47">
        <f t="shared" si="59"/>
        <v>5.0000000000000001E-3</v>
      </c>
      <c r="DN23" s="47">
        <f t="shared" si="100"/>
        <v>2.1293460637722934E-2</v>
      </c>
      <c r="DO23" s="47">
        <f t="shared" si="61"/>
        <v>2.1000000000000001E-2</v>
      </c>
      <c r="DP23" s="40">
        <v>0</v>
      </c>
    </row>
    <row r="24" spans="2:120" s="15" customFormat="1">
      <c r="B24" s="67">
        <v>19</v>
      </c>
      <c r="C24" s="14" t="s">
        <v>126</v>
      </c>
      <c r="D24" s="63">
        <v>56</v>
      </c>
      <c r="E24" s="48">
        <v>0</v>
      </c>
      <c r="F24" s="17">
        <f t="shared" si="68"/>
        <v>0</v>
      </c>
      <c r="G24" s="63">
        <v>1</v>
      </c>
      <c r="H24" s="48">
        <v>0</v>
      </c>
      <c r="I24" s="17">
        <f t="shared" si="69"/>
        <v>0</v>
      </c>
      <c r="J24" s="63">
        <v>0</v>
      </c>
      <c r="K24" s="48">
        <v>0</v>
      </c>
      <c r="L24" s="17" t="str">
        <f t="shared" si="2"/>
        <v>-</v>
      </c>
      <c r="M24" s="63">
        <f t="shared" si="3"/>
        <v>57</v>
      </c>
      <c r="N24" s="48">
        <f t="shared" si="4"/>
        <v>0</v>
      </c>
      <c r="O24" s="17">
        <f t="shared" si="70"/>
        <v>0</v>
      </c>
      <c r="P24" s="63">
        <v>134</v>
      </c>
      <c r="Q24" s="48">
        <v>0</v>
      </c>
      <c r="R24" s="17">
        <f t="shared" si="71"/>
        <v>0</v>
      </c>
      <c r="S24" s="63">
        <v>5</v>
      </c>
      <c r="T24" s="39">
        <v>1</v>
      </c>
      <c r="U24" s="17">
        <f t="shared" si="72"/>
        <v>0.2</v>
      </c>
      <c r="V24" s="63">
        <v>6</v>
      </c>
      <c r="W24" s="48">
        <v>0</v>
      </c>
      <c r="X24" s="17">
        <f t="shared" si="8"/>
        <v>0</v>
      </c>
      <c r="Y24" s="63">
        <f t="shared" si="9"/>
        <v>145</v>
      </c>
      <c r="Z24" s="39">
        <f t="shared" si="10"/>
        <v>1</v>
      </c>
      <c r="AA24" s="17">
        <f t="shared" si="73"/>
        <v>6.8965517241379309E-3</v>
      </c>
      <c r="AB24" s="63">
        <v>4271</v>
      </c>
      <c r="AC24" s="48">
        <v>10</v>
      </c>
      <c r="AD24" s="17">
        <f t="shared" si="74"/>
        <v>2.3413720440177946E-3</v>
      </c>
      <c r="AE24" s="63">
        <v>242</v>
      </c>
      <c r="AF24" s="48">
        <v>2</v>
      </c>
      <c r="AG24" s="17">
        <f t="shared" si="75"/>
        <v>8.2644628099173556E-3</v>
      </c>
      <c r="AH24" s="63">
        <v>76</v>
      </c>
      <c r="AI24" s="48">
        <v>0</v>
      </c>
      <c r="AJ24" s="17">
        <f t="shared" si="14"/>
        <v>0</v>
      </c>
      <c r="AK24" s="63">
        <f t="shared" si="15"/>
        <v>4589</v>
      </c>
      <c r="AL24" s="39">
        <f t="shared" si="62"/>
        <v>12</v>
      </c>
      <c r="AM24" s="17">
        <f t="shared" si="76"/>
        <v>2.6149487905861844E-3</v>
      </c>
      <c r="AN24" s="63">
        <v>3470</v>
      </c>
      <c r="AO24" s="48">
        <v>3</v>
      </c>
      <c r="AP24" s="17">
        <f t="shared" si="77"/>
        <v>8.6455331412103745E-4</v>
      </c>
      <c r="AQ24" s="63">
        <v>152</v>
      </c>
      <c r="AR24" s="39">
        <v>0</v>
      </c>
      <c r="AS24" s="17">
        <f t="shared" si="78"/>
        <v>0</v>
      </c>
      <c r="AT24" s="63">
        <v>148</v>
      </c>
      <c r="AU24" s="48">
        <v>0</v>
      </c>
      <c r="AV24" s="17">
        <f t="shared" si="19"/>
        <v>0</v>
      </c>
      <c r="AW24" s="63">
        <f t="shared" si="63"/>
        <v>3770</v>
      </c>
      <c r="AX24" s="39">
        <f t="shared" si="20"/>
        <v>3</v>
      </c>
      <c r="AY24" s="17">
        <f t="shared" si="79"/>
        <v>7.9575596816976125E-4</v>
      </c>
      <c r="AZ24" s="63">
        <v>2298</v>
      </c>
      <c r="BA24" s="48">
        <v>1</v>
      </c>
      <c r="BB24" s="17">
        <f t="shared" si="80"/>
        <v>4.351610095735422E-4</v>
      </c>
      <c r="BC24" s="63">
        <v>83</v>
      </c>
      <c r="BD24" s="39">
        <v>0</v>
      </c>
      <c r="BE24" s="17">
        <f t="shared" si="81"/>
        <v>0</v>
      </c>
      <c r="BF24" s="63">
        <v>146</v>
      </c>
      <c r="BG24" s="48">
        <v>0</v>
      </c>
      <c r="BH24" s="17">
        <f t="shared" si="24"/>
        <v>0</v>
      </c>
      <c r="BI24" s="63">
        <f t="shared" si="25"/>
        <v>2527</v>
      </c>
      <c r="BJ24" s="39">
        <f t="shared" si="26"/>
        <v>1</v>
      </c>
      <c r="BK24" s="17">
        <f t="shared" si="82"/>
        <v>3.9572615749901069E-4</v>
      </c>
      <c r="BL24" s="63">
        <v>985</v>
      </c>
      <c r="BM24" s="48">
        <v>0</v>
      </c>
      <c r="BN24" s="17">
        <f t="shared" si="83"/>
        <v>0</v>
      </c>
      <c r="BO24" s="63">
        <v>22</v>
      </c>
      <c r="BP24" s="39">
        <v>0</v>
      </c>
      <c r="BQ24" s="17">
        <f t="shared" si="84"/>
        <v>0</v>
      </c>
      <c r="BR24" s="63">
        <v>114</v>
      </c>
      <c r="BS24" s="48">
        <v>0</v>
      </c>
      <c r="BT24" s="17">
        <f t="shared" si="30"/>
        <v>0</v>
      </c>
      <c r="BU24" s="63">
        <f t="shared" si="31"/>
        <v>1121</v>
      </c>
      <c r="BV24" s="39">
        <f t="shared" si="32"/>
        <v>0</v>
      </c>
      <c r="BW24" s="17">
        <f t="shared" si="85"/>
        <v>0</v>
      </c>
      <c r="BX24" s="63">
        <v>303</v>
      </c>
      <c r="BY24" s="48">
        <v>0</v>
      </c>
      <c r="BZ24" s="17">
        <f t="shared" si="86"/>
        <v>0</v>
      </c>
      <c r="CA24" s="63">
        <v>8</v>
      </c>
      <c r="CB24" s="39">
        <v>0</v>
      </c>
      <c r="CC24" s="17">
        <f t="shared" si="87"/>
        <v>0</v>
      </c>
      <c r="CD24" s="63">
        <v>69</v>
      </c>
      <c r="CE24" s="48">
        <v>0</v>
      </c>
      <c r="CF24" s="17">
        <f t="shared" si="36"/>
        <v>0</v>
      </c>
      <c r="CG24" s="63">
        <f t="shared" si="37"/>
        <v>380</v>
      </c>
      <c r="CH24" s="39">
        <f t="shared" si="38"/>
        <v>0</v>
      </c>
      <c r="CI24" s="17">
        <f t="shared" si="88"/>
        <v>0</v>
      </c>
      <c r="CJ24" s="63">
        <f t="shared" si="89"/>
        <v>11517</v>
      </c>
      <c r="CK24" s="48">
        <f t="shared" si="90"/>
        <v>14</v>
      </c>
      <c r="CL24" s="17">
        <f t="shared" si="91"/>
        <v>1.2155943388035078E-3</v>
      </c>
      <c r="CM24" s="63">
        <f t="shared" si="92"/>
        <v>513</v>
      </c>
      <c r="CN24" s="39">
        <f t="shared" si="93"/>
        <v>3</v>
      </c>
      <c r="CO24" s="17">
        <f t="shared" si="94"/>
        <v>5.8479532163742687E-3</v>
      </c>
      <c r="CP24" s="63">
        <f t="shared" si="46"/>
        <v>559</v>
      </c>
      <c r="CQ24" s="48">
        <f t="shared" si="47"/>
        <v>0</v>
      </c>
      <c r="CR24" s="17">
        <f t="shared" si="48"/>
        <v>0</v>
      </c>
      <c r="CS24" s="63">
        <f t="shared" si="95"/>
        <v>12589</v>
      </c>
      <c r="CT24" s="39">
        <f t="shared" si="96"/>
        <v>17</v>
      </c>
      <c r="CU24" s="17">
        <f t="shared" si="97"/>
        <v>1.3503852569703709E-3</v>
      </c>
      <c r="CW24" s="194" t="s">
        <v>16</v>
      </c>
      <c r="CX24" s="192">
        <f>VLOOKUP(CW24,$C$6:$CU$79,97,FALSE)</f>
        <v>9.208772567551194E-3</v>
      </c>
      <c r="CY24" s="188"/>
      <c r="CZ24" s="191" t="str">
        <f t="shared" si="50"/>
        <v>岸和田市</v>
      </c>
      <c r="DA24" s="192">
        <f t="shared" si="51"/>
        <v>6.6194581280788175E-3</v>
      </c>
      <c r="DB24" s="47">
        <f t="shared" si="67"/>
        <v>7.0000000000000001E-3</v>
      </c>
      <c r="DC24" s="188"/>
      <c r="DD24" s="38" t="s">
        <v>16</v>
      </c>
      <c r="DE24" s="47">
        <f t="shared" si="52"/>
        <v>8.5965483555845001E-3</v>
      </c>
      <c r="DF24" s="47">
        <f t="shared" si="53"/>
        <v>8.9999999999999993E-3</v>
      </c>
      <c r="DG24" s="47">
        <f t="shared" si="54"/>
        <v>2.2002200220022004E-2</v>
      </c>
      <c r="DH24" s="47">
        <f t="shared" si="55"/>
        <v>2.1999999999999999E-2</v>
      </c>
      <c r="DJ24" s="47">
        <f t="shared" si="98"/>
        <v>5.8148754639731279E-3</v>
      </c>
      <c r="DK24" s="47">
        <f t="shared" si="57"/>
        <v>6.0000000000000001E-3</v>
      </c>
      <c r="DL24" s="47">
        <f t="shared" si="99"/>
        <v>4.7230064481486537E-3</v>
      </c>
      <c r="DM24" s="47">
        <f t="shared" si="59"/>
        <v>5.0000000000000001E-3</v>
      </c>
      <c r="DN24" s="47">
        <f t="shared" si="100"/>
        <v>2.1293460637722934E-2</v>
      </c>
      <c r="DO24" s="47">
        <f t="shared" si="61"/>
        <v>2.1000000000000001E-2</v>
      </c>
      <c r="DP24" s="40">
        <v>0</v>
      </c>
    </row>
    <row r="25" spans="2:120" s="15" customFormat="1">
      <c r="B25" s="67">
        <v>20</v>
      </c>
      <c r="C25" s="14" t="s">
        <v>127</v>
      </c>
      <c r="D25" s="63">
        <v>51</v>
      </c>
      <c r="E25" s="48">
        <v>0</v>
      </c>
      <c r="F25" s="17">
        <f t="shared" si="68"/>
        <v>0</v>
      </c>
      <c r="G25" s="63">
        <v>1</v>
      </c>
      <c r="H25" s="48">
        <v>0</v>
      </c>
      <c r="I25" s="17">
        <f t="shared" si="69"/>
        <v>0</v>
      </c>
      <c r="J25" s="63">
        <v>1</v>
      </c>
      <c r="K25" s="48">
        <v>0</v>
      </c>
      <c r="L25" s="17">
        <f t="shared" si="2"/>
        <v>0</v>
      </c>
      <c r="M25" s="63">
        <f t="shared" si="3"/>
        <v>53</v>
      </c>
      <c r="N25" s="48">
        <f t="shared" si="4"/>
        <v>0</v>
      </c>
      <c r="O25" s="17">
        <f t="shared" si="70"/>
        <v>0</v>
      </c>
      <c r="P25" s="63">
        <v>144</v>
      </c>
      <c r="Q25" s="48">
        <v>0</v>
      </c>
      <c r="R25" s="17">
        <f t="shared" si="71"/>
        <v>0</v>
      </c>
      <c r="S25" s="63">
        <v>3</v>
      </c>
      <c r="T25" s="39">
        <v>0</v>
      </c>
      <c r="U25" s="17">
        <f t="shared" si="72"/>
        <v>0</v>
      </c>
      <c r="V25" s="63">
        <v>2</v>
      </c>
      <c r="W25" s="48">
        <v>0</v>
      </c>
      <c r="X25" s="17">
        <f t="shared" si="8"/>
        <v>0</v>
      </c>
      <c r="Y25" s="63">
        <f t="shared" si="9"/>
        <v>149</v>
      </c>
      <c r="Z25" s="39">
        <f t="shared" si="10"/>
        <v>0</v>
      </c>
      <c r="AA25" s="17">
        <f t="shared" si="73"/>
        <v>0</v>
      </c>
      <c r="AB25" s="63">
        <v>6695</v>
      </c>
      <c r="AC25" s="48">
        <v>30</v>
      </c>
      <c r="AD25" s="17">
        <f t="shared" si="74"/>
        <v>4.4809559372666168E-3</v>
      </c>
      <c r="AE25" s="63">
        <v>576</v>
      </c>
      <c r="AF25" s="48">
        <v>6</v>
      </c>
      <c r="AG25" s="17">
        <f t="shared" si="75"/>
        <v>1.0416666666666666E-2</v>
      </c>
      <c r="AH25" s="63">
        <v>45</v>
      </c>
      <c r="AI25" s="48">
        <v>0</v>
      </c>
      <c r="AJ25" s="17">
        <f t="shared" si="14"/>
        <v>0</v>
      </c>
      <c r="AK25" s="63">
        <f t="shared" si="15"/>
        <v>7316</v>
      </c>
      <c r="AL25" s="39">
        <f t="shared" si="62"/>
        <v>36</v>
      </c>
      <c r="AM25" s="17">
        <f t="shared" si="76"/>
        <v>4.9207217058501911E-3</v>
      </c>
      <c r="AN25" s="63">
        <v>5425</v>
      </c>
      <c r="AO25" s="48">
        <v>11</v>
      </c>
      <c r="AP25" s="17">
        <f t="shared" si="77"/>
        <v>2.0276497695852535E-3</v>
      </c>
      <c r="AQ25" s="63">
        <v>300</v>
      </c>
      <c r="AR25" s="39">
        <v>5</v>
      </c>
      <c r="AS25" s="17">
        <f t="shared" si="78"/>
        <v>1.6666666666666666E-2</v>
      </c>
      <c r="AT25" s="63">
        <v>137</v>
      </c>
      <c r="AU25" s="48">
        <v>0</v>
      </c>
      <c r="AV25" s="17">
        <f t="shared" si="19"/>
        <v>0</v>
      </c>
      <c r="AW25" s="63">
        <f t="shared" si="63"/>
        <v>5862</v>
      </c>
      <c r="AX25" s="39">
        <f t="shared" si="20"/>
        <v>16</v>
      </c>
      <c r="AY25" s="17">
        <f t="shared" si="79"/>
        <v>2.7294438758103039E-3</v>
      </c>
      <c r="AZ25" s="63">
        <v>3686</v>
      </c>
      <c r="BA25" s="48">
        <v>0</v>
      </c>
      <c r="BB25" s="17">
        <f t="shared" si="80"/>
        <v>0</v>
      </c>
      <c r="BC25" s="63">
        <v>161</v>
      </c>
      <c r="BD25" s="39">
        <v>0</v>
      </c>
      <c r="BE25" s="17">
        <f t="shared" si="81"/>
        <v>0</v>
      </c>
      <c r="BF25" s="63">
        <v>108</v>
      </c>
      <c r="BG25" s="48">
        <v>0</v>
      </c>
      <c r="BH25" s="17">
        <f t="shared" si="24"/>
        <v>0</v>
      </c>
      <c r="BI25" s="63">
        <f t="shared" si="25"/>
        <v>3955</v>
      </c>
      <c r="BJ25" s="39">
        <f t="shared" si="26"/>
        <v>0</v>
      </c>
      <c r="BK25" s="17">
        <f t="shared" si="82"/>
        <v>0</v>
      </c>
      <c r="BL25" s="63">
        <v>1574</v>
      </c>
      <c r="BM25" s="48">
        <v>1</v>
      </c>
      <c r="BN25" s="17">
        <f t="shared" si="83"/>
        <v>6.3532401524777639E-4</v>
      </c>
      <c r="BO25" s="63">
        <v>68</v>
      </c>
      <c r="BP25" s="39">
        <v>0</v>
      </c>
      <c r="BQ25" s="17">
        <f t="shared" si="84"/>
        <v>0</v>
      </c>
      <c r="BR25" s="63">
        <v>99</v>
      </c>
      <c r="BS25" s="48">
        <v>0</v>
      </c>
      <c r="BT25" s="17">
        <f t="shared" si="30"/>
        <v>0</v>
      </c>
      <c r="BU25" s="63">
        <f t="shared" si="31"/>
        <v>1741</v>
      </c>
      <c r="BV25" s="39">
        <f t="shared" si="32"/>
        <v>1</v>
      </c>
      <c r="BW25" s="17">
        <f t="shared" si="85"/>
        <v>5.7438253877082138E-4</v>
      </c>
      <c r="BX25" s="63">
        <v>517</v>
      </c>
      <c r="BY25" s="48">
        <v>0</v>
      </c>
      <c r="BZ25" s="17">
        <f t="shared" si="86"/>
        <v>0</v>
      </c>
      <c r="CA25" s="63">
        <v>21</v>
      </c>
      <c r="CB25" s="39">
        <v>0</v>
      </c>
      <c r="CC25" s="17">
        <f t="shared" si="87"/>
        <v>0</v>
      </c>
      <c r="CD25" s="63">
        <v>68</v>
      </c>
      <c r="CE25" s="48">
        <v>0</v>
      </c>
      <c r="CF25" s="17">
        <f t="shared" si="36"/>
        <v>0</v>
      </c>
      <c r="CG25" s="63">
        <f t="shared" si="37"/>
        <v>606</v>
      </c>
      <c r="CH25" s="39">
        <f t="shared" si="38"/>
        <v>0</v>
      </c>
      <c r="CI25" s="17">
        <f t="shared" si="88"/>
        <v>0</v>
      </c>
      <c r="CJ25" s="63">
        <f t="shared" si="89"/>
        <v>18092</v>
      </c>
      <c r="CK25" s="48">
        <f t="shared" si="90"/>
        <v>42</v>
      </c>
      <c r="CL25" s="17">
        <f t="shared" si="91"/>
        <v>2.3214680521777579E-3</v>
      </c>
      <c r="CM25" s="63">
        <f t="shared" si="92"/>
        <v>1130</v>
      </c>
      <c r="CN25" s="39">
        <f t="shared" si="93"/>
        <v>11</v>
      </c>
      <c r="CO25" s="17">
        <f t="shared" si="94"/>
        <v>9.7345132743362831E-3</v>
      </c>
      <c r="CP25" s="63">
        <f t="shared" si="46"/>
        <v>460</v>
      </c>
      <c r="CQ25" s="48">
        <f t="shared" si="47"/>
        <v>0</v>
      </c>
      <c r="CR25" s="17">
        <f t="shared" si="48"/>
        <v>0</v>
      </c>
      <c r="CS25" s="63">
        <f t="shared" si="95"/>
        <v>19682</v>
      </c>
      <c r="CT25" s="39">
        <f t="shared" si="96"/>
        <v>53</v>
      </c>
      <c r="CU25" s="17">
        <f t="shared" si="97"/>
        <v>2.6928157707550044E-3</v>
      </c>
      <c r="CW25" s="194" t="s">
        <v>48</v>
      </c>
      <c r="CX25" s="192">
        <f>VLOOKUP(CW25,$C$6:$CU$79,97,FALSE)</f>
        <v>8.9151008092168433E-3</v>
      </c>
      <c r="CY25" s="188"/>
      <c r="CZ25" s="191" t="str">
        <f t="shared" si="50"/>
        <v>河内長野市</v>
      </c>
      <c r="DA25" s="192">
        <f t="shared" si="51"/>
        <v>6.5853924023076089E-3</v>
      </c>
      <c r="DB25" s="47">
        <f t="shared" si="67"/>
        <v>7.0000000000000001E-3</v>
      </c>
      <c r="DC25" s="188"/>
      <c r="DD25" s="38" t="s">
        <v>48</v>
      </c>
      <c r="DE25" s="47">
        <f t="shared" si="52"/>
        <v>7.8325123152709359E-3</v>
      </c>
      <c r="DF25" s="47">
        <f t="shared" si="53"/>
        <v>8.0000000000000002E-3</v>
      </c>
      <c r="DG25" s="47">
        <f t="shared" si="54"/>
        <v>2.7649769585253458E-2</v>
      </c>
      <c r="DH25" s="47">
        <f t="shared" si="55"/>
        <v>2.8000000000000001E-2</v>
      </c>
      <c r="DJ25" s="47">
        <f t="shared" si="98"/>
        <v>5.8148754639731279E-3</v>
      </c>
      <c r="DK25" s="47">
        <f t="shared" si="57"/>
        <v>6.0000000000000001E-3</v>
      </c>
      <c r="DL25" s="47">
        <f t="shared" si="99"/>
        <v>4.7230064481486537E-3</v>
      </c>
      <c r="DM25" s="47">
        <f t="shared" si="59"/>
        <v>5.0000000000000001E-3</v>
      </c>
      <c r="DN25" s="47">
        <f t="shared" si="100"/>
        <v>2.1293460637722934E-2</v>
      </c>
      <c r="DO25" s="47">
        <f t="shared" si="61"/>
        <v>2.1000000000000001E-2</v>
      </c>
      <c r="DP25" s="40">
        <v>0</v>
      </c>
    </row>
    <row r="26" spans="2:120" s="15" customFormat="1">
      <c r="B26" s="67">
        <v>21</v>
      </c>
      <c r="C26" s="14" t="s">
        <v>128</v>
      </c>
      <c r="D26" s="63">
        <v>47</v>
      </c>
      <c r="E26" s="48">
        <v>0</v>
      </c>
      <c r="F26" s="17">
        <f t="shared" si="68"/>
        <v>0</v>
      </c>
      <c r="G26" s="63">
        <v>0</v>
      </c>
      <c r="H26" s="48">
        <v>0</v>
      </c>
      <c r="I26" s="17" t="str">
        <f t="shared" si="69"/>
        <v>-</v>
      </c>
      <c r="J26" s="63">
        <v>0</v>
      </c>
      <c r="K26" s="48">
        <v>0</v>
      </c>
      <c r="L26" s="17" t="str">
        <f t="shared" si="2"/>
        <v>-</v>
      </c>
      <c r="M26" s="63">
        <f t="shared" si="3"/>
        <v>47</v>
      </c>
      <c r="N26" s="48">
        <f t="shared" si="4"/>
        <v>0</v>
      </c>
      <c r="O26" s="17">
        <f t="shared" si="70"/>
        <v>0</v>
      </c>
      <c r="P26" s="63">
        <v>98</v>
      </c>
      <c r="Q26" s="48">
        <v>1</v>
      </c>
      <c r="R26" s="17">
        <f t="shared" si="71"/>
        <v>1.020408163265306E-2</v>
      </c>
      <c r="S26" s="63">
        <v>1</v>
      </c>
      <c r="T26" s="39">
        <v>0</v>
      </c>
      <c r="U26" s="17">
        <f t="shared" si="72"/>
        <v>0</v>
      </c>
      <c r="V26" s="63">
        <v>4</v>
      </c>
      <c r="W26" s="48">
        <v>0</v>
      </c>
      <c r="X26" s="17">
        <f t="shared" si="8"/>
        <v>0</v>
      </c>
      <c r="Y26" s="63">
        <f t="shared" si="9"/>
        <v>103</v>
      </c>
      <c r="Z26" s="39">
        <f t="shared" si="10"/>
        <v>1</v>
      </c>
      <c r="AA26" s="17">
        <f t="shared" si="73"/>
        <v>9.7087378640776691E-3</v>
      </c>
      <c r="AB26" s="63">
        <v>4450</v>
      </c>
      <c r="AC26" s="48">
        <v>11</v>
      </c>
      <c r="AD26" s="17">
        <f t="shared" si="74"/>
        <v>2.4719101123595504E-3</v>
      </c>
      <c r="AE26" s="63">
        <v>333</v>
      </c>
      <c r="AF26" s="48">
        <v>1</v>
      </c>
      <c r="AG26" s="17">
        <f t="shared" si="75"/>
        <v>3.003003003003003E-3</v>
      </c>
      <c r="AH26" s="63">
        <v>24</v>
      </c>
      <c r="AI26" s="48">
        <v>0</v>
      </c>
      <c r="AJ26" s="17">
        <f t="shared" si="14"/>
        <v>0</v>
      </c>
      <c r="AK26" s="63">
        <f t="shared" si="15"/>
        <v>4807</v>
      </c>
      <c r="AL26" s="39">
        <f t="shared" si="62"/>
        <v>12</v>
      </c>
      <c r="AM26" s="17">
        <f t="shared" si="76"/>
        <v>2.4963594757645099E-3</v>
      </c>
      <c r="AN26" s="63">
        <v>3907</v>
      </c>
      <c r="AO26" s="48">
        <v>7</v>
      </c>
      <c r="AP26" s="17">
        <f t="shared" si="77"/>
        <v>1.7916560020476069E-3</v>
      </c>
      <c r="AQ26" s="63">
        <v>195</v>
      </c>
      <c r="AR26" s="39">
        <v>0</v>
      </c>
      <c r="AS26" s="17">
        <f t="shared" si="78"/>
        <v>0</v>
      </c>
      <c r="AT26" s="63">
        <v>59</v>
      </c>
      <c r="AU26" s="48">
        <v>0</v>
      </c>
      <c r="AV26" s="17">
        <f t="shared" si="19"/>
        <v>0</v>
      </c>
      <c r="AW26" s="63">
        <f t="shared" si="63"/>
        <v>4161</v>
      </c>
      <c r="AX26" s="39">
        <f t="shared" si="20"/>
        <v>7</v>
      </c>
      <c r="AY26" s="17">
        <f t="shared" si="79"/>
        <v>1.6822879115597211E-3</v>
      </c>
      <c r="AZ26" s="63">
        <v>2435</v>
      </c>
      <c r="BA26" s="48">
        <v>4</v>
      </c>
      <c r="BB26" s="17">
        <f t="shared" si="80"/>
        <v>1.6427104722792608E-3</v>
      </c>
      <c r="BC26" s="63">
        <v>112</v>
      </c>
      <c r="BD26" s="39">
        <v>1</v>
      </c>
      <c r="BE26" s="17">
        <f t="shared" si="81"/>
        <v>8.9285714285714281E-3</v>
      </c>
      <c r="BF26" s="63">
        <v>66</v>
      </c>
      <c r="BG26" s="48">
        <v>0</v>
      </c>
      <c r="BH26" s="17">
        <f t="shared" si="24"/>
        <v>0</v>
      </c>
      <c r="BI26" s="63">
        <f t="shared" si="25"/>
        <v>2613</v>
      </c>
      <c r="BJ26" s="39">
        <f t="shared" si="26"/>
        <v>5</v>
      </c>
      <c r="BK26" s="17">
        <f t="shared" si="82"/>
        <v>1.9135093761959434E-3</v>
      </c>
      <c r="BL26" s="63">
        <v>882</v>
      </c>
      <c r="BM26" s="48">
        <v>0</v>
      </c>
      <c r="BN26" s="17">
        <f t="shared" si="83"/>
        <v>0</v>
      </c>
      <c r="BO26" s="63">
        <v>58</v>
      </c>
      <c r="BP26" s="39">
        <v>0</v>
      </c>
      <c r="BQ26" s="17">
        <f t="shared" si="84"/>
        <v>0</v>
      </c>
      <c r="BR26" s="63">
        <v>59</v>
      </c>
      <c r="BS26" s="48">
        <v>0</v>
      </c>
      <c r="BT26" s="17">
        <f t="shared" si="30"/>
        <v>0</v>
      </c>
      <c r="BU26" s="63">
        <f t="shared" si="31"/>
        <v>999</v>
      </c>
      <c r="BV26" s="39">
        <f t="shared" si="32"/>
        <v>0</v>
      </c>
      <c r="BW26" s="17">
        <f t="shared" si="85"/>
        <v>0</v>
      </c>
      <c r="BX26" s="63">
        <v>254</v>
      </c>
      <c r="BY26" s="48">
        <v>0</v>
      </c>
      <c r="BZ26" s="17">
        <f t="shared" si="86"/>
        <v>0</v>
      </c>
      <c r="CA26" s="63">
        <v>8</v>
      </c>
      <c r="CB26" s="39">
        <v>0</v>
      </c>
      <c r="CC26" s="17">
        <f t="shared" si="87"/>
        <v>0</v>
      </c>
      <c r="CD26" s="63">
        <v>39</v>
      </c>
      <c r="CE26" s="48">
        <v>0</v>
      </c>
      <c r="CF26" s="17">
        <f t="shared" si="36"/>
        <v>0</v>
      </c>
      <c r="CG26" s="63">
        <f t="shared" si="37"/>
        <v>301</v>
      </c>
      <c r="CH26" s="39">
        <f t="shared" si="38"/>
        <v>0</v>
      </c>
      <c r="CI26" s="17">
        <f t="shared" si="88"/>
        <v>0</v>
      </c>
      <c r="CJ26" s="63">
        <f t="shared" si="89"/>
        <v>12073</v>
      </c>
      <c r="CK26" s="48">
        <f t="shared" si="90"/>
        <v>23</v>
      </c>
      <c r="CL26" s="17">
        <f t="shared" si="91"/>
        <v>1.9050774455396339E-3</v>
      </c>
      <c r="CM26" s="63">
        <f t="shared" si="92"/>
        <v>707</v>
      </c>
      <c r="CN26" s="39">
        <f t="shared" si="93"/>
        <v>2</v>
      </c>
      <c r="CO26" s="17">
        <f t="shared" si="94"/>
        <v>2.828854314002829E-3</v>
      </c>
      <c r="CP26" s="63">
        <f t="shared" si="46"/>
        <v>251</v>
      </c>
      <c r="CQ26" s="48">
        <f t="shared" si="47"/>
        <v>0</v>
      </c>
      <c r="CR26" s="17">
        <f t="shared" si="48"/>
        <v>0</v>
      </c>
      <c r="CS26" s="63">
        <f t="shared" si="95"/>
        <v>13031</v>
      </c>
      <c r="CT26" s="39">
        <f t="shared" si="96"/>
        <v>25</v>
      </c>
      <c r="CU26" s="17">
        <f t="shared" si="97"/>
        <v>1.9185020336121557E-3</v>
      </c>
      <c r="CW26" s="194" t="s">
        <v>4</v>
      </c>
      <c r="CX26" s="192">
        <f t="shared" si="66"/>
        <v>2.370140657880164E-2</v>
      </c>
      <c r="CY26" s="188"/>
      <c r="CZ26" s="191" t="str">
        <f t="shared" si="50"/>
        <v>豊中市</v>
      </c>
      <c r="DA26" s="192">
        <f t="shared" si="51"/>
        <v>6.4683539543454556E-3</v>
      </c>
      <c r="DB26" s="47">
        <f t="shared" si="67"/>
        <v>6.0000000000000001E-3</v>
      </c>
      <c r="DC26" s="188"/>
      <c r="DD26" s="38" t="s">
        <v>4</v>
      </c>
      <c r="DE26" s="47">
        <f t="shared" si="52"/>
        <v>2.070778304910886E-2</v>
      </c>
      <c r="DF26" s="47">
        <f t="shared" si="53"/>
        <v>2.1000000000000001E-2</v>
      </c>
      <c r="DG26" s="47">
        <f t="shared" si="54"/>
        <v>4.7191011235955059E-2</v>
      </c>
      <c r="DH26" s="47">
        <f t="shared" si="55"/>
        <v>4.7E-2</v>
      </c>
      <c r="DJ26" s="47">
        <f t="shared" si="98"/>
        <v>5.8148754639731279E-3</v>
      </c>
      <c r="DK26" s="47">
        <f t="shared" si="57"/>
        <v>6.0000000000000001E-3</v>
      </c>
      <c r="DL26" s="47">
        <f t="shared" si="99"/>
        <v>4.7230064481486537E-3</v>
      </c>
      <c r="DM26" s="47">
        <f t="shared" si="59"/>
        <v>5.0000000000000001E-3</v>
      </c>
      <c r="DN26" s="47">
        <f t="shared" si="100"/>
        <v>2.1293460637722934E-2</v>
      </c>
      <c r="DO26" s="47">
        <f t="shared" si="61"/>
        <v>2.1000000000000001E-2</v>
      </c>
      <c r="DP26" s="40">
        <v>0</v>
      </c>
    </row>
    <row r="27" spans="2:120" s="15" customFormat="1">
      <c r="B27" s="67">
        <v>22</v>
      </c>
      <c r="C27" s="14" t="s">
        <v>63</v>
      </c>
      <c r="D27" s="63">
        <v>46</v>
      </c>
      <c r="E27" s="48">
        <v>0</v>
      </c>
      <c r="F27" s="17">
        <f t="shared" si="68"/>
        <v>0</v>
      </c>
      <c r="G27" s="63">
        <v>0</v>
      </c>
      <c r="H27" s="48">
        <v>0</v>
      </c>
      <c r="I27" s="17" t="str">
        <f t="shared" si="69"/>
        <v>-</v>
      </c>
      <c r="J27" s="63">
        <v>2</v>
      </c>
      <c r="K27" s="48">
        <v>0</v>
      </c>
      <c r="L27" s="17">
        <f t="shared" si="2"/>
        <v>0</v>
      </c>
      <c r="M27" s="63">
        <f t="shared" si="3"/>
        <v>48</v>
      </c>
      <c r="N27" s="48">
        <f t="shared" si="4"/>
        <v>0</v>
      </c>
      <c r="O27" s="17">
        <f t="shared" si="70"/>
        <v>0</v>
      </c>
      <c r="P27" s="63">
        <v>153</v>
      </c>
      <c r="Q27" s="48">
        <v>2</v>
      </c>
      <c r="R27" s="17">
        <f t="shared" si="71"/>
        <v>1.3071895424836602E-2</v>
      </c>
      <c r="S27" s="63">
        <v>2</v>
      </c>
      <c r="T27" s="39">
        <v>0</v>
      </c>
      <c r="U27" s="17">
        <f t="shared" si="72"/>
        <v>0</v>
      </c>
      <c r="V27" s="63">
        <v>2</v>
      </c>
      <c r="W27" s="48">
        <v>0</v>
      </c>
      <c r="X27" s="17">
        <f t="shared" si="8"/>
        <v>0</v>
      </c>
      <c r="Y27" s="63">
        <f t="shared" si="9"/>
        <v>157</v>
      </c>
      <c r="Z27" s="39">
        <f t="shared" si="10"/>
        <v>2</v>
      </c>
      <c r="AA27" s="17">
        <f t="shared" si="73"/>
        <v>1.2738853503184714E-2</v>
      </c>
      <c r="AB27" s="63">
        <v>6004</v>
      </c>
      <c r="AC27" s="48">
        <v>24</v>
      </c>
      <c r="AD27" s="17">
        <f t="shared" si="74"/>
        <v>3.9973351099267156E-3</v>
      </c>
      <c r="AE27" s="63">
        <v>332</v>
      </c>
      <c r="AF27" s="48">
        <v>2</v>
      </c>
      <c r="AG27" s="17">
        <f t="shared" si="75"/>
        <v>6.024096385542169E-3</v>
      </c>
      <c r="AH27" s="63">
        <v>42</v>
      </c>
      <c r="AI27" s="48">
        <v>0</v>
      </c>
      <c r="AJ27" s="17">
        <f t="shared" si="14"/>
        <v>0</v>
      </c>
      <c r="AK27" s="63">
        <f t="shared" si="15"/>
        <v>6378</v>
      </c>
      <c r="AL27" s="39">
        <f t="shared" si="62"/>
        <v>26</v>
      </c>
      <c r="AM27" s="17">
        <f t="shared" si="76"/>
        <v>4.0765130134838507E-3</v>
      </c>
      <c r="AN27" s="63">
        <v>4801</v>
      </c>
      <c r="AO27" s="48">
        <v>10</v>
      </c>
      <c r="AP27" s="17">
        <f t="shared" si="77"/>
        <v>2.0828993959591752E-3</v>
      </c>
      <c r="AQ27" s="63">
        <v>188</v>
      </c>
      <c r="AR27" s="39">
        <v>2</v>
      </c>
      <c r="AS27" s="17">
        <f t="shared" si="78"/>
        <v>1.0638297872340425E-2</v>
      </c>
      <c r="AT27" s="63">
        <v>88</v>
      </c>
      <c r="AU27" s="48">
        <v>0</v>
      </c>
      <c r="AV27" s="17">
        <f t="shared" si="19"/>
        <v>0</v>
      </c>
      <c r="AW27" s="63">
        <f t="shared" si="63"/>
        <v>5077</v>
      </c>
      <c r="AX27" s="39">
        <f t="shared" si="20"/>
        <v>12</v>
      </c>
      <c r="AY27" s="17">
        <f t="shared" si="79"/>
        <v>2.3636005515067955E-3</v>
      </c>
      <c r="AZ27" s="63">
        <v>2910</v>
      </c>
      <c r="BA27" s="48">
        <v>4</v>
      </c>
      <c r="BB27" s="17">
        <f t="shared" si="80"/>
        <v>1.3745704467353953E-3</v>
      </c>
      <c r="BC27" s="63">
        <v>81</v>
      </c>
      <c r="BD27" s="39">
        <v>1</v>
      </c>
      <c r="BE27" s="17">
        <f t="shared" si="81"/>
        <v>1.2345679012345678E-2</v>
      </c>
      <c r="BF27" s="63">
        <v>70</v>
      </c>
      <c r="BG27" s="48">
        <v>0</v>
      </c>
      <c r="BH27" s="17">
        <f t="shared" si="24"/>
        <v>0</v>
      </c>
      <c r="BI27" s="63">
        <f t="shared" si="25"/>
        <v>3061</v>
      </c>
      <c r="BJ27" s="39">
        <f t="shared" si="26"/>
        <v>5</v>
      </c>
      <c r="BK27" s="17">
        <f t="shared" si="82"/>
        <v>1.633453119895459E-3</v>
      </c>
      <c r="BL27" s="63">
        <v>1186</v>
      </c>
      <c r="BM27" s="48">
        <v>1</v>
      </c>
      <c r="BN27" s="17">
        <f t="shared" si="83"/>
        <v>8.4317032040472171E-4</v>
      </c>
      <c r="BO27" s="63">
        <v>31</v>
      </c>
      <c r="BP27" s="39">
        <v>1</v>
      </c>
      <c r="BQ27" s="17">
        <f t="shared" si="84"/>
        <v>3.2258064516129031E-2</v>
      </c>
      <c r="BR27" s="63">
        <v>98</v>
      </c>
      <c r="BS27" s="48">
        <v>0</v>
      </c>
      <c r="BT27" s="17">
        <f t="shared" si="30"/>
        <v>0</v>
      </c>
      <c r="BU27" s="63">
        <f t="shared" si="31"/>
        <v>1315</v>
      </c>
      <c r="BV27" s="39">
        <f t="shared" si="32"/>
        <v>2</v>
      </c>
      <c r="BW27" s="17">
        <f t="shared" si="85"/>
        <v>1.520912547528517E-3</v>
      </c>
      <c r="BX27" s="63">
        <v>389</v>
      </c>
      <c r="BY27" s="48">
        <v>0</v>
      </c>
      <c r="BZ27" s="17">
        <f t="shared" si="86"/>
        <v>0</v>
      </c>
      <c r="CA27" s="63">
        <v>12</v>
      </c>
      <c r="CB27" s="39">
        <v>1</v>
      </c>
      <c r="CC27" s="17">
        <f t="shared" si="87"/>
        <v>8.3333333333333329E-2</v>
      </c>
      <c r="CD27" s="63">
        <v>72</v>
      </c>
      <c r="CE27" s="48">
        <v>0</v>
      </c>
      <c r="CF27" s="17">
        <f t="shared" si="36"/>
        <v>0</v>
      </c>
      <c r="CG27" s="63">
        <f t="shared" si="37"/>
        <v>473</v>
      </c>
      <c r="CH27" s="39">
        <f t="shared" si="38"/>
        <v>1</v>
      </c>
      <c r="CI27" s="17">
        <f t="shared" si="88"/>
        <v>2.1141649048625794E-3</v>
      </c>
      <c r="CJ27" s="63">
        <f t="shared" si="89"/>
        <v>15489</v>
      </c>
      <c r="CK27" s="48">
        <f t="shared" si="90"/>
        <v>41</v>
      </c>
      <c r="CL27" s="17">
        <f t="shared" si="91"/>
        <v>2.6470398347214152E-3</v>
      </c>
      <c r="CM27" s="63">
        <f t="shared" si="92"/>
        <v>646</v>
      </c>
      <c r="CN27" s="39">
        <f t="shared" si="93"/>
        <v>7</v>
      </c>
      <c r="CO27" s="17">
        <f t="shared" si="94"/>
        <v>1.0835913312693499E-2</v>
      </c>
      <c r="CP27" s="63">
        <f t="shared" si="46"/>
        <v>374</v>
      </c>
      <c r="CQ27" s="48">
        <f t="shared" si="47"/>
        <v>0</v>
      </c>
      <c r="CR27" s="17">
        <f t="shared" si="48"/>
        <v>0</v>
      </c>
      <c r="CS27" s="63">
        <f t="shared" si="95"/>
        <v>16509</v>
      </c>
      <c r="CT27" s="39">
        <f t="shared" si="96"/>
        <v>48</v>
      </c>
      <c r="CU27" s="17">
        <f t="shared" si="97"/>
        <v>2.9075049972742142E-3</v>
      </c>
      <c r="CW27" s="194" t="s">
        <v>22</v>
      </c>
      <c r="CX27" s="192">
        <f t="shared" si="66"/>
        <v>8.7197780420134752E-3</v>
      </c>
      <c r="CY27" s="188"/>
      <c r="CZ27" s="191" t="str">
        <f t="shared" si="50"/>
        <v>高石市</v>
      </c>
      <c r="DA27" s="192">
        <f t="shared" si="51"/>
        <v>6.1881188118811884E-3</v>
      </c>
      <c r="DB27" s="47">
        <f t="shared" si="67"/>
        <v>6.0000000000000001E-3</v>
      </c>
      <c r="DC27" s="188"/>
      <c r="DD27" s="38" t="s">
        <v>22</v>
      </c>
      <c r="DE27" s="47">
        <f t="shared" si="52"/>
        <v>6.7128396377197658E-3</v>
      </c>
      <c r="DF27" s="47">
        <f t="shared" si="53"/>
        <v>7.0000000000000001E-3</v>
      </c>
      <c r="DG27" s="47">
        <f t="shared" si="54"/>
        <v>4.3554006968641118E-2</v>
      </c>
      <c r="DH27" s="47">
        <f t="shared" si="55"/>
        <v>4.3999999999999997E-2</v>
      </c>
      <c r="DJ27" s="47">
        <f t="shared" si="98"/>
        <v>5.8148754639731279E-3</v>
      </c>
      <c r="DK27" s="47">
        <f t="shared" si="57"/>
        <v>6.0000000000000001E-3</v>
      </c>
      <c r="DL27" s="47">
        <f t="shared" si="99"/>
        <v>4.7230064481486537E-3</v>
      </c>
      <c r="DM27" s="47">
        <f t="shared" si="59"/>
        <v>5.0000000000000001E-3</v>
      </c>
      <c r="DN27" s="47">
        <f t="shared" si="100"/>
        <v>2.1293460637722934E-2</v>
      </c>
      <c r="DO27" s="47">
        <f t="shared" si="61"/>
        <v>2.1000000000000001E-2</v>
      </c>
      <c r="DP27" s="40">
        <v>0</v>
      </c>
    </row>
    <row r="28" spans="2:120" s="15" customFormat="1">
      <c r="B28" s="67">
        <v>23</v>
      </c>
      <c r="C28" s="14" t="s">
        <v>129</v>
      </c>
      <c r="D28" s="63">
        <v>84</v>
      </c>
      <c r="E28" s="48">
        <v>1</v>
      </c>
      <c r="F28" s="17">
        <f t="shared" si="68"/>
        <v>1.1904761904761904E-2</v>
      </c>
      <c r="G28" s="63">
        <v>0</v>
      </c>
      <c r="H28" s="48">
        <v>0</v>
      </c>
      <c r="I28" s="17" t="str">
        <f t="shared" si="69"/>
        <v>-</v>
      </c>
      <c r="J28" s="63">
        <v>1</v>
      </c>
      <c r="K28" s="48">
        <v>0</v>
      </c>
      <c r="L28" s="17">
        <f t="shared" si="2"/>
        <v>0</v>
      </c>
      <c r="M28" s="63">
        <f t="shared" si="3"/>
        <v>85</v>
      </c>
      <c r="N28" s="48">
        <f t="shared" si="4"/>
        <v>1</v>
      </c>
      <c r="O28" s="17">
        <f t="shared" si="70"/>
        <v>1.1764705882352941E-2</v>
      </c>
      <c r="P28" s="63">
        <v>250</v>
      </c>
      <c r="Q28" s="48">
        <v>0</v>
      </c>
      <c r="R28" s="17">
        <f t="shared" si="71"/>
        <v>0</v>
      </c>
      <c r="S28" s="63">
        <v>5</v>
      </c>
      <c r="T28" s="39">
        <v>0</v>
      </c>
      <c r="U28" s="17">
        <f t="shared" si="72"/>
        <v>0</v>
      </c>
      <c r="V28" s="63">
        <v>8</v>
      </c>
      <c r="W28" s="48">
        <v>0</v>
      </c>
      <c r="X28" s="17">
        <f t="shared" si="8"/>
        <v>0</v>
      </c>
      <c r="Y28" s="63">
        <f t="shared" si="9"/>
        <v>263</v>
      </c>
      <c r="Z28" s="39">
        <f t="shared" si="10"/>
        <v>0</v>
      </c>
      <c r="AA28" s="17">
        <f t="shared" si="73"/>
        <v>0</v>
      </c>
      <c r="AB28" s="63">
        <v>9325</v>
      </c>
      <c r="AC28" s="48">
        <v>19</v>
      </c>
      <c r="AD28" s="17">
        <f t="shared" si="74"/>
        <v>2.037533512064343E-3</v>
      </c>
      <c r="AE28" s="63">
        <v>649</v>
      </c>
      <c r="AF28" s="48">
        <v>6</v>
      </c>
      <c r="AG28" s="17">
        <f t="shared" si="75"/>
        <v>9.2449922958397542E-3</v>
      </c>
      <c r="AH28" s="63">
        <v>88</v>
      </c>
      <c r="AI28" s="48">
        <v>0</v>
      </c>
      <c r="AJ28" s="17">
        <f t="shared" si="14"/>
        <v>0</v>
      </c>
      <c r="AK28" s="63">
        <f t="shared" si="15"/>
        <v>10062</v>
      </c>
      <c r="AL28" s="39">
        <f t="shared" si="62"/>
        <v>25</v>
      </c>
      <c r="AM28" s="17">
        <f t="shared" si="76"/>
        <v>2.4845955078513218E-3</v>
      </c>
      <c r="AN28" s="63">
        <v>8425</v>
      </c>
      <c r="AO28" s="48">
        <v>12</v>
      </c>
      <c r="AP28" s="17">
        <f t="shared" si="77"/>
        <v>1.4243323442136499E-3</v>
      </c>
      <c r="AQ28" s="63">
        <v>410</v>
      </c>
      <c r="AR28" s="39">
        <v>4</v>
      </c>
      <c r="AS28" s="17">
        <f t="shared" si="78"/>
        <v>9.7560975609756097E-3</v>
      </c>
      <c r="AT28" s="63">
        <v>140</v>
      </c>
      <c r="AU28" s="48">
        <v>0</v>
      </c>
      <c r="AV28" s="17">
        <f t="shared" si="19"/>
        <v>0</v>
      </c>
      <c r="AW28" s="63">
        <f t="shared" si="63"/>
        <v>8975</v>
      </c>
      <c r="AX28" s="39">
        <f t="shared" si="20"/>
        <v>16</v>
      </c>
      <c r="AY28" s="17">
        <f t="shared" si="79"/>
        <v>1.7827298050139275E-3</v>
      </c>
      <c r="AZ28" s="63">
        <v>5184</v>
      </c>
      <c r="BA28" s="48">
        <v>3</v>
      </c>
      <c r="BB28" s="17">
        <f t="shared" si="80"/>
        <v>5.7870370370370367E-4</v>
      </c>
      <c r="BC28" s="63">
        <v>243</v>
      </c>
      <c r="BD28" s="39">
        <v>1</v>
      </c>
      <c r="BE28" s="17">
        <f t="shared" si="81"/>
        <v>4.11522633744856E-3</v>
      </c>
      <c r="BF28" s="63">
        <v>172</v>
      </c>
      <c r="BG28" s="48">
        <v>0</v>
      </c>
      <c r="BH28" s="17">
        <f t="shared" si="24"/>
        <v>0</v>
      </c>
      <c r="BI28" s="63">
        <f t="shared" si="25"/>
        <v>5599</v>
      </c>
      <c r="BJ28" s="39">
        <f t="shared" si="26"/>
        <v>4</v>
      </c>
      <c r="BK28" s="17">
        <f t="shared" si="82"/>
        <v>7.1441328808715841E-4</v>
      </c>
      <c r="BL28" s="63">
        <v>1826</v>
      </c>
      <c r="BM28" s="48">
        <v>0</v>
      </c>
      <c r="BN28" s="17">
        <f t="shared" si="83"/>
        <v>0</v>
      </c>
      <c r="BO28" s="63">
        <v>95</v>
      </c>
      <c r="BP28" s="39">
        <v>1</v>
      </c>
      <c r="BQ28" s="17">
        <f t="shared" si="84"/>
        <v>1.0526315789473684E-2</v>
      </c>
      <c r="BR28" s="63">
        <v>141</v>
      </c>
      <c r="BS28" s="48">
        <v>0</v>
      </c>
      <c r="BT28" s="17">
        <f t="shared" si="30"/>
        <v>0</v>
      </c>
      <c r="BU28" s="63">
        <f t="shared" si="31"/>
        <v>2062</v>
      </c>
      <c r="BV28" s="39">
        <f t="shared" si="32"/>
        <v>1</v>
      </c>
      <c r="BW28" s="17">
        <f t="shared" si="85"/>
        <v>4.8496605237633366E-4</v>
      </c>
      <c r="BX28" s="63">
        <v>449</v>
      </c>
      <c r="BY28" s="48">
        <v>2</v>
      </c>
      <c r="BZ28" s="17">
        <f t="shared" si="86"/>
        <v>4.4543429844097994E-3</v>
      </c>
      <c r="CA28" s="63">
        <v>22</v>
      </c>
      <c r="CB28" s="39">
        <v>0</v>
      </c>
      <c r="CC28" s="17">
        <f t="shared" si="87"/>
        <v>0</v>
      </c>
      <c r="CD28" s="63">
        <v>76</v>
      </c>
      <c r="CE28" s="48">
        <v>0</v>
      </c>
      <c r="CF28" s="17">
        <f t="shared" si="36"/>
        <v>0</v>
      </c>
      <c r="CG28" s="63">
        <f t="shared" si="37"/>
        <v>547</v>
      </c>
      <c r="CH28" s="39">
        <f t="shared" si="38"/>
        <v>2</v>
      </c>
      <c r="CI28" s="17">
        <f t="shared" si="88"/>
        <v>3.6563071297989031E-3</v>
      </c>
      <c r="CJ28" s="63">
        <f t="shared" si="89"/>
        <v>25543</v>
      </c>
      <c r="CK28" s="48">
        <f t="shared" si="90"/>
        <v>37</v>
      </c>
      <c r="CL28" s="17">
        <f t="shared" si="91"/>
        <v>1.4485377598559292E-3</v>
      </c>
      <c r="CM28" s="63">
        <f t="shared" si="92"/>
        <v>1424</v>
      </c>
      <c r="CN28" s="39">
        <f t="shared" si="93"/>
        <v>12</v>
      </c>
      <c r="CO28" s="17">
        <f t="shared" si="94"/>
        <v>8.4269662921348312E-3</v>
      </c>
      <c r="CP28" s="63">
        <f t="shared" si="46"/>
        <v>626</v>
      </c>
      <c r="CQ28" s="48">
        <f t="shared" si="47"/>
        <v>0</v>
      </c>
      <c r="CR28" s="17">
        <f t="shared" si="48"/>
        <v>0</v>
      </c>
      <c r="CS28" s="63">
        <f t="shared" si="95"/>
        <v>27593</v>
      </c>
      <c r="CT28" s="39">
        <f t="shared" si="96"/>
        <v>49</v>
      </c>
      <c r="CU28" s="17">
        <f t="shared" si="97"/>
        <v>1.7758127061211176E-3</v>
      </c>
      <c r="CW28" s="194" t="s">
        <v>28</v>
      </c>
      <c r="CX28" s="192">
        <f t="shared" si="66"/>
        <v>8.8342386438249858E-3</v>
      </c>
      <c r="CY28" s="188"/>
      <c r="CZ28" s="191" t="str">
        <f t="shared" si="50"/>
        <v>四條畷市</v>
      </c>
      <c r="DA28" s="192">
        <f t="shared" si="51"/>
        <v>5.5656225731296922E-3</v>
      </c>
      <c r="DB28" s="47">
        <f t="shared" si="67"/>
        <v>6.0000000000000001E-3</v>
      </c>
      <c r="DC28" s="188"/>
      <c r="DD28" s="38" t="s">
        <v>28</v>
      </c>
      <c r="DE28" s="47">
        <f t="shared" si="52"/>
        <v>7.6797917344614388E-3</v>
      </c>
      <c r="DF28" s="47">
        <f t="shared" si="53"/>
        <v>8.0000000000000002E-3</v>
      </c>
      <c r="DG28" s="47">
        <f t="shared" si="54"/>
        <v>2.7223230490018149E-2</v>
      </c>
      <c r="DH28" s="47">
        <f t="shared" si="55"/>
        <v>2.7E-2</v>
      </c>
      <c r="DJ28" s="47">
        <f t="shared" si="98"/>
        <v>5.8148754639731279E-3</v>
      </c>
      <c r="DK28" s="47">
        <f t="shared" si="57"/>
        <v>6.0000000000000001E-3</v>
      </c>
      <c r="DL28" s="47">
        <f t="shared" si="99"/>
        <v>4.7230064481486537E-3</v>
      </c>
      <c r="DM28" s="47">
        <f t="shared" si="59"/>
        <v>5.0000000000000001E-3</v>
      </c>
      <c r="DN28" s="47">
        <f t="shared" si="100"/>
        <v>2.1293460637722934E-2</v>
      </c>
      <c r="DO28" s="47">
        <f t="shared" si="61"/>
        <v>2.1000000000000001E-2</v>
      </c>
      <c r="DP28" s="40">
        <v>0</v>
      </c>
    </row>
    <row r="29" spans="2:120" s="15" customFormat="1">
      <c r="B29" s="67">
        <v>24</v>
      </c>
      <c r="C29" s="14" t="s">
        <v>130</v>
      </c>
      <c r="D29" s="63">
        <v>35</v>
      </c>
      <c r="E29" s="48">
        <v>1</v>
      </c>
      <c r="F29" s="17">
        <f t="shared" si="68"/>
        <v>2.8571428571428571E-2</v>
      </c>
      <c r="G29" s="63">
        <v>0</v>
      </c>
      <c r="H29" s="48">
        <v>0</v>
      </c>
      <c r="I29" s="17" t="str">
        <f t="shared" si="69"/>
        <v>-</v>
      </c>
      <c r="J29" s="63">
        <v>1</v>
      </c>
      <c r="K29" s="48">
        <v>0</v>
      </c>
      <c r="L29" s="17">
        <f t="shared" si="2"/>
        <v>0</v>
      </c>
      <c r="M29" s="63">
        <f t="shared" si="3"/>
        <v>36</v>
      </c>
      <c r="N29" s="48">
        <f t="shared" si="4"/>
        <v>1</v>
      </c>
      <c r="O29" s="17">
        <f t="shared" si="70"/>
        <v>2.7777777777777776E-2</v>
      </c>
      <c r="P29" s="63">
        <v>96</v>
      </c>
      <c r="Q29" s="48">
        <v>1</v>
      </c>
      <c r="R29" s="17">
        <f t="shared" si="71"/>
        <v>1.0416666666666666E-2</v>
      </c>
      <c r="S29" s="63">
        <v>3</v>
      </c>
      <c r="T29" s="39">
        <v>0</v>
      </c>
      <c r="U29" s="17">
        <f t="shared" si="72"/>
        <v>0</v>
      </c>
      <c r="V29" s="63">
        <v>7</v>
      </c>
      <c r="W29" s="48">
        <v>0</v>
      </c>
      <c r="X29" s="17">
        <f t="shared" si="8"/>
        <v>0</v>
      </c>
      <c r="Y29" s="63">
        <f t="shared" si="9"/>
        <v>106</v>
      </c>
      <c r="Z29" s="39">
        <f t="shared" si="10"/>
        <v>1</v>
      </c>
      <c r="AA29" s="17">
        <f t="shared" si="73"/>
        <v>9.433962264150943E-3</v>
      </c>
      <c r="AB29" s="63">
        <v>3560</v>
      </c>
      <c r="AC29" s="48">
        <v>24</v>
      </c>
      <c r="AD29" s="17">
        <f t="shared" si="74"/>
        <v>6.7415730337078653E-3</v>
      </c>
      <c r="AE29" s="63">
        <v>600</v>
      </c>
      <c r="AF29" s="48">
        <v>11</v>
      </c>
      <c r="AG29" s="17">
        <f t="shared" si="75"/>
        <v>1.8333333333333333E-2</v>
      </c>
      <c r="AH29" s="63">
        <v>41</v>
      </c>
      <c r="AI29" s="48">
        <v>0</v>
      </c>
      <c r="AJ29" s="17">
        <f t="shared" si="14"/>
        <v>0</v>
      </c>
      <c r="AK29" s="63">
        <f t="shared" si="15"/>
        <v>4201</v>
      </c>
      <c r="AL29" s="39">
        <f t="shared" si="62"/>
        <v>35</v>
      </c>
      <c r="AM29" s="17">
        <f t="shared" si="76"/>
        <v>8.3313496786479417E-3</v>
      </c>
      <c r="AN29" s="63">
        <v>3066</v>
      </c>
      <c r="AO29" s="48">
        <v>10</v>
      </c>
      <c r="AP29" s="17">
        <f t="shared" si="77"/>
        <v>3.2615786040443573E-3</v>
      </c>
      <c r="AQ29" s="63">
        <v>351</v>
      </c>
      <c r="AR29" s="39">
        <v>6</v>
      </c>
      <c r="AS29" s="17">
        <f t="shared" si="78"/>
        <v>1.7094017094017096E-2</v>
      </c>
      <c r="AT29" s="63">
        <v>85</v>
      </c>
      <c r="AU29" s="48">
        <v>0</v>
      </c>
      <c r="AV29" s="17">
        <f t="shared" si="19"/>
        <v>0</v>
      </c>
      <c r="AW29" s="63">
        <f t="shared" si="63"/>
        <v>3502</v>
      </c>
      <c r="AX29" s="39">
        <f t="shared" si="20"/>
        <v>16</v>
      </c>
      <c r="AY29" s="17">
        <f t="shared" si="79"/>
        <v>4.5688178183894918E-3</v>
      </c>
      <c r="AZ29" s="63">
        <v>2168</v>
      </c>
      <c r="BA29" s="48">
        <v>5</v>
      </c>
      <c r="BB29" s="17">
        <f t="shared" si="80"/>
        <v>2.3062730627306273E-3</v>
      </c>
      <c r="BC29" s="63">
        <v>198</v>
      </c>
      <c r="BD29" s="39">
        <v>0</v>
      </c>
      <c r="BE29" s="17">
        <f t="shared" si="81"/>
        <v>0</v>
      </c>
      <c r="BF29" s="63">
        <v>89</v>
      </c>
      <c r="BG29" s="48">
        <v>0</v>
      </c>
      <c r="BH29" s="17">
        <f t="shared" si="24"/>
        <v>0</v>
      </c>
      <c r="BI29" s="63">
        <f t="shared" si="25"/>
        <v>2455</v>
      </c>
      <c r="BJ29" s="39">
        <f t="shared" si="26"/>
        <v>5</v>
      </c>
      <c r="BK29" s="17">
        <f t="shared" si="82"/>
        <v>2.0366598778004071E-3</v>
      </c>
      <c r="BL29" s="63">
        <v>976</v>
      </c>
      <c r="BM29" s="48">
        <v>0</v>
      </c>
      <c r="BN29" s="17">
        <f t="shared" si="83"/>
        <v>0</v>
      </c>
      <c r="BO29" s="63">
        <v>82</v>
      </c>
      <c r="BP29" s="39">
        <v>0</v>
      </c>
      <c r="BQ29" s="17">
        <f t="shared" si="84"/>
        <v>0</v>
      </c>
      <c r="BR29" s="63">
        <v>70</v>
      </c>
      <c r="BS29" s="48">
        <v>0</v>
      </c>
      <c r="BT29" s="17">
        <f t="shared" si="30"/>
        <v>0</v>
      </c>
      <c r="BU29" s="63">
        <f t="shared" si="31"/>
        <v>1128</v>
      </c>
      <c r="BV29" s="39">
        <f t="shared" si="32"/>
        <v>0</v>
      </c>
      <c r="BW29" s="17">
        <f t="shared" si="85"/>
        <v>0</v>
      </c>
      <c r="BX29" s="63">
        <v>305</v>
      </c>
      <c r="BY29" s="48">
        <v>0</v>
      </c>
      <c r="BZ29" s="17">
        <f t="shared" si="86"/>
        <v>0</v>
      </c>
      <c r="CA29" s="63">
        <v>24</v>
      </c>
      <c r="CB29" s="39">
        <v>0</v>
      </c>
      <c r="CC29" s="17">
        <f t="shared" si="87"/>
        <v>0</v>
      </c>
      <c r="CD29" s="63">
        <v>55</v>
      </c>
      <c r="CE29" s="48">
        <v>0</v>
      </c>
      <c r="CF29" s="17">
        <f t="shared" si="36"/>
        <v>0</v>
      </c>
      <c r="CG29" s="63">
        <f t="shared" si="37"/>
        <v>384</v>
      </c>
      <c r="CH29" s="39">
        <f t="shared" si="38"/>
        <v>0</v>
      </c>
      <c r="CI29" s="17">
        <f t="shared" si="88"/>
        <v>0</v>
      </c>
      <c r="CJ29" s="63">
        <f t="shared" si="89"/>
        <v>10206</v>
      </c>
      <c r="CK29" s="48">
        <f t="shared" si="90"/>
        <v>41</v>
      </c>
      <c r="CL29" s="17">
        <f t="shared" si="91"/>
        <v>4.0172447579854987E-3</v>
      </c>
      <c r="CM29" s="63">
        <f t="shared" si="92"/>
        <v>1258</v>
      </c>
      <c r="CN29" s="39">
        <f t="shared" si="93"/>
        <v>17</v>
      </c>
      <c r="CO29" s="17">
        <f t="shared" si="94"/>
        <v>1.3513513513513514E-2</v>
      </c>
      <c r="CP29" s="63">
        <f t="shared" si="46"/>
        <v>348</v>
      </c>
      <c r="CQ29" s="48">
        <f t="shared" si="47"/>
        <v>0</v>
      </c>
      <c r="CR29" s="17">
        <f t="shared" si="48"/>
        <v>0</v>
      </c>
      <c r="CS29" s="63">
        <f t="shared" si="95"/>
        <v>11812</v>
      </c>
      <c r="CT29" s="39">
        <f t="shared" si="96"/>
        <v>58</v>
      </c>
      <c r="CU29" s="17">
        <f t="shared" si="97"/>
        <v>4.9102607517778531E-3</v>
      </c>
      <c r="CW29" s="194" t="s">
        <v>17</v>
      </c>
      <c r="CX29" s="192">
        <f t="shared" si="66"/>
        <v>1.929187471629596E-3</v>
      </c>
      <c r="CY29" s="188"/>
      <c r="CZ29" s="191" t="str">
        <f t="shared" si="50"/>
        <v>泉大津市</v>
      </c>
      <c r="DA29" s="192">
        <f t="shared" si="51"/>
        <v>5.5067245578735574E-3</v>
      </c>
      <c r="DB29" s="47">
        <f t="shared" si="67"/>
        <v>6.0000000000000001E-3</v>
      </c>
      <c r="DC29" s="188"/>
      <c r="DD29" s="38" t="s">
        <v>17</v>
      </c>
      <c r="DE29" s="47">
        <f t="shared" si="52"/>
        <v>1.224739742804654E-3</v>
      </c>
      <c r="DF29" s="47">
        <f t="shared" si="53"/>
        <v>1E-3</v>
      </c>
      <c r="DG29" s="47">
        <f t="shared" si="54"/>
        <v>1.4198782961460446E-2</v>
      </c>
      <c r="DH29" s="47">
        <f t="shared" si="55"/>
        <v>1.4E-2</v>
      </c>
      <c r="DJ29" s="47">
        <f t="shared" si="98"/>
        <v>5.8148754639731279E-3</v>
      </c>
      <c r="DK29" s="47">
        <f t="shared" si="57"/>
        <v>6.0000000000000001E-3</v>
      </c>
      <c r="DL29" s="47">
        <f t="shared" si="99"/>
        <v>4.7230064481486537E-3</v>
      </c>
      <c r="DM29" s="47">
        <f t="shared" si="59"/>
        <v>5.0000000000000001E-3</v>
      </c>
      <c r="DN29" s="47">
        <f t="shared" si="100"/>
        <v>2.1293460637722934E-2</v>
      </c>
      <c r="DO29" s="47">
        <f t="shared" si="61"/>
        <v>2.1000000000000001E-2</v>
      </c>
      <c r="DP29" s="40">
        <v>0</v>
      </c>
    </row>
    <row r="30" spans="2:120" s="15" customFormat="1">
      <c r="B30" s="67">
        <v>25</v>
      </c>
      <c r="C30" s="14" t="s">
        <v>131</v>
      </c>
      <c r="D30" s="63">
        <v>13</v>
      </c>
      <c r="E30" s="48">
        <v>0</v>
      </c>
      <c r="F30" s="17">
        <f t="shared" si="68"/>
        <v>0</v>
      </c>
      <c r="G30" s="63">
        <v>2</v>
      </c>
      <c r="H30" s="48">
        <v>0</v>
      </c>
      <c r="I30" s="17">
        <f t="shared" si="69"/>
        <v>0</v>
      </c>
      <c r="J30" s="63">
        <v>0</v>
      </c>
      <c r="K30" s="48">
        <v>0</v>
      </c>
      <c r="L30" s="17" t="str">
        <f t="shared" si="2"/>
        <v>-</v>
      </c>
      <c r="M30" s="63">
        <f t="shared" si="3"/>
        <v>15</v>
      </c>
      <c r="N30" s="48">
        <f t="shared" si="4"/>
        <v>0</v>
      </c>
      <c r="O30" s="17">
        <f t="shared" si="70"/>
        <v>0</v>
      </c>
      <c r="P30" s="63">
        <v>54</v>
      </c>
      <c r="Q30" s="48">
        <v>0</v>
      </c>
      <c r="R30" s="17">
        <f t="shared" si="71"/>
        <v>0</v>
      </c>
      <c r="S30" s="63">
        <v>3</v>
      </c>
      <c r="T30" s="39">
        <v>0</v>
      </c>
      <c r="U30" s="17">
        <f t="shared" si="72"/>
        <v>0</v>
      </c>
      <c r="V30" s="63">
        <v>4</v>
      </c>
      <c r="W30" s="48">
        <v>0</v>
      </c>
      <c r="X30" s="17">
        <f t="shared" si="8"/>
        <v>0</v>
      </c>
      <c r="Y30" s="63">
        <f t="shared" si="9"/>
        <v>61</v>
      </c>
      <c r="Z30" s="39">
        <f t="shared" si="10"/>
        <v>0</v>
      </c>
      <c r="AA30" s="17">
        <f t="shared" si="73"/>
        <v>0</v>
      </c>
      <c r="AB30" s="63">
        <v>2230</v>
      </c>
      <c r="AC30" s="48">
        <v>7</v>
      </c>
      <c r="AD30" s="17">
        <f t="shared" si="74"/>
        <v>3.1390134529147981E-3</v>
      </c>
      <c r="AE30" s="63">
        <v>584</v>
      </c>
      <c r="AF30" s="48">
        <v>10</v>
      </c>
      <c r="AG30" s="17">
        <f t="shared" si="75"/>
        <v>1.7123287671232876E-2</v>
      </c>
      <c r="AH30" s="63">
        <v>58</v>
      </c>
      <c r="AI30" s="48">
        <v>0</v>
      </c>
      <c r="AJ30" s="17">
        <f t="shared" si="14"/>
        <v>0</v>
      </c>
      <c r="AK30" s="63">
        <f t="shared" si="15"/>
        <v>2872</v>
      </c>
      <c r="AL30" s="39">
        <f t="shared" si="62"/>
        <v>17</v>
      </c>
      <c r="AM30" s="17">
        <f t="shared" si="76"/>
        <v>5.9192200557103064E-3</v>
      </c>
      <c r="AN30" s="63">
        <v>1894</v>
      </c>
      <c r="AO30" s="48">
        <v>11</v>
      </c>
      <c r="AP30" s="17">
        <f t="shared" si="77"/>
        <v>5.8078141499472019E-3</v>
      </c>
      <c r="AQ30" s="63">
        <v>384</v>
      </c>
      <c r="AR30" s="39">
        <v>3</v>
      </c>
      <c r="AS30" s="17">
        <f t="shared" si="78"/>
        <v>7.8125E-3</v>
      </c>
      <c r="AT30" s="63">
        <v>92</v>
      </c>
      <c r="AU30" s="48">
        <v>0</v>
      </c>
      <c r="AV30" s="17">
        <f t="shared" si="19"/>
        <v>0</v>
      </c>
      <c r="AW30" s="63">
        <f t="shared" si="63"/>
        <v>2370</v>
      </c>
      <c r="AX30" s="39">
        <f t="shared" si="20"/>
        <v>14</v>
      </c>
      <c r="AY30" s="17">
        <f t="shared" si="79"/>
        <v>5.9071729957805904E-3</v>
      </c>
      <c r="AZ30" s="63">
        <v>1356</v>
      </c>
      <c r="BA30" s="48">
        <v>3</v>
      </c>
      <c r="BB30" s="17">
        <f t="shared" si="80"/>
        <v>2.2123893805309734E-3</v>
      </c>
      <c r="BC30" s="63">
        <v>194</v>
      </c>
      <c r="BD30" s="39">
        <v>0</v>
      </c>
      <c r="BE30" s="17">
        <f t="shared" si="81"/>
        <v>0</v>
      </c>
      <c r="BF30" s="63">
        <v>71</v>
      </c>
      <c r="BG30" s="48">
        <v>0</v>
      </c>
      <c r="BH30" s="17">
        <f t="shared" si="24"/>
        <v>0</v>
      </c>
      <c r="BI30" s="63">
        <f t="shared" si="25"/>
        <v>1621</v>
      </c>
      <c r="BJ30" s="39">
        <f t="shared" si="26"/>
        <v>3</v>
      </c>
      <c r="BK30" s="17">
        <f t="shared" si="82"/>
        <v>1.8507094386181369E-3</v>
      </c>
      <c r="BL30" s="63">
        <v>743</v>
      </c>
      <c r="BM30" s="48">
        <v>0</v>
      </c>
      <c r="BN30" s="17">
        <f t="shared" si="83"/>
        <v>0</v>
      </c>
      <c r="BO30" s="63">
        <v>112</v>
      </c>
      <c r="BP30" s="39">
        <v>1</v>
      </c>
      <c r="BQ30" s="17">
        <f t="shared" si="84"/>
        <v>8.9285714285714281E-3</v>
      </c>
      <c r="BR30" s="63">
        <v>83</v>
      </c>
      <c r="BS30" s="48">
        <v>0</v>
      </c>
      <c r="BT30" s="17">
        <f t="shared" si="30"/>
        <v>0</v>
      </c>
      <c r="BU30" s="63">
        <f t="shared" si="31"/>
        <v>938</v>
      </c>
      <c r="BV30" s="39">
        <f t="shared" si="32"/>
        <v>1</v>
      </c>
      <c r="BW30" s="17">
        <f t="shared" si="85"/>
        <v>1.0660980810234541E-3</v>
      </c>
      <c r="BX30" s="63">
        <v>222</v>
      </c>
      <c r="BY30" s="48">
        <v>0</v>
      </c>
      <c r="BZ30" s="17">
        <f t="shared" si="86"/>
        <v>0</v>
      </c>
      <c r="CA30" s="63">
        <v>27</v>
      </c>
      <c r="CB30" s="39">
        <v>0</v>
      </c>
      <c r="CC30" s="17">
        <f t="shared" si="87"/>
        <v>0</v>
      </c>
      <c r="CD30" s="63">
        <v>54</v>
      </c>
      <c r="CE30" s="48">
        <v>0</v>
      </c>
      <c r="CF30" s="17">
        <f t="shared" si="36"/>
        <v>0</v>
      </c>
      <c r="CG30" s="63">
        <f t="shared" si="37"/>
        <v>303</v>
      </c>
      <c r="CH30" s="39">
        <f t="shared" si="38"/>
        <v>0</v>
      </c>
      <c r="CI30" s="17">
        <f t="shared" si="88"/>
        <v>0</v>
      </c>
      <c r="CJ30" s="63">
        <f t="shared" si="89"/>
        <v>6512</v>
      </c>
      <c r="CK30" s="48">
        <f t="shared" si="90"/>
        <v>21</v>
      </c>
      <c r="CL30" s="17">
        <f t="shared" si="91"/>
        <v>3.2248157248157246E-3</v>
      </c>
      <c r="CM30" s="63">
        <f t="shared" si="92"/>
        <v>1306</v>
      </c>
      <c r="CN30" s="39">
        <f t="shared" si="93"/>
        <v>14</v>
      </c>
      <c r="CO30" s="17">
        <f t="shared" si="94"/>
        <v>1.0719754977029096E-2</v>
      </c>
      <c r="CP30" s="63">
        <f t="shared" si="46"/>
        <v>362</v>
      </c>
      <c r="CQ30" s="48">
        <f t="shared" si="47"/>
        <v>0</v>
      </c>
      <c r="CR30" s="17">
        <f t="shared" si="48"/>
        <v>0</v>
      </c>
      <c r="CS30" s="63">
        <f t="shared" si="95"/>
        <v>8180</v>
      </c>
      <c r="CT30" s="39">
        <f t="shared" si="96"/>
        <v>35</v>
      </c>
      <c r="CU30" s="17">
        <f t="shared" si="97"/>
        <v>4.278728606356968E-3</v>
      </c>
      <c r="CW30" s="194" t="s">
        <v>10</v>
      </c>
      <c r="CX30" s="192">
        <f t="shared" si="66"/>
        <v>1.9869942196531791E-3</v>
      </c>
      <c r="CY30" s="188"/>
      <c r="CZ30" s="191" t="str">
        <f t="shared" si="50"/>
        <v>大阪狭山市</v>
      </c>
      <c r="DA30" s="192">
        <f t="shared" si="51"/>
        <v>4.7619047619047623E-3</v>
      </c>
      <c r="DB30" s="47">
        <f t="shared" si="67"/>
        <v>5.0000000000000001E-3</v>
      </c>
      <c r="DC30" s="188"/>
      <c r="DD30" s="38" t="s">
        <v>10</v>
      </c>
      <c r="DE30" s="47">
        <f t="shared" si="52"/>
        <v>1.0978043912175648E-3</v>
      </c>
      <c r="DF30" s="47">
        <f t="shared" si="53"/>
        <v>1E-3</v>
      </c>
      <c r="DG30" s="47">
        <f t="shared" si="54"/>
        <v>1.261467889908257E-2</v>
      </c>
      <c r="DH30" s="47">
        <f>ROUND(DG30,3)</f>
        <v>1.2999999999999999E-2</v>
      </c>
      <c r="DJ30" s="47">
        <f t="shared" si="98"/>
        <v>5.8148754639731279E-3</v>
      </c>
      <c r="DK30" s="47">
        <f t="shared" si="57"/>
        <v>6.0000000000000001E-3</v>
      </c>
      <c r="DL30" s="47">
        <f t="shared" si="99"/>
        <v>4.7230064481486537E-3</v>
      </c>
      <c r="DM30" s="47">
        <f t="shared" si="59"/>
        <v>5.0000000000000001E-3</v>
      </c>
      <c r="DN30" s="47">
        <f t="shared" si="100"/>
        <v>2.1293460637722934E-2</v>
      </c>
      <c r="DO30" s="47">
        <f t="shared" si="61"/>
        <v>2.1000000000000001E-2</v>
      </c>
      <c r="DP30" s="40">
        <v>0</v>
      </c>
    </row>
    <row r="31" spans="2:120" s="15" customFormat="1">
      <c r="B31" s="67">
        <v>26</v>
      </c>
      <c r="C31" s="14" t="s">
        <v>35</v>
      </c>
      <c r="D31" s="63">
        <v>443</v>
      </c>
      <c r="E31" s="48">
        <v>7</v>
      </c>
      <c r="F31" s="17">
        <f t="shared" si="68"/>
        <v>1.580135440180587E-2</v>
      </c>
      <c r="G31" s="63">
        <v>7</v>
      </c>
      <c r="H31" s="48">
        <v>1</v>
      </c>
      <c r="I31" s="17">
        <f t="shared" si="69"/>
        <v>0.14285714285714285</v>
      </c>
      <c r="J31" s="63">
        <v>10</v>
      </c>
      <c r="K31" s="48">
        <v>0</v>
      </c>
      <c r="L31" s="17">
        <f t="shared" si="2"/>
        <v>0</v>
      </c>
      <c r="M31" s="63">
        <f t="shared" si="3"/>
        <v>460</v>
      </c>
      <c r="N31" s="48">
        <f t="shared" si="4"/>
        <v>8</v>
      </c>
      <c r="O31" s="17">
        <f t="shared" si="70"/>
        <v>1.7391304347826087E-2</v>
      </c>
      <c r="P31" s="63">
        <v>998</v>
      </c>
      <c r="Q31" s="48">
        <v>11</v>
      </c>
      <c r="R31" s="17">
        <f t="shared" si="71"/>
        <v>1.1022044088176353E-2</v>
      </c>
      <c r="S31" s="63">
        <v>23</v>
      </c>
      <c r="T31" s="39">
        <v>0</v>
      </c>
      <c r="U31" s="17">
        <f t="shared" si="72"/>
        <v>0</v>
      </c>
      <c r="V31" s="63">
        <v>25</v>
      </c>
      <c r="W31" s="48">
        <v>0</v>
      </c>
      <c r="X31" s="17">
        <f t="shared" si="8"/>
        <v>0</v>
      </c>
      <c r="Y31" s="63">
        <f t="shared" si="9"/>
        <v>1046</v>
      </c>
      <c r="Z31" s="39">
        <f t="shared" si="10"/>
        <v>11</v>
      </c>
      <c r="AA31" s="17">
        <f t="shared" si="73"/>
        <v>1.0516252390057362E-2</v>
      </c>
      <c r="AB31" s="63">
        <v>42768</v>
      </c>
      <c r="AC31" s="48">
        <v>560</v>
      </c>
      <c r="AD31" s="17">
        <f t="shared" si="74"/>
        <v>1.3093901982790871E-2</v>
      </c>
      <c r="AE31" s="63">
        <v>3653</v>
      </c>
      <c r="AF31" s="48">
        <v>176</v>
      </c>
      <c r="AG31" s="17">
        <f t="shared" si="75"/>
        <v>4.8179578428688752E-2</v>
      </c>
      <c r="AH31" s="63">
        <v>208</v>
      </c>
      <c r="AI31" s="48">
        <v>0</v>
      </c>
      <c r="AJ31" s="17">
        <f t="shared" si="14"/>
        <v>0</v>
      </c>
      <c r="AK31" s="63">
        <f t="shared" si="15"/>
        <v>46629</v>
      </c>
      <c r="AL31" s="39">
        <f t="shared" si="62"/>
        <v>736</v>
      </c>
      <c r="AM31" s="17">
        <f t="shared" si="76"/>
        <v>1.5784168650410688E-2</v>
      </c>
      <c r="AN31" s="63">
        <v>32534</v>
      </c>
      <c r="AO31" s="48">
        <v>274</v>
      </c>
      <c r="AP31" s="17">
        <f t="shared" si="77"/>
        <v>8.4219585664228186E-3</v>
      </c>
      <c r="AQ31" s="63">
        <v>2144</v>
      </c>
      <c r="AR31" s="39">
        <v>65</v>
      </c>
      <c r="AS31" s="17">
        <f t="shared" si="78"/>
        <v>3.0317164179104478E-2</v>
      </c>
      <c r="AT31" s="63">
        <v>451</v>
      </c>
      <c r="AU31" s="48">
        <v>0</v>
      </c>
      <c r="AV31" s="17">
        <f t="shared" si="19"/>
        <v>0</v>
      </c>
      <c r="AW31" s="63">
        <f t="shared" si="63"/>
        <v>35129</v>
      </c>
      <c r="AX31" s="39">
        <f t="shared" si="20"/>
        <v>339</v>
      </c>
      <c r="AY31" s="17">
        <f t="shared" si="79"/>
        <v>9.650146602522133E-3</v>
      </c>
      <c r="AZ31" s="63">
        <v>19482</v>
      </c>
      <c r="BA31" s="48">
        <v>53</v>
      </c>
      <c r="BB31" s="17">
        <f t="shared" si="80"/>
        <v>2.7204599117133764E-3</v>
      </c>
      <c r="BC31" s="63">
        <v>1138</v>
      </c>
      <c r="BD31" s="39">
        <v>19</v>
      </c>
      <c r="BE31" s="17">
        <f t="shared" si="81"/>
        <v>1.6695957820738138E-2</v>
      </c>
      <c r="BF31" s="63">
        <v>496</v>
      </c>
      <c r="BG31" s="48">
        <v>0</v>
      </c>
      <c r="BH31" s="17">
        <f t="shared" si="24"/>
        <v>0</v>
      </c>
      <c r="BI31" s="63">
        <f t="shared" si="25"/>
        <v>21116</v>
      </c>
      <c r="BJ31" s="39">
        <f t="shared" si="26"/>
        <v>72</v>
      </c>
      <c r="BK31" s="17">
        <f t="shared" si="82"/>
        <v>3.4097366925554084E-3</v>
      </c>
      <c r="BL31" s="63">
        <v>8200</v>
      </c>
      <c r="BM31" s="48">
        <v>9</v>
      </c>
      <c r="BN31" s="17">
        <f t="shared" si="83"/>
        <v>1.0975609756097562E-3</v>
      </c>
      <c r="BO31" s="63">
        <v>479</v>
      </c>
      <c r="BP31" s="39">
        <v>2</v>
      </c>
      <c r="BQ31" s="17">
        <f t="shared" si="84"/>
        <v>4.1753653444676405E-3</v>
      </c>
      <c r="BR31" s="63">
        <v>496</v>
      </c>
      <c r="BS31" s="48">
        <v>0</v>
      </c>
      <c r="BT31" s="17">
        <f t="shared" si="30"/>
        <v>0</v>
      </c>
      <c r="BU31" s="63">
        <f t="shared" si="31"/>
        <v>9175</v>
      </c>
      <c r="BV31" s="39">
        <f t="shared" si="32"/>
        <v>11</v>
      </c>
      <c r="BW31" s="17">
        <f t="shared" si="85"/>
        <v>1.1989100817438691E-3</v>
      </c>
      <c r="BX31" s="63">
        <v>2563</v>
      </c>
      <c r="BY31" s="48">
        <v>0</v>
      </c>
      <c r="BZ31" s="17">
        <f t="shared" si="86"/>
        <v>0</v>
      </c>
      <c r="CA31" s="63">
        <v>123</v>
      </c>
      <c r="CB31" s="39">
        <v>0</v>
      </c>
      <c r="CC31" s="17">
        <f t="shared" si="87"/>
        <v>0</v>
      </c>
      <c r="CD31" s="63">
        <v>374</v>
      </c>
      <c r="CE31" s="48">
        <v>0</v>
      </c>
      <c r="CF31" s="17">
        <f t="shared" si="36"/>
        <v>0</v>
      </c>
      <c r="CG31" s="63">
        <f t="shared" si="37"/>
        <v>3060</v>
      </c>
      <c r="CH31" s="39">
        <f t="shared" si="38"/>
        <v>0</v>
      </c>
      <c r="CI31" s="17">
        <f t="shared" si="88"/>
        <v>0</v>
      </c>
      <c r="CJ31" s="63">
        <f t="shared" si="89"/>
        <v>106988</v>
      </c>
      <c r="CK31" s="48">
        <f t="shared" si="90"/>
        <v>914</v>
      </c>
      <c r="CL31" s="17">
        <f t="shared" si="91"/>
        <v>8.5430141698134374E-3</v>
      </c>
      <c r="CM31" s="63">
        <f t="shared" si="92"/>
        <v>7567</v>
      </c>
      <c r="CN31" s="39">
        <f t="shared" si="93"/>
        <v>263</v>
      </c>
      <c r="CO31" s="17">
        <f t="shared" si="94"/>
        <v>3.4756178141932076E-2</v>
      </c>
      <c r="CP31" s="63">
        <f t="shared" si="46"/>
        <v>2060</v>
      </c>
      <c r="CQ31" s="48">
        <f t="shared" si="47"/>
        <v>0</v>
      </c>
      <c r="CR31" s="17">
        <f t="shared" si="48"/>
        <v>0</v>
      </c>
      <c r="CS31" s="63">
        <f t="shared" si="95"/>
        <v>116615</v>
      </c>
      <c r="CT31" s="39">
        <f t="shared" si="96"/>
        <v>1177</v>
      </c>
      <c r="CU31" s="17">
        <f t="shared" si="97"/>
        <v>1.0093041203961754E-2</v>
      </c>
      <c r="CW31" s="194" t="s">
        <v>49</v>
      </c>
      <c r="CX31" s="192">
        <f t="shared" si="66"/>
        <v>6.1881188118811884E-3</v>
      </c>
      <c r="CY31" s="188"/>
      <c r="CZ31" s="191" t="str">
        <f t="shared" si="50"/>
        <v>藤井寺市</v>
      </c>
      <c r="DA31" s="192">
        <f t="shared" si="51"/>
        <v>4.7608971646212438E-3</v>
      </c>
      <c r="DB31" s="47">
        <f t="shared" si="67"/>
        <v>5.0000000000000001E-3</v>
      </c>
      <c r="DC31" s="188"/>
      <c r="DD31" s="38" t="s">
        <v>49</v>
      </c>
      <c r="DE31" s="47">
        <f t="shared" si="52"/>
        <v>5.5218855218855216E-3</v>
      </c>
      <c r="DF31" s="47">
        <f t="shared" si="53"/>
        <v>6.0000000000000001E-3</v>
      </c>
      <c r="DG31" s="47">
        <f t="shared" si="54"/>
        <v>1.6853932584269662E-2</v>
      </c>
      <c r="DH31" s="47">
        <f t="shared" si="55"/>
        <v>1.7000000000000001E-2</v>
      </c>
      <c r="DJ31" s="47">
        <f t="shared" si="98"/>
        <v>5.8148754639731279E-3</v>
      </c>
      <c r="DK31" s="47">
        <f t="shared" si="57"/>
        <v>6.0000000000000001E-3</v>
      </c>
      <c r="DL31" s="47">
        <f t="shared" si="99"/>
        <v>4.7230064481486537E-3</v>
      </c>
      <c r="DM31" s="47">
        <f t="shared" si="59"/>
        <v>5.0000000000000001E-3</v>
      </c>
      <c r="DN31" s="47">
        <f t="shared" si="100"/>
        <v>2.1293460637722934E-2</v>
      </c>
      <c r="DO31" s="47">
        <f t="shared" si="61"/>
        <v>2.1000000000000001E-2</v>
      </c>
      <c r="DP31" s="40">
        <v>0</v>
      </c>
    </row>
    <row r="32" spans="2:120" s="15" customFormat="1">
      <c r="B32" s="67">
        <v>27</v>
      </c>
      <c r="C32" s="14" t="s">
        <v>36</v>
      </c>
      <c r="D32" s="63">
        <v>75</v>
      </c>
      <c r="E32" s="48">
        <v>2</v>
      </c>
      <c r="F32" s="17">
        <f t="shared" si="68"/>
        <v>2.6666666666666668E-2</v>
      </c>
      <c r="G32" s="63">
        <v>0</v>
      </c>
      <c r="H32" s="48">
        <v>0</v>
      </c>
      <c r="I32" s="17" t="str">
        <f t="shared" si="69"/>
        <v>-</v>
      </c>
      <c r="J32" s="63">
        <v>5</v>
      </c>
      <c r="K32" s="48">
        <v>0</v>
      </c>
      <c r="L32" s="17">
        <f t="shared" si="2"/>
        <v>0</v>
      </c>
      <c r="M32" s="63">
        <f t="shared" si="3"/>
        <v>80</v>
      </c>
      <c r="N32" s="48">
        <f t="shared" si="4"/>
        <v>2</v>
      </c>
      <c r="O32" s="17">
        <f t="shared" si="70"/>
        <v>2.5000000000000001E-2</v>
      </c>
      <c r="P32" s="63">
        <v>149</v>
      </c>
      <c r="Q32" s="48">
        <v>2</v>
      </c>
      <c r="R32" s="17">
        <f t="shared" si="71"/>
        <v>1.3422818791946308E-2</v>
      </c>
      <c r="S32" s="63">
        <v>3</v>
      </c>
      <c r="T32" s="39">
        <v>0</v>
      </c>
      <c r="U32" s="17">
        <f t="shared" si="72"/>
        <v>0</v>
      </c>
      <c r="V32" s="63">
        <v>1</v>
      </c>
      <c r="W32" s="48">
        <v>0</v>
      </c>
      <c r="X32" s="17">
        <f t="shared" si="8"/>
        <v>0</v>
      </c>
      <c r="Y32" s="63">
        <f t="shared" si="9"/>
        <v>153</v>
      </c>
      <c r="Z32" s="39">
        <f t="shared" si="10"/>
        <v>2</v>
      </c>
      <c r="AA32" s="17">
        <f t="shared" si="73"/>
        <v>1.3071895424836602E-2</v>
      </c>
      <c r="AB32" s="63">
        <v>6459</v>
      </c>
      <c r="AC32" s="48">
        <v>78</v>
      </c>
      <c r="AD32" s="17">
        <f t="shared" si="74"/>
        <v>1.2076172782164421E-2</v>
      </c>
      <c r="AE32" s="63">
        <v>571</v>
      </c>
      <c r="AF32" s="48">
        <v>19</v>
      </c>
      <c r="AG32" s="17">
        <f t="shared" si="75"/>
        <v>3.3274956217162872E-2</v>
      </c>
      <c r="AH32" s="63">
        <v>43</v>
      </c>
      <c r="AI32" s="48">
        <v>0</v>
      </c>
      <c r="AJ32" s="17">
        <f t="shared" si="14"/>
        <v>0</v>
      </c>
      <c r="AK32" s="63">
        <f t="shared" si="15"/>
        <v>7073</v>
      </c>
      <c r="AL32" s="39">
        <f t="shared" si="62"/>
        <v>97</v>
      </c>
      <c r="AM32" s="17">
        <f t="shared" si="76"/>
        <v>1.3714124134030821E-2</v>
      </c>
      <c r="AN32" s="63">
        <v>5017</v>
      </c>
      <c r="AO32" s="48">
        <v>34</v>
      </c>
      <c r="AP32" s="17">
        <f t="shared" si="77"/>
        <v>6.7769583416384289E-3</v>
      </c>
      <c r="AQ32" s="63">
        <v>360</v>
      </c>
      <c r="AR32" s="39">
        <v>9</v>
      </c>
      <c r="AS32" s="17">
        <f t="shared" si="78"/>
        <v>2.5000000000000001E-2</v>
      </c>
      <c r="AT32" s="63">
        <v>89</v>
      </c>
      <c r="AU32" s="48">
        <v>0</v>
      </c>
      <c r="AV32" s="17">
        <f t="shared" si="19"/>
        <v>0</v>
      </c>
      <c r="AW32" s="63">
        <f t="shared" si="63"/>
        <v>5466</v>
      </c>
      <c r="AX32" s="39">
        <f t="shared" si="20"/>
        <v>43</v>
      </c>
      <c r="AY32" s="17">
        <f t="shared" si="79"/>
        <v>7.8668130259787784E-3</v>
      </c>
      <c r="AZ32" s="63">
        <v>3500</v>
      </c>
      <c r="BA32" s="48">
        <v>4</v>
      </c>
      <c r="BB32" s="17">
        <f t="shared" si="80"/>
        <v>1.1428571428571429E-3</v>
      </c>
      <c r="BC32" s="63">
        <v>216</v>
      </c>
      <c r="BD32" s="39">
        <v>5</v>
      </c>
      <c r="BE32" s="17">
        <f t="shared" si="81"/>
        <v>2.3148148148148147E-2</v>
      </c>
      <c r="BF32" s="63">
        <v>89</v>
      </c>
      <c r="BG32" s="48">
        <v>0</v>
      </c>
      <c r="BH32" s="17">
        <f t="shared" si="24"/>
        <v>0</v>
      </c>
      <c r="BI32" s="63">
        <f t="shared" si="25"/>
        <v>3805</v>
      </c>
      <c r="BJ32" s="39">
        <f t="shared" si="26"/>
        <v>9</v>
      </c>
      <c r="BK32" s="17">
        <f t="shared" si="82"/>
        <v>2.3653088042049934E-3</v>
      </c>
      <c r="BL32" s="63">
        <v>1648</v>
      </c>
      <c r="BM32" s="48">
        <v>1</v>
      </c>
      <c r="BN32" s="17">
        <f t="shared" si="83"/>
        <v>6.0679611650485432E-4</v>
      </c>
      <c r="BO32" s="63">
        <v>92</v>
      </c>
      <c r="BP32" s="39">
        <v>1</v>
      </c>
      <c r="BQ32" s="17">
        <f t="shared" si="84"/>
        <v>1.0869565217391304E-2</v>
      </c>
      <c r="BR32" s="63">
        <v>116</v>
      </c>
      <c r="BS32" s="48">
        <v>0</v>
      </c>
      <c r="BT32" s="17">
        <f t="shared" si="30"/>
        <v>0</v>
      </c>
      <c r="BU32" s="63">
        <f t="shared" si="31"/>
        <v>1856</v>
      </c>
      <c r="BV32" s="39">
        <f t="shared" si="32"/>
        <v>2</v>
      </c>
      <c r="BW32" s="17">
        <f t="shared" si="85"/>
        <v>1.0775862068965517E-3</v>
      </c>
      <c r="BX32" s="63">
        <v>553</v>
      </c>
      <c r="BY32" s="48">
        <v>0</v>
      </c>
      <c r="BZ32" s="17">
        <f t="shared" si="86"/>
        <v>0</v>
      </c>
      <c r="CA32" s="63">
        <v>23</v>
      </c>
      <c r="CB32" s="39">
        <v>0</v>
      </c>
      <c r="CC32" s="17">
        <f t="shared" si="87"/>
        <v>0</v>
      </c>
      <c r="CD32" s="63">
        <v>74</v>
      </c>
      <c r="CE32" s="48">
        <v>0</v>
      </c>
      <c r="CF32" s="17">
        <f t="shared" si="36"/>
        <v>0</v>
      </c>
      <c r="CG32" s="63">
        <f t="shared" si="37"/>
        <v>650</v>
      </c>
      <c r="CH32" s="39">
        <f t="shared" si="38"/>
        <v>0</v>
      </c>
      <c r="CI32" s="17">
        <f t="shared" si="88"/>
        <v>0</v>
      </c>
      <c r="CJ32" s="63">
        <f t="shared" si="89"/>
        <v>17401</v>
      </c>
      <c r="CK32" s="48">
        <f t="shared" si="90"/>
        <v>121</v>
      </c>
      <c r="CL32" s="17">
        <f t="shared" si="91"/>
        <v>6.9536233549795986E-3</v>
      </c>
      <c r="CM32" s="63">
        <f t="shared" si="92"/>
        <v>1265</v>
      </c>
      <c r="CN32" s="39">
        <f t="shared" si="93"/>
        <v>34</v>
      </c>
      <c r="CO32" s="17">
        <f t="shared" si="94"/>
        <v>2.6877470355731226E-2</v>
      </c>
      <c r="CP32" s="63">
        <f t="shared" si="46"/>
        <v>417</v>
      </c>
      <c r="CQ32" s="48">
        <f t="shared" si="47"/>
        <v>0</v>
      </c>
      <c r="CR32" s="17">
        <f t="shared" si="48"/>
        <v>0</v>
      </c>
      <c r="CS32" s="63">
        <f t="shared" si="95"/>
        <v>19083</v>
      </c>
      <c r="CT32" s="39">
        <f t="shared" si="96"/>
        <v>155</v>
      </c>
      <c r="CU32" s="17">
        <f t="shared" si="97"/>
        <v>8.1224126185610226E-3</v>
      </c>
      <c r="CW32" s="194" t="s">
        <v>29</v>
      </c>
      <c r="CX32" s="192">
        <f t="shared" si="66"/>
        <v>4.7608971646212438E-3</v>
      </c>
      <c r="CY32" s="188"/>
      <c r="CZ32" s="191" t="str">
        <f t="shared" si="50"/>
        <v>泉佐野市</v>
      </c>
      <c r="DA32" s="192">
        <f t="shared" si="51"/>
        <v>4.5868052901154345E-3</v>
      </c>
      <c r="DB32" s="47">
        <f t="shared" si="67"/>
        <v>5.0000000000000001E-3</v>
      </c>
      <c r="DC32" s="188"/>
      <c r="DD32" s="38" t="s">
        <v>29</v>
      </c>
      <c r="DE32" s="47">
        <f t="shared" si="52"/>
        <v>3.4698126301179735E-3</v>
      </c>
      <c r="DF32" s="47">
        <f t="shared" si="53"/>
        <v>3.0000000000000001E-3</v>
      </c>
      <c r="DG32" s="47">
        <f t="shared" si="54"/>
        <v>2.3696682464454975E-2</v>
      </c>
      <c r="DH32" s="47">
        <f t="shared" si="55"/>
        <v>2.4E-2</v>
      </c>
      <c r="DJ32" s="47">
        <f t="shared" si="98"/>
        <v>5.8148754639731279E-3</v>
      </c>
      <c r="DK32" s="47">
        <f t="shared" si="57"/>
        <v>6.0000000000000001E-3</v>
      </c>
      <c r="DL32" s="47">
        <f t="shared" si="99"/>
        <v>4.7230064481486537E-3</v>
      </c>
      <c r="DM32" s="47">
        <f t="shared" si="59"/>
        <v>5.0000000000000001E-3</v>
      </c>
      <c r="DN32" s="47">
        <f t="shared" si="100"/>
        <v>2.1293460637722934E-2</v>
      </c>
      <c r="DO32" s="47">
        <f t="shared" si="61"/>
        <v>2.1000000000000001E-2</v>
      </c>
      <c r="DP32" s="40">
        <v>0</v>
      </c>
    </row>
    <row r="33" spans="2:120" s="15" customFormat="1">
      <c r="B33" s="67">
        <v>28</v>
      </c>
      <c r="C33" s="14" t="s">
        <v>37</v>
      </c>
      <c r="D33" s="63">
        <v>74</v>
      </c>
      <c r="E33" s="48">
        <v>1</v>
      </c>
      <c r="F33" s="17">
        <f t="shared" ref="F33:F44" si="101">IFERROR(E33/D33,"-")</f>
        <v>1.3513513513513514E-2</v>
      </c>
      <c r="G33" s="63">
        <v>3</v>
      </c>
      <c r="H33" s="48">
        <v>0</v>
      </c>
      <c r="I33" s="17">
        <f t="shared" ref="I33:I44" si="102">IFERROR(H33/G33,"-")</f>
        <v>0</v>
      </c>
      <c r="J33" s="63">
        <v>0</v>
      </c>
      <c r="K33" s="48">
        <v>0</v>
      </c>
      <c r="L33" s="17" t="str">
        <f t="shared" si="2"/>
        <v>-</v>
      </c>
      <c r="M33" s="63">
        <f t="shared" si="3"/>
        <v>77</v>
      </c>
      <c r="N33" s="48">
        <f t="shared" si="4"/>
        <v>1</v>
      </c>
      <c r="O33" s="17">
        <f t="shared" ref="O33:O44" si="103">IFERROR(N33/M33,"-")</f>
        <v>1.2987012987012988E-2</v>
      </c>
      <c r="P33" s="63">
        <v>135</v>
      </c>
      <c r="Q33" s="48">
        <v>0</v>
      </c>
      <c r="R33" s="17">
        <f t="shared" ref="R33:R44" si="104">IFERROR(Q33/P33,"-")</f>
        <v>0</v>
      </c>
      <c r="S33" s="63">
        <v>3</v>
      </c>
      <c r="T33" s="39">
        <v>0</v>
      </c>
      <c r="U33" s="17">
        <f t="shared" ref="U33:U44" si="105">IFERROR(T33/S33,"-")</f>
        <v>0</v>
      </c>
      <c r="V33" s="63">
        <v>8</v>
      </c>
      <c r="W33" s="48">
        <v>0</v>
      </c>
      <c r="X33" s="17">
        <f t="shared" si="8"/>
        <v>0</v>
      </c>
      <c r="Y33" s="63">
        <f t="shared" si="9"/>
        <v>146</v>
      </c>
      <c r="Z33" s="39">
        <f t="shared" si="10"/>
        <v>0</v>
      </c>
      <c r="AA33" s="17">
        <f t="shared" ref="AA33:AA44" si="106">IFERROR(Z33/Y33,"-")</f>
        <v>0</v>
      </c>
      <c r="AB33" s="63">
        <v>6319</v>
      </c>
      <c r="AC33" s="48">
        <v>81</v>
      </c>
      <c r="AD33" s="17">
        <f t="shared" ref="AD33:AD44" si="107">IFERROR(AC33/AB33,"-")</f>
        <v>1.2818483937331857E-2</v>
      </c>
      <c r="AE33" s="63">
        <v>421</v>
      </c>
      <c r="AF33" s="48">
        <v>23</v>
      </c>
      <c r="AG33" s="17">
        <f t="shared" ref="AG33:AG44" si="108">IFERROR(AF33/AE33,"-")</f>
        <v>5.4631828978622329E-2</v>
      </c>
      <c r="AH33" s="63">
        <v>31</v>
      </c>
      <c r="AI33" s="48">
        <v>0</v>
      </c>
      <c r="AJ33" s="17">
        <f t="shared" si="14"/>
        <v>0</v>
      </c>
      <c r="AK33" s="63">
        <f t="shared" si="15"/>
        <v>6771</v>
      </c>
      <c r="AL33" s="39">
        <f t="shared" si="62"/>
        <v>104</v>
      </c>
      <c r="AM33" s="17">
        <f t="shared" ref="AM33:AM44" si="109">IFERROR(AL33/AK33,"-")</f>
        <v>1.5359621916998967E-2</v>
      </c>
      <c r="AN33" s="63">
        <v>4399</v>
      </c>
      <c r="AO33" s="48">
        <v>26</v>
      </c>
      <c r="AP33" s="17">
        <f t="shared" ref="AP33:AP44" si="110">IFERROR(AO33/AN33,"-")</f>
        <v>5.9104341895885428E-3</v>
      </c>
      <c r="AQ33" s="63">
        <v>219</v>
      </c>
      <c r="AR33" s="39">
        <v>4</v>
      </c>
      <c r="AS33" s="17">
        <f t="shared" ref="AS33:AS44" si="111">IFERROR(AR33/AQ33,"-")</f>
        <v>1.8264840182648401E-2</v>
      </c>
      <c r="AT33" s="63">
        <v>60</v>
      </c>
      <c r="AU33" s="48">
        <v>0</v>
      </c>
      <c r="AV33" s="17">
        <f t="shared" si="19"/>
        <v>0</v>
      </c>
      <c r="AW33" s="63">
        <f t="shared" si="63"/>
        <v>4678</v>
      </c>
      <c r="AX33" s="39">
        <f t="shared" si="20"/>
        <v>30</v>
      </c>
      <c r="AY33" s="17">
        <f t="shared" ref="AY33:AY44" si="112">IFERROR(AX33/AW33,"-")</f>
        <v>6.412997007268063E-3</v>
      </c>
      <c r="AZ33" s="63">
        <v>2346</v>
      </c>
      <c r="BA33" s="48">
        <v>2</v>
      </c>
      <c r="BB33" s="17">
        <f t="shared" ref="BB33:BB44" si="113">IFERROR(BA33/AZ33,"-")</f>
        <v>8.5251491901108269E-4</v>
      </c>
      <c r="BC33" s="63">
        <v>120</v>
      </c>
      <c r="BD33" s="39">
        <v>1</v>
      </c>
      <c r="BE33" s="17">
        <f t="shared" ref="BE33:BE44" si="114">IFERROR(BD33/BC33,"-")</f>
        <v>8.3333333333333332E-3</v>
      </c>
      <c r="BF33" s="63">
        <v>67</v>
      </c>
      <c r="BG33" s="48">
        <v>0</v>
      </c>
      <c r="BH33" s="17">
        <f t="shared" si="24"/>
        <v>0</v>
      </c>
      <c r="BI33" s="63">
        <f t="shared" si="25"/>
        <v>2533</v>
      </c>
      <c r="BJ33" s="39">
        <f t="shared" si="26"/>
        <v>3</v>
      </c>
      <c r="BK33" s="17">
        <f t="shared" ref="BK33:BK44" si="115">IFERROR(BJ33/BI33,"-")</f>
        <v>1.1843663639952626E-3</v>
      </c>
      <c r="BL33" s="63">
        <v>897</v>
      </c>
      <c r="BM33" s="48">
        <v>0</v>
      </c>
      <c r="BN33" s="17">
        <f t="shared" ref="BN33:BN44" si="116">IFERROR(BM33/BL33,"-")</f>
        <v>0</v>
      </c>
      <c r="BO33" s="63">
        <v>33</v>
      </c>
      <c r="BP33" s="39">
        <v>0</v>
      </c>
      <c r="BQ33" s="17">
        <f t="shared" ref="BQ33:BQ44" si="117">IFERROR(BP33/BO33,"-")</f>
        <v>0</v>
      </c>
      <c r="BR33" s="63">
        <v>57</v>
      </c>
      <c r="BS33" s="48">
        <v>0</v>
      </c>
      <c r="BT33" s="17">
        <f t="shared" si="30"/>
        <v>0</v>
      </c>
      <c r="BU33" s="63">
        <f t="shared" si="31"/>
        <v>987</v>
      </c>
      <c r="BV33" s="39">
        <f t="shared" si="32"/>
        <v>0</v>
      </c>
      <c r="BW33" s="17">
        <f t="shared" ref="BW33:BW44" si="118">IFERROR(BV33/BU33,"-")</f>
        <v>0</v>
      </c>
      <c r="BX33" s="63">
        <v>282</v>
      </c>
      <c r="BY33" s="48">
        <v>0</v>
      </c>
      <c r="BZ33" s="17">
        <f t="shared" ref="BZ33:BZ44" si="119">IFERROR(BY33/BX33,"-")</f>
        <v>0</v>
      </c>
      <c r="CA33" s="63">
        <v>18</v>
      </c>
      <c r="CB33" s="39">
        <v>0</v>
      </c>
      <c r="CC33" s="17">
        <f t="shared" ref="CC33:CC44" si="120">IFERROR(CB33/CA33,"-")</f>
        <v>0</v>
      </c>
      <c r="CD33" s="63">
        <v>51</v>
      </c>
      <c r="CE33" s="48">
        <v>0</v>
      </c>
      <c r="CF33" s="17">
        <f t="shared" si="36"/>
        <v>0</v>
      </c>
      <c r="CG33" s="63">
        <f t="shared" si="37"/>
        <v>351</v>
      </c>
      <c r="CH33" s="39">
        <f t="shared" si="38"/>
        <v>0</v>
      </c>
      <c r="CI33" s="17">
        <f t="shared" ref="CI33:CI44" si="121">IFERROR(CH33/CG33,"-")</f>
        <v>0</v>
      </c>
      <c r="CJ33" s="63">
        <f t="shared" ref="CJ33:CJ44" si="122">SUM(D33,P33,AB33,AN33,AZ33,BL33,BX33)</f>
        <v>14452</v>
      </c>
      <c r="CK33" s="48">
        <f t="shared" ref="CK33:CK44" si="123">SUM(E33,Q33,AC33,AO33,BA33,BM33,BY33)</f>
        <v>110</v>
      </c>
      <c r="CL33" s="17">
        <f t="shared" ref="CL33:CL44" si="124">IFERROR(CK33/CJ33,"-")</f>
        <v>7.6114032659839468E-3</v>
      </c>
      <c r="CM33" s="63">
        <f t="shared" ref="CM33:CM44" si="125">SUM(G33,S33,AE33,AQ33,BC33,BO33,CA33)</f>
        <v>817</v>
      </c>
      <c r="CN33" s="39">
        <f t="shared" ref="CN33:CN44" si="126">SUM(H33,T33,AF33,AR33,BD33,BP33,CB33)</f>
        <v>28</v>
      </c>
      <c r="CO33" s="17">
        <f t="shared" ref="CO33:CO44" si="127">IFERROR(CN33/CM33,"-")</f>
        <v>3.4271725826193387E-2</v>
      </c>
      <c r="CP33" s="63">
        <f t="shared" si="46"/>
        <v>274</v>
      </c>
      <c r="CQ33" s="48">
        <f t="shared" si="47"/>
        <v>0</v>
      </c>
      <c r="CR33" s="17">
        <f t="shared" si="48"/>
        <v>0</v>
      </c>
      <c r="CS33" s="63">
        <f t="shared" ref="CS33:CS44" si="128">SUM(M33,Y33,AK33,AW33,BI33,BU33,CG33)</f>
        <v>15543</v>
      </c>
      <c r="CT33" s="39">
        <f t="shared" ref="CT33:CT44" si="129">SUM(N33,Z33,AL33,AX33,BJ33,BV33,CH33)</f>
        <v>138</v>
      </c>
      <c r="CU33" s="17">
        <f t="shared" ref="CU33:CU44" si="130">IFERROR(CT33/CS33,"-")</f>
        <v>8.878594865856012E-3</v>
      </c>
      <c r="CW33" s="194" t="s">
        <v>23</v>
      </c>
      <c r="CX33" s="192">
        <f t="shared" si="66"/>
        <v>2.6468179691155826E-3</v>
      </c>
      <c r="CY33" s="188"/>
      <c r="CZ33" s="191" t="str">
        <f t="shared" si="50"/>
        <v>寝屋川市</v>
      </c>
      <c r="DA33" s="192">
        <f t="shared" si="51"/>
        <v>4.3383316348813506E-3</v>
      </c>
      <c r="DB33" s="47">
        <f t="shared" si="67"/>
        <v>4.0000000000000001E-3</v>
      </c>
      <c r="DC33" s="188"/>
      <c r="DD33" s="38" t="s">
        <v>23</v>
      </c>
      <c r="DE33" s="47">
        <f t="shared" si="52"/>
        <v>1.8646904135787713E-3</v>
      </c>
      <c r="DF33" s="47">
        <f t="shared" si="53"/>
        <v>2E-3</v>
      </c>
      <c r="DG33" s="47">
        <f t="shared" si="54"/>
        <v>1.3585226066652516E-2</v>
      </c>
      <c r="DH33" s="47">
        <f t="shared" si="55"/>
        <v>1.4E-2</v>
      </c>
      <c r="DJ33" s="47">
        <f t="shared" ref="DJ33:DJ44" si="131">$CU$80</f>
        <v>5.8148754639731279E-3</v>
      </c>
      <c r="DK33" s="47">
        <f t="shared" si="57"/>
        <v>6.0000000000000001E-3</v>
      </c>
      <c r="DL33" s="47">
        <f t="shared" ref="DL33:DL44" si="132">$CL$80</f>
        <v>4.7230064481486537E-3</v>
      </c>
      <c r="DM33" s="47">
        <f t="shared" si="59"/>
        <v>5.0000000000000001E-3</v>
      </c>
      <c r="DN33" s="47">
        <f t="shared" ref="DN33:DN44" si="133">$CO$80</f>
        <v>2.1293460637722934E-2</v>
      </c>
      <c r="DO33" s="47">
        <f t="shared" si="61"/>
        <v>2.1000000000000001E-2</v>
      </c>
      <c r="DP33" s="40">
        <v>0</v>
      </c>
    </row>
    <row r="34" spans="2:120" s="15" customFormat="1">
      <c r="B34" s="67">
        <v>29</v>
      </c>
      <c r="C34" s="14" t="s">
        <v>38</v>
      </c>
      <c r="D34" s="63">
        <v>47</v>
      </c>
      <c r="E34" s="48">
        <v>1</v>
      </c>
      <c r="F34" s="17">
        <f t="shared" si="101"/>
        <v>2.1276595744680851E-2</v>
      </c>
      <c r="G34" s="63">
        <v>1</v>
      </c>
      <c r="H34" s="48">
        <v>0</v>
      </c>
      <c r="I34" s="17">
        <f t="shared" si="102"/>
        <v>0</v>
      </c>
      <c r="J34" s="63">
        <v>0</v>
      </c>
      <c r="K34" s="48">
        <v>0</v>
      </c>
      <c r="L34" s="17" t="str">
        <f t="shared" si="2"/>
        <v>-</v>
      </c>
      <c r="M34" s="63">
        <f t="shared" si="3"/>
        <v>48</v>
      </c>
      <c r="N34" s="48">
        <f t="shared" si="4"/>
        <v>1</v>
      </c>
      <c r="O34" s="17">
        <f t="shared" si="103"/>
        <v>2.0833333333333332E-2</v>
      </c>
      <c r="P34" s="63">
        <v>107</v>
      </c>
      <c r="Q34" s="48">
        <v>1</v>
      </c>
      <c r="R34" s="17">
        <f t="shared" si="104"/>
        <v>9.3457943925233638E-3</v>
      </c>
      <c r="S34" s="63">
        <v>3</v>
      </c>
      <c r="T34" s="39">
        <v>0</v>
      </c>
      <c r="U34" s="17">
        <f t="shared" si="105"/>
        <v>0</v>
      </c>
      <c r="V34" s="63">
        <v>1</v>
      </c>
      <c r="W34" s="48">
        <v>0</v>
      </c>
      <c r="X34" s="17">
        <f t="shared" si="8"/>
        <v>0</v>
      </c>
      <c r="Y34" s="63">
        <f t="shared" si="9"/>
        <v>111</v>
      </c>
      <c r="Z34" s="39">
        <f t="shared" si="10"/>
        <v>1</v>
      </c>
      <c r="AA34" s="17">
        <f t="shared" si="106"/>
        <v>9.0090090090090089E-3</v>
      </c>
      <c r="AB34" s="63">
        <v>4975</v>
      </c>
      <c r="AC34" s="48">
        <v>54</v>
      </c>
      <c r="AD34" s="17">
        <f t="shared" si="107"/>
        <v>1.0854271356783919E-2</v>
      </c>
      <c r="AE34" s="63">
        <v>357</v>
      </c>
      <c r="AF34" s="48">
        <v>21</v>
      </c>
      <c r="AG34" s="17">
        <f t="shared" si="108"/>
        <v>5.8823529411764705E-2</v>
      </c>
      <c r="AH34" s="63">
        <v>18</v>
      </c>
      <c r="AI34" s="48">
        <v>0</v>
      </c>
      <c r="AJ34" s="17">
        <f t="shared" si="14"/>
        <v>0</v>
      </c>
      <c r="AK34" s="63">
        <f t="shared" si="15"/>
        <v>5350</v>
      </c>
      <c r="AL34" s="39">
        <f t="shared" si="62"/>
        <v>75</v>
      </c>
      <c r="AM34" s="17">
        <f t="shared" si="109"/>
        <v>1.4018691588785047E-2</v>
      </c>
      <c r="AN34" s="63">
        <v>3904</v>
      </c>
      <c r="AO34" s="48">
        <v>22</v>
      </c>
      <c r="AP34" s="17">
        <f t="shared" si="110"/>
        <v>5.6352459016393444E-3</v>
      </c>
      <c r="AQ34" s="63">
        <v>189</v>
      </c>
      <c r="AR34" s="39">
        <v>7</v>
      </c>
      <c r="AS34" s="17">
        <f t="shared" si="111"/>
        <v>3.7037037037037035E-2</v>
      </c>
      <c r="AT34" s="63">
        <v>31</v>
      </c>
      <c r="AU34" s="48">
        <v>0</v>
      </c>
      <c r="AV34" s="17">
        <f t="shared" si="19"/>
        <v>0</v>
      </c>
      <c r="AW34" s="63">
        <f t="shared" si="63"/>
        <v>4124</v>
      </c>
      <c r="AX34" s="39">
        <f t="shared" si="20"/>
        <v>29</v>
      </c>
      <c r="AY34" s="17">
        <f t="shared" si="112"/>
        <v>7.0320077594568384E-3</v>
      </c>
      <c r="AZ34" s="63">
        <v>2355</v>
      </c>
      <c r="BA34" s="48">
        <v>3</v>
      </c>
      <c r="BB34" s="17">
        <f t="shared" si="113"/>
        <v>1.2738853503184713E-3</v>
      </c>
      <c r="BC34" s="63">
        <v>107</v>
      </c>
      <c r="BD34" s="39">
        <v>1</v>
      </c>
      <c r="BE34" s="17">
        <f t="shared" si="114"/>
        <v>9.3457943925233638E-3</v>
      </c>
      <c r="BF34" s="63">
        <v>37</v>
      </c>
      <c r="BG34" s="48">
        <v>0</v>
      </c>
      <c r="BH34" s="17">
        <f t="shared" si="24"/>
        <v>0</v>
      </c>
      <c r="BI34" s="63">
        <f t="shared" si="25"/>
        <v>2499</v>
      </c>
      <c r="BJ34" s="39">
        <f t="shared" si="26"/>
        <v>4</v>
      </c>
      <c r="BK34" s="17">
        <f t="shared" si="115"/>
        <v>1.6006402561024411E-3</v>
      </c>
      <c r="BL34" s="63">
        <v>986</v>
      </c>
      <c r="BM34" s="48">
        <v>1</v>
      </c>
      <c r="BN34" s="17">
        <f t="shared" si="116"/>
        <v>1.0141987829614604E-3</v>
      </c>
      <c r="BO34" s="63">
        <v>51</v>
      </c>
      <c r="BP34" s="39">
        <v>0</v>
      </c>
      <c r="BQ34" s="17">
        <f t="shared" si="117"/>
        <v>0</v>
      </c>
      <c r="BR34" s="63">
        <v>60</v>
      </c>
      <c r="BS34" s="48">
        <v>0</v>
      </c>
      <c r="BT34" s="17">
        <f t="shared" si="30"/>
        <v>0</v>
      </c>
      <c r="BU34" s="63">
        <f t="shared" si="31"/>
        <v>1097</v>
      </c>
      <c r="BV34" s="39">
        <f t="shared" si="32"/>
        <v>1</v>
      </c>
      <c r="BW34" s="17">
        <f t="shared" si="118"/>
        <v>9.1157702825888785E-4</v>
      </c>
      <c r="BX34" s="63">
        <v>324</v>
      </c>
      <c r="BY34" s="48">
        <v>0</v>
      </c>
      <c r="BZ34" s="17">
        <f t="shared" si="119"/>
        <v>0</v>
      </c>
      <c r="CA34" s="63">
        <v>19</v>
      </c>
      <c r="CB34" s="39">
        <v>0</v>
      </c>
      <c r="CC34" s="17">
        <f t="shared" si="120"/>
        <v>0</v>
      </c>
      <c r="CD34" s="63">
        <v>45</v>
      </c>
      <c r="CE34" s="48">
        <v>0</v>
      </c>
      <c r="CF34" s="17">
        <f t="shared" si="36"/>
        <v>0</v>
      </c>
      <c r="CG34" s="63">
        <f t="shared" si="37"/>
        <v>388</v>
      </c>
      <c r="CH34" s="39">
        <f t="shared" si="38"/>
        <v>0</v>
      </c>
      <c r="CI34" s="17">
        <f t="shared" si="121"/>
        <v>0</v>
      </c>
      <c r="CJ34" s="63">
        <f t="shared" si="122"/>
        <v>12698</v>
      </c>
      <c r="CK34" s="48">
        <f t="shared" si="123"/>
        <v>82</v>
      </c>
      <c r="CL34" s="17">
        <f t="shared" si="124"/>
        <v>6.4577098755709559E-3</v>
      </c>
      <c r="CM34" s="63">
        <f t="shared" si="125"/>
        <v>727</v>
      </c>
      <c r="CN34" s="39">
        <f t="shared" si="126"/>
        <v>29</v>
      </c>
      <c r="CO34" s="17">
        <f t="shared" si="127"/>
        <v>3.9889958734525444E-2</v>
      </c>
      <c r="CP34" s="63">
        <f t="shared" si="46"/>
        <v>192</v>
      </c>
      <c r="CQ34" s="48">
        <f t="shared" si="47"/>
        <v>0</v>
      </c>
      <c r="CR34" s="17">
        <f t="shared" si="48"/>
        <v>0</v>
      </c>
      <c r="CS34" s="63">
        <f t="shared" si="128"/>
        <v>13617</v>
      </c>
      <c r="CT34" s="39">
        <f t="shared" si="129"/>
        <v>111</v>
      </c>
      <c r="CU34" s="17">
        <f t="shared" si="130"/>
        <v>8.151575236836307E-3</v>
      </c>
      <c r="CW34" s="194" t="s">
        <v>50</v>
      </c>
      <c r="CX34" s="192">
        <f t="shared" si="66"/>
        <v>2.0996481670638972E-2</v>
      </c>
      <c r="CY34" s="188"/>
      <c r="CZ34" s="191" t="str">
        <f t="shared" si="50"/>
        <v>貝塚市</v>
      </c>
      <c r="DA34" s="192">
        <f t="shared" si="51"/>
        <v>3.8108435821929674E-3</v>
      </c>
      <c r="DB34" s="47">
        <f t="shared" si="67"/>
        <v>4.0000000000000001E-3</v>
      </c>
      <c r="DC34" s="188"/>
      <c r="DD34" s="38" t="s">
        <v>50</v>
      </c>
      <c r="DE34" s="47">
        <f t="shared" si="52"/>
        <v>1.9773330118157705E-2</v>
      </c>
      <c r="DF34" s="47">
        <f t="shared" si="53"/>
        <v>0.02</v>
      </c>
      <c r="DG34" s="47">
        <f t="shared" si="54"/>
        <v>5.1344743276283619E-2</v>
      </c>
      <c r="DH34" s="47">
        <f t="shared" si="55"/>
        <v>5.0999999999999997E-2</v>
      </c>
      <c r="DJ34" s="47">
        <f t="shared" si="131"/>
        <v>5.8148754639731279E-3</v>
      </c>
      <c r="DK34" s="47">
        <f t="shared" si="57"/>
        <v>6.0000000000000001E-3</v>
      </c>
      <c r="DL34" s="47">
        <f t="shared" si="132"/>
        <v>4.7230064481486537E-3</v>
      </c>
      <c r="DM34" s="47">
        <f t="shared" si="59"/>
        <v>5.0000000000000001E-3</v>
      </c>
      <c r="DN34" s="47">
        <f t="shared" si="133"/>
        <v>2.1293460637722934E-2</v>
      </c>
      <c r="DO34" s="47">
        <f t="shared" si="61"/>
        <v>2.1000000000000001E-2</v>
      </c>
      <c r="DP34" s="40">
        <v>0</v>
      </c>
    </row>
    <row r="35" spans="2:120" s="15" customFormat="1">
      <c r="B35" s="67">
        <v>30</v>
      </c>
      <c r="C35" s="14" t="s">
        <v>39</v>
      </c>
      <c r="D35" s="63">
        <v>63</v>
      </c>
      <c r="E35" s="48">
        <v>2</v>
      </c>
      <c r="F35" s="17">
        <f t="shared" si="101"/>
        <v>3.1746031746031744E-2</v>
      </c>
      <c r="G35" s="63">
        <v>0</v>
      </c>
      <c r="H35" s="48">
        <v>0</v>
      </c>
      <c r="I35" s="17" t="str">
        <f t="shared" si="102"/>
        <v>-</v>
      </c>
      <c r="J35" s="63">
        <v>1</v>
      </c>
      <c r="K35" s="48">
        <v>0</v>
      </c>
      <c r="L35" s="17">
        <f t="shared" si="2"/>
        <v>0</v>
      </c>
      <c r="M35" s="63">
        <f t="shared" si="3"/>
        <v>64</v>
      </c>
      <c r="N35" s="48">
        <f t="shared" si="4"/>
        <v>2</v>
      </c>
      <c r="O35" s="17">
        <f t="shared" si="103"/>
        <v>3.125E-2</v>
      </c>
      <c r="P35" s="63">
        <v>117</v>
      </c>
      <c r="Q35" s="48">
        <v>3</v>
      </c>
      <c r="R35" s="17">
        <f t="shared" si="104"/>
        <v>2.564102564102564E-2</v>
      </c>
      <c r="S35" s="63">
        <v>3</v>
      </c>
      <c r="T35" s="39">
        <v>0</v>
      </c>
      <c r="U35" s="17">
        <f t="shared" si="105"/>
        <v>0</v>
      </c>
      <c r="V35" s="63">
        <v>2</v>
      </c>
      <c r="W35" s="48">
        <v>0</v>
      </c>
      <c r="X35" s="17">
        <f t="shared" si="8"/>
        <v>0</v>
      </c>
      <c r="Y35" s="63">
        <f t="shared" si="9"/>
        <v>122</v>
      </c>
      <c r="Z35" s="39">
        <f t="shared" si="10"/>
        <v>3</v>
      </c>
      <c r="AA35" s="17">
        <f t="shared" si="106"/>
        <v>2.4590163934426229E-2</v>
      </c>
      <c r="AB35" s="63">
        <v>6290</v>
      </c>
      <c r="AC35" s="48">
        <v>77</v>
      </c>
      <c r="AD35" s="17">
        <f t="shared" si="107"/>
        <v>1.2241653418124006E-2</v>
      </c>
      <c r="AE35" s="63">
        <v>557</v>
      </c>
      <c r="AF35" s="48">
        <v>36</v>
      </c>
      <c r="AG35" s="17">
        <f t="shared" si="108"/>
        <v>6.4631956912028721E-2</v>
      </c>
      <c r="AH35" s="63">
        <v>29</v>
      </c>
      <c r="AI35" s="48">
        <v>0</v>
      </c>
      <c r="AJ35" s="17">
        <f t="shared" si="14"/>
        <v>0</v>
      </c>
      <c r="AK35" s="63">
        <f t="shared" si="15"/>
        <v>6876</v>
      </c>
      <c r="AL35" s="39">
        <f t="shared" si="62"/>
        <v>113</v>
      </c>
      <c r="AM35" s="17">
        <f t="shared" si="109"/>
        <v>1.6433973240255962E-2</v>
      </c>
      <c r="AN35" s="63">
        <v>5006</v>
      </c>
      <c r="AO35" s="48">
        <v>47</v>
      </c>
      <c r="AP35" s="17">
        <f t="shared" si="110"/>
        <v>9.3887335197762687E-3</v>
      </c>
      <c r="AQ35" s="63">
        <v>327</v>
      </c>
      <c r="AR35" s="39">
        <v>12</v>
      </c>
      <c r="AS35" s="17">
        <f t="shared" si="111"/>
        <v>3.669724770642202E-2</v>
      </c>
      <c r="AT35" s="63">
        <v>91</v>
      </c>
      <c r="AU35" s="48">
        <v>0</v>
      </c>
      <c r="AV35" s="17">
        <f t="shared" si="19"/>
        <v>0</v>
      </c>
      <c r="AW35" s="63">
        <f t="shared" si="63"/>
        <v>5424</v>
      </c>
      <c r="AX35" s="39">
        <f t="shared" si="20"/>
        <v>59</v>
      </c>
      <c r="AY35" s="17">
        <f t="shared" si="112"/>
        <v>1.0877581120943954E-2</v>
      </c>
      <c r="AZ35" s="63">
        <v>3226</v>
      </c>
      <c r="BA35" s="48">
        <v>13</v>
      </c>
      <c r="BB35" s="17">
        <f t="shared" si="113"/>
        <v>4.0297582145071295E-3</v>
      </c>
      <c r="BC35" s="63">
        <v>184</v>
      </c>
      <c r="BD35" s="39">
        <v>1</v>
      </c>
      <c r="BE35" s="17">
        <f t="shared" si="114"/>
        <v>5.434782608695652E-3</v>
      </c>
      <c r="BF35" s="63">
        <v>93</v>
      </c>
      <c r="BG35" s="48">
        <v>0</v>
      </c>
      <c r="BH35" s="17">
        <f t="shared" si="24"/>
        <v>0</v>
      </c>
      <c r="BI35" s="63">
        <f t="shared" si="25"/>
        <v>3503</v>
      </c>
      <c r="BJ35" s="39">
        <f t="shared" si="26"/>
        <v>14</v>
      </c>
      <c r="BK35" s="17">
        <f t="shared" si="115"/>
        <v>3.9965743648301454E-3</v>
      </c>
      <c r="BL35" s="63">
        <v>1409</v>
      </c>
      <c r="BM35" s="48">
        <v>0</v>
      </c>
      <c r="BN35" s="17">
        <f t="shared" si="116"/>
        <v>0</v>
      </c>
      <c r="BO35" s="63">
        <v>92</v>
      </c>
      <c r="BP35" s="39">
        <v>1</v>
      </c>
      <c r="BQ35" s="17">
        <f t="shared" si="117"/>
        <v>1.0869565217391304E-2</v>
      </c>
      <c r="BR35" s="63">
        <v>77</v>
      </c>
      <c r="BS35" s="48">
        <v>0</v>
      </c>
      <c r="BT35" s="17">
        <f t="shared" si="30"/>
        <v>0</v>
      </c>
      <c r="BU35" s="63">
        <f t="shared" si="31"/>
        <v>1578</v>
      </c>
      <c r="BV35" s="39">
        <f t="shared" si="32"/>
        <v>1</v>
      </c>
      <c r="BW35" s="17">
        <f t="shared" si="118"/>
        <v>6.3371356147021542E-4</v>
      </c>
      <c r="BX35" s="63">
        <v>458</v>
      </c>
      <c r="BY35" s="48">
        <v>0</v>
      </c>
      <c r="BZ35" s="17">
        <f t="shared" si="119"/>
        <v>0</v>
      </c>
      <c r="CA35" s="63">
        <v>13</v>
      </c>
      <c r="CB35" s="39">
        <v>0</v>
      </c>
      <c r="CC35" s="17">
        <f t="shared" si="120"/>
        <v>0</v>
      </c>
      <c r="CD35" s="63">
        <v>59</v>
      </c>
      <c r="CE35" s="48">
        <v>0</v>
      </c>
      <c r="CF35" s="17">
        <f t="shared" si="36"/>
        <v>0</v>
      </c>
      <c r="CG35" s="63">
        <f t="shared" si="37"/>
        <v>530</v>
      </c>
      <c r="CH35" s="39">
        <f t="shared" si="38"/>
        <v>0</v>
      </c>
      <c r="CI35" s="17">
        <f t="shared" si="121"/>
        <v>0</v>
      </c>
      <c r="CJ35" s="63">
        <f t="shared" si="122"/>
        <v>16569</v>
      </c>
      <c r="CK35" s="48">
        <f t="shared" si="123"/>
        <v>142</v>
      </c>
      <c r="CL35" s="17">
        <f t="shared" si="124"/>
        <v>8.5702214979781512E-3</v>
      </c>
      <c r="CM35" s="63">
        <f t="shared" si="125"/>
        <v>1176</v>
      </c>
      <c r="CN35" s="39">
        <f t="shared" si="126"/>
        <v>50</v>
      </c>
      <c r="CO35" s="17">
        <f t="shared" si="127"/>
        <v>4.2517006802721087E-2</v>
      </c>
      <c r="CP35" s="63">
        <f t="shared" si="46"/>
        <v>352</v>
      </c>
      <c r="CQ35" s="48">
        <f t="shared" si="47"/>
        <v>0</v>
      </c>
      <c r="CR35" s="17">
        <f t="shared" si="48"/>
        <v>0</v>
      </c>
      <c r="CS35" s="63">
        <f t="shared" si="128"/>
        <v>18097</v>
      </c>
      <c r="CT35" s="39">
        <f t="shared" si="129"/>
        <v>192</v>
      </c>
      <c r="CU35" s="17">
        <f t="shared" si="130"/>
        <v>1.060949328618003E-2</v>
      </c>
      <c r="CW35" s="194" t="s">
        <v>18</v>
      </c>
      <c r="CX35" s="192">
        <f t="shared" si="66"/>
        <v>5.5656225731296922E-3</v>
      </c>
      <c r="CY35" s="188"/>
      <c r="CZ35" s="191" t="str">
        <f t="shared" si="50"/>
        <v>島本町</v>
      </c>
      <c r="DA35" s="192">
        <f t="shared" si="51"/>
        <v>3.6832412523020259E-3</v>
      </c>
      <c r="DB35" s="47">
        <f t="shared" si="67"/>
        <v>4.0000000000000001E-3</v>
      </c>
      <c r="DC35" s="188"/>
      <c r="DD35" s="38" t="s">
        <v>18</v>
      </c>
      <c r="DE35" s="47">
        <f t="shared" si="52"/>
        <v>4.525526799604016E-3</v>
      </c>
      <c r="DF35" s="47">
        <f t="shared" si="53"/>
        <v>5.0000000000000001E-3</v>
      </c>
      <c r="DG35" s="47">
        <f t="shared" si="54"/>
        <v>2.0146520146520148E-2</v>
      </c>
      <c r="DH35" s="47">
        <f t="shared" si="55"/>
        <v>0.02</v>
      </c>
      <c r="DJ35" s="47">
        <f t="shared" si="131"/>
        <v>5.8148754639731279E-3</v>
      </c>
      <c r="DK35" s="47">
        <f t="shared" si="57"/>
        <v>6.0000000000000001E-3</v>
      </c>
      <c r="DL35" s="47">
        <f t="shared" si="132"/>
        <v>4.7230064481486537E-3</v>
      </c>
      <c r="DM35" s="47">
        <f t="shared" si="59"/>
        <v>5.0000000000000001E-3</v>
      </c>
      <c r="DN35" s="47">
        <f t="shared" si="133"/>
        <v>2.1293460637722934E-2</v>
      </c>
      <c r="DO35" s="47">
        <f t="shared" si="61"/>
        <v>2.1000000000000001E-2</v>
      </c>
      <c r="DP35" s="40">
        <v>0</v>
      </c>
    </row>
    <row r="36" spans="2:120" s="15" customFormat="1">
      <c r="B36" s="67">
        <v>31</v>
      </c>
      <c r="C36" s="14" t="s">
        <v>40</v>
      </c>
      <c r="D36" s="63">
        <v>111</v>
      </c>
      <c r="E36" s="48">
        <v>1</v>
      </c>
      <c r="F36" s="17">
        <f t="shared" si="101"/>
        <v>9.0090090090090089E-3</v>
      </c>
      <c r="G36" s="63">
        <v>1</v>
      </c>
      <c r="H36" s="48">
        <v>0</v>
      </c>
      <c r="I36" s="17">
        <f t="shared" si="102"/>
        <v>0</v>
      </c>
      <c r="J36" s="63">
        <v>1</v>
      </c>
      <c r="K36" s="48">
        <v>0</v>
      </c>
      <c r="L36" s="17">
        <f t="shared" si="2"/>
        <v>0</v>
      </c>
      <c r="M36" s="63">
        <f t="shared" si="3"/>
        <v>113</v>
      </c>
      <c r="N36" s="48">
        <f t="shared" si="4"/>
        <v>1</v>
      </c>
      <c r="O36" s="17">
        <f t="shared" si="103"/>
        <v>8.8495575221238937E-3</v>
      </c>
      <c r="P36" s="63">
        <v>270</v>
      </c>
      <c r="Q36" s="48">
        <v>3</v>
      </c>
      <c r="R36" s="17">
        <f t="shared" si="104"/>
        <v>1.1111111111111112E-2</v>
      </c>
      <c r="S36" s="63">
        <v>4</v>
      </c>
      <c r="T36" s="39">
        <v>0</v>
      </c>
      <c r="U36" s="17">
        <f t="shared" si="105"/>
        <v>0</v>
      </c>
      <c r="V36" s="63">
        <v>5</v>
      </c>
      <c r="W36" s="48">
        <v>0</v>
      </c>
      <c r="X36" s="17">
        <f t="shared" si="8"/>
        <v>0</v>
      </c>
      <c r="Y36" s="63">
        <f t="shared" si="9"/>
        <v>279</v>
      </c>
      <c r="Z36" s="39">
        <f t="shared" si="10"/>
        <v>3</v>
      </c>
      <c r="AA36" s="17">
        <f t="shared" si="106"/>
        <v>1.0752688172043012E-2</v>
      </c>
      <c r="AB36" s="63">
        <v>9248</v>
      </c>
      <c r="AC36" s="48">
        <v>158</v>
      </c>
      <c r="AD36" s="17">
        <f t="shared" si="107"/>
        <v>1.7084775086505192E-2</v>
      </c>
      <c r="AE36" s="63">
        <v>959</v>
      </c>
      <c r="AF36" s="48">
        <v>47</v>
      </c>
      <c r="AG36" s="17">
        <f t="shared" si="108"/>
        <v>4.9009384775808136E-2</v>
      </c>
      <c r="AH36" s="63">
        <v>37</v>
      </c>
      <c r="AI36" s="48">
        <v>0</v>
      </c>
      <c r="AJ36" s="17">
        <f t="shared" si="14"/>
        <v>0</v>
      </c>
      <c r="AK36" s="63">
        <f t="shared" si="15"/>
        <v>10244</v>
      </c>
      <c r="AL36" s="39">
        <f t="shared" si="62"/>
        <v>205</v>
      </c>
      <c r="AM36" s="17">
        <f t="shared" si="109"/>
        <v>2.0011714174150722E-2</v>
      </c>
      <c r="AN36" s="63">
        <v>6651</v>
      </c>
      <c r="AO36" s="48">
        <v>107</v>
      </c>
      <c r="AP36" s="17">
        <f t="shared" si="110"/>
        <v>1.6087806344910541E-2</v>
      </c>
      <c r="AQ36" s="63">
        <v>544</v>
      </c>
      <c r="AR36" s="39">
        <v>16</v>
      </c>
      <c r="AS36" s="17">
        <f t="shared" si="111"/>
        <v>2.9411764705882353E-2</v>
      </c>
      <c r="AT36" s="63">
        <v>87</v>
      </c>
      <c r="AU36" s="48">
        <v>0</v>
      </c>
      <c r="AV36" s="17">
        <f t="shared" si="19"/>
        <v>0</v>
      </c>
      <c r="AW36" s="63">
        <f t="shared" si="63"/>
        <v>7282</v>
      </c>
      <c r="AX36" s="39">
        <f t="shared" si="20"/>
        <v>123</v>
      </c>
      <c r="AY36" s="17">
        <f t="shared" si="112"/>
        <v>1.6890964020873388E-2</v>
      </c>
      <c r="AZ36" s="63">
        <v>3616</v>
      </c>
      <c r="BA36" s="48">
        <v>18</v>
      </c>
      <c r="BB36" s="17">
        <f t="shared" si="113"/>
        <v>4.9778761061946902E-3</v>
      </c>
      <c r="BC36" s="63">
        <v>276</v>
      </c>
      <c r="BD36" s="39">
        <v>7</v>
      </c>
      <c r="BE36" s="17">
        <f t="shared" si="114"/>
        <v>2.5362318840579712E-2</v>
      </c>
      <c r="BF36" s="63">
        <v>93</v>
      </c>
      <c r="BG36" s="48">
        <v>0</v>
      </c>
      <c r="BH36" s="17">
        <f t="shared" si="24"/>
        <v>0</v>
      </c>
      <c r="BI36" s="63">
        <f t="shared" si="25"/>
        <v>3985</v>
      </c>
      <c r="BJ36" s="39">
        <f t="shared" si="26"/>
        <v>25</v>
      </c>
      <c r="BK36" s="17">
        <f t="shared" si="115"/>
        <v>6.2735257214554582E-3</v>
      </c>
      <c r="BL36" s="63">
        <v>1451</v>
      </c>
      <c r="BM36" s="48">
        <v>5</v>
      </c>
      <c r="BN36" s="17">
        <f t="shared" si="116"/>
        <v>3.4458993797381117E-3</v>
      </c>
      <c r="BO36" s="63">
        <v>89</v>
      </c>
      <c r="BP36" s="39">
        <v>0</v>
      </c>
      <c r="BQ36" s="17">
        <f t="shared" si="117"/>
        <v>0</v>
      </c>
      <c r="BR36" s="63">
        <v>83</v>
      </c>
      <c r="BS36" s="48">
        <v>0</v>
      </c>
      <c r="BT36" s="17">
        <f t="shared" si="30"/>
        <v>0</v>
      </c>
      <c r="BU36" s="63">
        <f t="shared" si="31"/>
        <v>1623</v>
      </c>
      <c r="BV36" s="39">
        <f t="shared" si="32"/>
        <v>5</v>
      </c>
      <c r="BW36" s="17">
        <f t="shared" si="118"/>
        <v>3.0807147258163892E-3</v>
      </c>
      <c r="BX36" s="63">
        <v>425</v>
      </c>
      <c r="BY36" s="48">
        <v>0</v>
      </c>
      <c r="BZ36" s="17">
        <f t="shared" si="119"/>
        <v>0</v>
      </c>
      <c r="CA36" s="63">
        <v>13</v>
      </c>
      <c r="CB36" s="39">
        <v>0</v>
      </c>
      <c r="CC36" s="17">
        <f t="shared" si="120"/>
        <v>0</v>
      </c>
      <c r="CD36" s="63">
        <v>62</v>
      </c>
      <c r="CE36" s="48">
        <v>0</v>
      </c>
      <c r="CF36" s="17">
        <f t="shared" si="36"/>
        <v>0</v>
      </c>
      <c r="CG36" s="63">
        <f t="shared" si="37"/>
        <v>500</v>
      </c>
      <c r="CH36" s="39">
        <f t="shared" si="38"/>
        <v>0</v>
      </c>
      <c r="CI36" s="17">
        <f t="shared" si="121"/>
        <v>0</v>
      </c>
      <c r="CJ36" s="63">
        <f t="shared" si="122"/>
        <v>21772</v>
      </c>
      <c r="CK36" s="48">
        <f t="shared" si="123"/>
        <v>292</v>
      </c>
      <c r="CL36" s="17">
        <f t="shared" si="124"/>
        <v>1.3411721477126584E-2</v>
      </c>
      <c r="CM36" s="63">
        <f t="shared" si="125"/>
        <v>1886</v>
      </c>
      <c r="CN36" s="39">
        <f t="shared" si="126"/>
        <v>70</v>
      </c>
      <c r="CO36" s="17">
        <f t="shared" si="127"/>
        <v>3.7115588547189819E-2</v>
      </c>
      <c r="CP36" s="63">
        <f t="shared" si="46"/>
        <v>368</v>
      </c>
      <c r="CQ36" s="48">
        <f t="shared" si="47"/>
        <v>0</v>
      </c>
      <c r="CR36" s="17">
        <f t="shared" si="48"/>
        <v>0</v>
      </c>
      <c r="CS36" s="63">
        <f t="shared" si="128"/>
        <v>24026</v>
      </c>
      <c r="CT36" s="39">
        <f t="shared" si="129"/>
        <v>362</v>
      </c>
      <c r="CU36" s="17">
        <f t="shared" si="130"/>
        <v>1.5067010738366769E-2</v>
      </c>
      <c r="CW36" s="194" t="s">
        <v>19</v>
      </c>
      <c r="CX36" s="192">
        <f t="shared" si="66"/>
        <v>1.0776791102681265E-2</v>
      </c>
      <c r="CY36" s="188"/>
      <c r="CZ36" s="191" t="str">
        <f t="shared" si="50"/>
        <v>池田市</v>
      </c>
      <c r="DA36" s="192">
        <f t="shared" si="51"/>
        <v>3.642004451338774E-3</v>
      </c>
      <c r="DB36" s="47">
        <f t="shared" si="67"/>
        <v>4.0000000000000001E-3</v>
      </c>
      <c r="DC36" s="188"/>
      <c r="DD36" s="38" t="s">
        <v>19</v>
      </c>
      <c r="DE36" s="47">
        <f t="shared" si="52"/>
        <v>8.6521822726398773E-3</v>
      </c>
      <c r="DF36" s="47">
        <f t="shared" si="53"/>
        <v>8.9999999999999993E-3</v>
      </c>
      <c r="DG36" s="47">
        <f t="shared" si="54"/>
        <v>3.2377428307123035E-2</v>
      </c>
      <c r="DH36" s="47">
        <f t="shared" si="55"/>
        <v>3.2000000000000001E-2</v>
      </c>
      <c r="DJ36" s="47">
        <f t="shared" si="131"/>
        <v>5.8148754639731279E-3</v>
      </c>
      <c r="DK36" s="47">
        <f t="shared" si="57"/>
        <v>6.0000000000000001E-3</v>
      </c>
      <c r="DL36" s="47">
        <f t="shared" si="132"/>
        <v>4.7230064481486537E-3</v>
      </c>
      <c r="DM36" s="47">
        <f t="shared" si="59"/>
        <v>5.0000000000000001E-3</v>
      </c>
      <c r="DN36" s="47">
        <f t="shared" si="133"/>
        <v>2.1293460637722934E-2</v>
      </c>
      <c r="DO36" s="47">
        <f t="shared" si="61"/>
        <v>2.1000000000000001E-2</v>
      </c>
      <c r="DP36" s="40">
        <v>0</v>
      </c>
    </row>
    <row r="37" spans="2:120" s="15" customFormat="1">
      <c r="B37" s="67">
        <v>32</v>
      </c>
      <c r="C37" s="14" t="s">
        <v>41</v>
      </c>
      <c r="D37" s="63">
        <v>59</v>
      </c>
      <c r="E37" s="48">
        <v>0</v>
      </c>
      <c r="F37" s="17">
        <f t="shared" si="101"/>
        <v>0</v>
      </c>
      <c r="G37" s="63">
        <v>1</v>
      </c>
      <c r="H37" s="48">
        <v>0</v>
      </c>
      <c r="I37" s="17">
        <f t="shared" si="102"/>
        <v>0</v>
      </c>
      <c r="J37" s="63">
        <v>2</v>
      </c>
      <c r="K37" s="48">
        <v>0</v>
      </c>
      <c r="L37" s="17">
        <f t="shared" si="2"/>
        <v>0</v>
      </c>
      <c r="M37" s="63">
        <f t="shared" si="3"/>
        <v>62</v>
      </c>
      <c r="N37" s="48">
        <f t="shared" si="4"/>
        <v>0</v>
      </c>
      <c r="O37" s="17">
        <f t="shared" si="103"/>
        <v>0</v>
      </c>
      <c r="P37" s="63">
        <v>167</v>
      </c>
      <c r="Q37" s="48">
        <v>2</v>
      </c>
      <c r="R37" s="17">
        <f t="shared" si="104"/>
        <v>1.1976047904191617E-2</v>
      </c>
      <c r="S37" s="63">
        <v>3</v>
      </c>
      <c r="T37" s="39">
        <v>0</v>
      </c>
      <c r="U37" s="17">
        <f t="shared" si="105"/>
        <v>0</v>
      </c>
      <c r="V37" s="63">
        <v>6</v>
      </c>
      <c r="W37" s="48">
        <v>0</v>
      </c>
      <c r="X37" s="17">
        <f t="shared" si="8"/>
        <v>0</v>
      </c>
      <c r="Y37" s="63">
        <f t="shared" si="9"/>
        <v>176</v>
      </c>
      <c r="Z37" s="39">
        <f t="shared" si="10"/>
        <v>2</v>
      </c>
      <c r="AA37" s="17">
        <f t="shared" si="106"/>
        <v>1.1363636363636364E-2</v>
      </c>
      <c r="AB37" s="63">
        <v>7259</v>
      </c>
      <c r="AC37" s="48">
        <v>81</v>
      </c>
      <c r="AD37" s="17">
        <f t="shared" si="107"/>
        <v>1.1158561785369886E-2</v>
      </c>
      <c r="AE37" s="63">
        <v>575</v>
      </c>
      <c r="AF37" s="48">
        <v>15</v>
      </c>
      <c r="AG37" s="17">
        <f t="shared" si="108"/>
        <v>2.6086956521739129E-2</v>
      </c>
      <c r="AH37" s="63">
        <v>42</v>
      </c>
      <c r="AI37" s="48">
        <v>0</v>
      </c>
      <c r="AJ37" s="17">
        <f t="shared" si="14"/>
        <v>0</v>
      </c>
      <c r="AK37" s="63">
        <f t="shared" si="15"/>
        <v>7876</v>
      </c>
      <c r="AL37" s="39">
        <f t="shared" si="62"/>
        <v>96</v>
      </c>
      <c r="AM37" s="17">
        <f t="shared" si="109"/>
        <v>1.2188928390045709E-2</v>
      </c>
      <c r="AN37" s="63">
        <v>6001</v>
      </c>
      <c r="AO37" s="48">
        <v>28</v>
      </c>
      <c r="AP37" s="17">
        <f t="shared" si="110"/>
        <v>4.665889018496917E-3</v>
      </c>
      <c r="AQ37" s="63">
        <v>377</v>
      </c>
      <c r="AR37" s="39">
        <v>8</v>
      </c>
      <c r="AS37" s="17">
        <f t="shared" si="111"/>
        <v>2.1220159151193633E-2</v>
      </c>
      <c r="AT37" s="63">
        <v>77</v>
      </c>
      <c r="AU37" s="48">
        <v>0</v>
      </c>
      <c r="AV37" s="17">
        <f t="shared" si="19"/>
        <v>0</v>
      </c>
      <c r="AW37" s="63">
        <f t="shared" si="63"/>
        <v>6455</v>
      </c>
      <c r="AX37" s="39">
        <f t="shared" si="20"/>
        <v>36</v>
      </c>
      <c r="AY37" s="17">
        <f t="shared" si="112"/>
        <v>5.5770720371804807E-3</v>
      </c>
      <c r="AZ37" s="63">
        <v>3508</v>
      </c>
      <c r="BA37" s="48">
        <v>11</v>
      </c>
      <c r="BB37" s="17">
        <f t="shared" si="113"/>
        <v>3.1356898517673889E-3</v>
      </c>
      <c r="BC37" s="63">
        <v>193</v>
      </c>
      <c r="BD37" s="39">
        <v>4</v>
      </c>
      <c r="BE37" s="17">
        <f t="shared" si="114"/>
        <v>2.072538860103627E-2</v>
      </c>
      <c r="BF37" s="63">
        <v>95</v>
      </c>
      <c r="BG37" s="48">
        <v>0</v>
      </c>
      <c r="BH37" s="17">
        <f t="shared" si="24"/>
        <v>0</v>
      </c>
      <c r="BI37" s="63">
        <f t="shared" si="25"/>
        <v>3796</v>
      </c>
      <c r="BJ37" s="39">
        <f t="shared" si="26"/>
        <v>15</v>
      </c>
      <c r="BK37" s="17">
        <f t="shared" si="115"/>
        <v>3.9515279241306642E-3</v>
      </c>
      <c r="BL37" s="63">
        <v>1415</v>
      </c>
      <c r="BM37" s="48">
        <v>1</v>
      </c>
      <c r="BN37" s="17">
        <f t="shared" si="116"/>
        <v>7.0671378091872788E-4</v>
      </c>
      <c r="BO37" s="63">
        <v>101</v>
      </c>
      <c r="BP37" s="39">
        <v>0</v>
      </c>
      <c r="BQ37" s="17">
        <f t="shared" si="117"/>
        <v>0</v>
      </c>
      <c r="BR37" s="63">
        <v>78</v>
      </c>
      <c r="BS37" s="48">
        <v>0</v>
      </c>
      <c r="BT37" s="17">
        <f t="shared" si="30"/>
        <v>0</v>
      </c>
      <c r="BU37" s="63">
        <f t="shared" si="31"/>
        <v>1594</v>
      </c>
      <c r="BV37" s="39">
        <f t="shared" si="32"/>
        <v>1</v>
      </c>
      <c r="BW37" s="17">
        <f t="shared" si="118"/>
        <v>6.2735257214554575E-4</v>
      </c>
      <c r="BX37" s="63">
        <v>401</v>
      </c>
      <c r="BY37" s="48">
        <v>0</v>
      </c>
      <c r="BZ37" s="17">
        <f t="shared" si="119"/>
        <v>0</v>
      </c>
      <c r="CA37" s="63">
        <v>31</v>
      </c>
      <c r="CB37" s="39">
        <v>0</v>
      </c>
      <c r="CC37" s="17">
        <f t="shared" si="120"/>
        <v>0</v>
      </c>
      <c r="CD37" s="63">
        <v>66</v>
      </c>
      <c r="CE37" s="48">
        <v>0</v>
      </c>
      <c r="CF37" s="17">
        <f t="shared" si="36"/>
        <v>0</v>
      </c>
      <c r="CG37" s="63">
        <f t="shared" si="37"/>
        <v>498</v>
      </c>
      <c r="CH37" s="39">
        <f t="shared" si="38"/>
        <v>0</v>
      </c>
      <c r="CI37" s="17">
        <f t="shared" si="121"/>
        <v>0</v>
      </c>
      <c r="CJ37" s="63">
        <f t="shared" si="122"/>
        <v>18810</v>
      </c>
      <c r="CK37" s="48">
        <f t="shared" si="123"/>
        <v>123</v>
      </c>
      <c r="CL37" s="17">
        <f t="shared" si="124"/>
        <v>6.5390749601275918E-3</v>
      </c>
      <c r="CM37" s="63">
        <f t="shared" si="125"/>
        <v>1281</v>
      </c>
      <c r="CN37" s="39">
        <f t="shared" si="126"/>
        <v>27</v>
      </c>
      <c r="CO37" s="17">
        <f t="shared" si="127"/>
        <v>2.1077283372365339E-2</v>
      </c>
      <c r="CP37" s="63">
        <f t="shared" si="46"/>
        <v>366</v>
      </c>
      <c r="CQ37" s="48">
        <f t="shared" si="47"/>
        <v>0</v>
      </c>
      <c r="CR37" s="17">
        <f t="shared" si="48"/>
        <v>0</v>
      </c>
      <c r="CS37" s="63">
        <f t="shared" si="128"/>
        <v>20457</v>
      </c>
      <c r="CT37" s="39">
        <f t="shared" si="129"/>
        <v>150</v>
      </c>
      <c r="CU37" s="17">
        <f t="shared" si="130"/>
        <v>7.3324534389206629E-3</v>
      </c>
      <c r="CW37" s="194" t="s">
        <v>30</v>
      </c>
      <c r="CX37" s="192">
        <f t="shared" si="66"/>
        <v>4.7619047619047623E-3</v>
      </c>
      <c r="CY37" s="188"/>
      <c r="CZ37" s="191" t="str">
        <f t="shared" si="50"/>
        <v>松原市</v>
      </c>
      <c r="DA37" s="192">
        <f t="shared" si="51"/>
        <v>3.5203755067207167E-3</v>
      </c>
      <c r="DB37" s="47">
        <f t="shared" si="67"/>
        <v>4.0000000000000001E-3</v>
      </c>
      <c r="DC37" s="188"/>
      <c r="DD37" s="38" t="s">
        <v>30</v>
      </c>
      <c r="DE37" s="47">
        <f t="shared" si="52"/>
        <v>3.0654404904704785E-3</v>
      </c>
      <c r="DF37" s="47">
        <f t="shared" si="53"/>
        <v>3.0000000000000001E-3</v>
      </c>
      <c r="DG37" s="47">
        <f t="shared" si="54"/>
        <v>2.1356783919597989E-2</v>
      </c>
      <c r="DH37" s="47">
        <f t="shared" si="55"/>
        <v>2.1000000000000001E-2</v>
      </c>
      <c r="DJ37" s="47">
        <f t="shared" si="131"/>
        <v>5.8148754639731279E-3</v>
      </c>
      <c r="DK37" s="47">
        <f t="shared" si="57"/>
        <v>6.0000000000000001E-3</v>
      </c>
      <c r="DL37" s="47">
        <f t="shared" si="132"/>
        <v>4.7230064481486537E-3</v>
      </c>
      <c r="DM37" s="47">
        <f t="shared" si="59"/>
        <v>5.0000000000000001E-3</v>
      </c>
      <c r="DN37" s="47">
        <f t="shared" si="133"/>
        <v>2.1293460637722934E-2</v>
      </c>
      <c r="DO37" s="47">
        <f t="shared" si="61"/>
        <v>2.1000000000000001E-2</v>
      </c>
      <c r="DP37" s="40">
        <v>0</v>
      </c>
    </row>
    <row r="38" spans="2:120" s="15" customFormat="1">
      <c r="B38" s="67">
        <v>33</v>
      </c>
      <c r="C38" s="14" t="s">
        <v>42</v>
      </c>
      <c r="D38" s="63">
        <v>14</v>
      </c>
      <c r="E38" s="48">
        <v>0</v>
      </c>
      <c r="F38" s="17">
        <f t="shared" si="101"/>
        <v>0</v>
      </c>
      <c r="G38" s="63">
        <v>1</v>
      </c>
      <c r="H38" s="48">
        <v>1</v>
      </c>
      <c r="I38" s="17">
        <f t="shared" si="102"/>
        <v>1</v>
      </c>
      <c r="J38" s="63">
        <v>1</v>
      </c>
      <c r="K38" s="48">
        <v>0</v>
      </c>
      <c r="L38" s="17">
        <f t="shared" si="2"/>
        <v>0</v>
      </c>
      <c r="M38" s="63">
        <f t="shared" si="3"/>
        <v>16</v>
      </c>
      <c r="N38" s="48">
        <f t="shared" si="4"/>
        <v>1</v>
      </c>
      <c r="O38" s="17">
        <f t="shared" si="103"/>
        <v>6.25E-2</v>
      </c>
      <c r="P38" s="63">
        <v>53</v>
      </c>
      <c r="Q38" s="48">
        <v>0</v>
      </c>
      <c r="R38" s="17">
        <f t="shared" si="104"/>
        <v>0</v>
      </c>
      <c r="S38" s="63">
        <v>4</v>
      </c>
      <c r="T38" s="39">
        <v>0</v>
      </c>
      <c r="U38" s="17">
        <f t="shared" si="105"/>
        <v>0</v>
      </c>
      <c r="V38" s="63">
        <v>2</v>
      </c>
      <c r="W38" s="48">
        <v>0</v>
      </c>
      <c r="X38" s="17">
        <f t="shared" si="8"/>
        <v>0</v>
      </c>
      <c r="Y38" s="63">
        <f t="shared" si="9"/>
        <v>59</v>
      </c>
      <c r="Z38" s="39">
        <f t="shared" si="10"/>
        <v>0</v>
      </c>
      <c r="AA38" s="17">
        <f t="shared" si="106"/>
        <v>0</v>
      </c>
      <c r="AB38" s="63">
        <v>2218</v>
      </c>
      <c r="AC38" s="48">
        <v>31</v>
      </c>
      <c r="AD38" s="17">
        <f t="shared" si="107"/>
        <v>1.3976555455365193E-2</v>
      </c>
      <c r="AE38" s="63">
        <v>213</v>
      </c>
      <c r="AF38" s="48">
        <v>15</v>
      </c>
      <c r="AG38" s="17">
        <f t="shared" si="108"/>
        <v>7.0422535211267609E-2</v>
      </c>
      <c r="AH38" s="63">
        <v>8</v>
      </c>
      <c r="AI38" s="48">
        <v>0</v>
      </c>
      <c r="AJ38" s="17">
        <f t="shared" si="14"/>
        <v>0</v>
      </c>
      <c r="AK38" s="63">
        <f t="shared" si="15"/>
        <v>2439</v>
      </c>
      <c r="AL38" s="39">
        <f t="shared" si="62"/>
        <v>46</v>
      </c>
      <c r="AM38" s="17">
        <f t="shared" si="109"/>
        <v>1.886018860188602E-2</v>
      </c>
      <c r="AN38" s="63">
        <v>1556</v>
      </c>
      <c r="AO38" s="48">
        <v>10</v>
      </c>
      <c r="AP38" s="17">
        <f t="shared" si="110"/>
        <v>6.4267352185089976E-3</v>
      </c>
      <c r="AQ38" s="63">
        <v>128</v>
      </c>
      <c r="AR38" s="39">
        <v>9</v>
      </c>
      <c r="AS38" s="17">
        <f t="shared" si="111"/>
        <v>7.03125E-2</v>
      </c>
      <c r="AT38" s="63">
        <v>16</v>
      </c>
      <c r="AU38" s="48">
        <v>0</v>
      </c>
      <c r="AV38" s="17">
        <f t="shared" si="19"/>
        <v>0</v>
      </c>
      <c r="AW38" s="63">
        <f t="shared" si="63"/>
        <v>1700</v>
      </c>
      <c r="AX38" s="39">
        <f t="shared" si="20"/>
        <v>19</v>
      </c>
      <c r="AY38" s="17">
        <f t="shared" si="112"/>
        <v>1.1176470588235295E-2</v>
      </c>
      <c r="AZ38" s="63">
        <v>931</v>
      </c>
      <c r="BA38" s="48">
        <v>2</v>
      </c>
      <c r="BB38" s="17">
        <f t="shared" si="113"/>
        <v>2.1482277121374865E-3</v>
      </c>
      <c r="BC38" s="63">
        <v>42</v>
      </c>
      <c r="BD38" s="39">
        <v>0</v>
      </c>
      <c r="BE38" s="17">
        <f t="shared" si="114"/>
        <v>0</v>
      </c>
      <c r="BF38" s="63">
        <v>22</v>
      </c>
      <c r="BG38" s="48">
        <v>0</v>
      </c>
      <c r="BH38" s="17">
        <f t="shared" si="24"/>
        <v>0</v>
      </c>
      <c r="BI38" s="63">
        <f t="shared" si="25"/>
        <v>995</v>
      </c>
      <c r="BJ38" s="39">
        <f t="shared" si="26"/>
        <v>2</v>
      </c>
      <c r="BK38" s="17">
        <f t="shared" si="115"/>
        <v>2.0100502512562816E-3</v>
      </c>
      <c r="BL38" s="63">
        <v>394</v>
      </c>
      <c r="BM38" s="48">
        <v>1</v>
      </c>
      <c r="BN38" s="17">
        <f t="shared" si="116"/>
        <v>2.5380710659898475E-3</v>
      </c>
      <c r="BO38" s="63">
        <v>21</v>
      </c>
      <c r="BP38" s="39">
        <v>0</v>
      </c>
      <c r="BQ38" s="17">
        <f t="shared" si="117"/>
        <v>0</v>
      </c>
      <c r="BR38" s="63">
        <v>25</v>
      </c>
      <c r="BS38" s="48">
        <v>0</v>
      </c>
      <c r="BT38" s="17">
        <f t="shared" si="30"/>
        <v>0</v>
      </c>
      <c r="BU38" s="63">
        <f t="shared" si="31"/>
        <v>440</v>
      </c>
      <c r="BV38" s="39">
        <f t="shared" si="32"/>
        <v>1</v>
      </c>
      <c r="BW38" s="17">
        <f t="shared" si="118"/>
        <v>2.2727272727272726E-3</v>
      </c>
      <c r="BX38" s="63">
        <v>120</v>
      </c>
      <c r="BY38" s="48">
        <v>0</v>
      </c>
      <c r="BZ38" s="17">
        <f t="shared" si="119"/>
        <v>0</v>
      </c>
      <c r="CA38" s="63">
        <v>6</v>
      </c>
      <c r="CB38" s="39">
        <v>0</v>
      </c>
      <c r="CC38" s="17">
        <f t="shared" si="120"/>
        <v>0</v>
      </c>
      <c r="CD38" s="63">
        <v>17</v>
      </c>
      <c r="CE38" s="48">
        <v>0</v>
      </c>
      <c r="CF38" s="17">
        <f t="shared" si="36"/>
        <v>0</v>
      </c>
      <c r="CG38" s="63">
        <f t="shared" si="37"/>
        <v>143</v>
      </c>
      <c r="CH38" s="39">
        <f t="shared" si="38"/>
        <v>0</v>
      </c>
      <c r="CI38" s="17">
        <f t="shared" si="121"/>
        <v>0</v>
      </c>
      <c r="CJ38" s="63">
        <f t="shared" si="122"/>
        <v>5286</v>
      </c>
      <c r="CK38" s="48">
        <f t="shared" si="123"/>
        <v>44</v>
      </c>
      <c r="CL38" s="17">
        <f t="shared" si="124"/>
        <v>8.3238743851683696E-3</v>
      </c>
      <c r="CM38" s="63">
        <f t="shared" si="125"/>
        <v>415</v>
      </c>
      <c r="CN38" s="39">
        <f t="shared" si="126"/>
        <v>25</v>
      </c>
      <c r="CO38" s="17">
        <f t="shared" si="127"/>
        <v>6.0240963855421686E-2</v>
      </c>
      <c r="CP38" s="63">
        <f t="shared" si="46"/>
        <v>91</v>
      </c>
      <c r="CQ38" s="48">
        <f t="shared" si="47"/>
        <v>0</v>
      </c>
      <c r="CR38" s="17">
        <f t="shared" si="48"/>
        <v>0</v>
      </c>
      <c r="CS38" s="63">
        <f t="shared" si="128"/>
        <v>5792</v>
      </c>
      <c r="CT38" s="39">
        <f t="shared" si="129"/>
        <v>69</v>
      </c>
      <c r="CU38" s="17">
        <f t="shared" si="130"/>
        <v>1.1912983425414365E-2</v>
      </c>
      <c r="CW38" s="194" t="s">
        <v>51</v>
      </c>
      <c r="CX38" s="192">
        <f t="shared" si="66"/>
        <v>7.461829870278958E-3</v>
      </c>
      <c r="CY38" s="188"/>
      <c r="CZ38" s="191" t="str">
        <f t="shared" si="50"/>
        <v>岬町</v>
      </c>
      <c r="DA38" s="192">
        <f t="shared" si="51"/>
        <v>3.4612964128382631E-3</v>
      </c>
      <c r="DB38" s="47">
        <f t="shared" si="67"/>
        <v>3.0000000000000001E-3</v>
      </c>
      <c r="DC38" s="188"/>
      <c r="DD38" s="38" t="s">
        <v>51</v>
      </c>
      <c r="DE38" s="47">
        <f t="shared" si="52"/>
        <v>6.7928190198932557E-3</v>
      </c>
      <c r="DF38" s="47">
        <f t="shared" si="53"/>
        <v>7.0000000000000001E-3</v>
      </c>
      <c r="DG38" s="47">
        <f t="shared" si="54"/>
        <v>2.5000000000000001E-2</v>
      </c>
      <c r="DH38" s="47">
        <f t="shared" si="55"/>
        <v>2.5000000000000001E-2</v>
      </c>
      <c r="DJ38" s="47">
        <f t="shared" si="131"/>
        <v>5.8148754639731279E-3</v>
      </c>
      <c r="DK38" s="47">
        <f t="shared" si="57"/>
        <v>6.0000000000000001E-3</v>
      </c>
      <c r="DL38" s="47">
        <f t="shared" si="132"/>
        <v>4.7230064481486537E-3</v>
      </c>
      <c r="DM38" s="47">
        <f t="shared" si="59"/>
        <v>5.0000000000000001E-3</v>
      </c>
      <c r="DN38" s="47">
        <f t="shared" si="133"/>
        <v>2.1293460637722934E-2</v>
      </c>
      <c r="DO38" s="47">
        <f t="shared" si="61"/>
        <v>2.1000000000000001E-2</v>
      </c>
      <c r="DP38" s="40">
        <v>0</v>
      </c>
    </row>
    <row r="39" spans="2:120" s="15" customFormat="1">
      <c r="B39" s="67">
        <v>34</v>
      </c>
      <c r="C39" s="14" t="s">
        <v>44</v>
      </c>
      <c r="D39" s="63">
        <v>116</v>
      </c>
      <c r="E39" s="48">
        <v>2</v>
      </c>
      <c r="F39" s="17">
        <f t="shared" si="101"/>
        <v>1.7241379310344827E-2</v>
      </c>
      <c r="G39" s="63">
        <v>2</v>
      </c>
      <c r="H39" s="48">
        <v>0</v>
      </c>
      <c r="I39" s="17">
        <f t="shared" si="102"/>
        <v>0</v>
      </c>
      <c r="J39" s="63">
        <v>0</v>
      </c>
      <c r="K39" s="48">
        <v>0</v>
      </c>
      <c r="L39" s="17" t="str">
        <f t="shared" si="2"/>
        <v>-</v>
      </c>
      <c r="M39" s="63">
        <f t="shared" si="3"/>
        <v>118</v>
      </c>
      <c r="N39" s="48">
        <f t="shared" si="4"/>
        <v>2</v>
      </c>
      <c r="O39" s="17">
        <f t="shared" si="103"/>
        <v>1.6949152542372881E-2</v>
      </c>
      <c r="P39" s="63">
        <v>240</v>
      </c>
      <c r="Q39" s="48">
        <v>4</v>
      </c>
      <c r="R39" s="17">
        <f t="shared" si="104"/>
        <v>1.6666666666666666E-2</v>
      </c>
      <c r="S39" s="63">
        <v>5</v>
      </c>
      <c r="T39" s="39">
        <v>0</v>
      </c>
      <c r="U39" s="17">
        <f t="shared" si="105"/>
        <v>0</v>
      </c>
      <c r="V39" s="63">
        <v>2</v>
      </c>
      <c r="W39" s="48">
        <v>0</v>
      </c>
      <c r="X39" s="17">
        <f t="shared" si="8"/>
        <v>0</v>
      </c>
      <c r="Y39" s="63">
        <f t="shared" si="9"/>
        <v>247</v>
      </c>
      <c r="Z39" s="39">
        <f t="shared" si="10"/>
        <v>4</v>
      </c>
      <c r="AA39" s="17">
        <f t="shared" si="106"/>
        <v>1.6194331983805668E-2</v>
      </c>
      <c r="AB39" s="63">
        <v>9393</v>
      </c>
      <c r="AC39" s="48">
        <v>90</v>
      </c>
      <c r="AD39" s="17">
        <f t="shared" si="107"/>
        <v>9.5816033216224849E-3</v>
      </c>
      <c r="AE39" s="63">
        <v>721</v>
      </c>
      <c r="AF39" s="48">
        <v>26</v>
      </c>
      <c r="AG39" s="17">
        <f t="shared" si="108"/>
        <v>3.6061026352288486E-2</v>
      </c>
      <c r="AH39" s="63">
        <v>31</v>
      </c>
      <c r="AI39" s="48">
        <v>0</v>
      </c>
      <c r="AJ39" s="17">
        <f t="shared" si="14"/>
        <v>0</v>
      </c>
      <c r="AK39" s="63">
        <f t="shared" si="15"/>
        <v>10145</v>
      </c>
      <c r="AL39" s="39">
        <f t="shared" si="62"/>
        <v>116</v>
      </c>
      <c r="AM39" s="17">
        <f t="shared" si="109"/>
        <v>1.1434204041399705E-2</v>
      </c>
      <c r="AN39" s="63">
        <v>7353</v>
      </c>
      <c r="AO39" s="48">
        <v>26</v>
      </c>
      <c r="AP39" s="17">
        <f t="shared" si="110"/>
        <v>3.535971712226302E-3</v>
      </c>
      <c r="AQ39" s="63">
        <v>451</v>
      </c>
      <c r="AR39" s="39">
        <v>10</v>
      </c>
      <c r="AS39" s="17">
        <f t="shared" si="111"/>
        <v>2.2172949002217297E-2</v>
      </c>
      <c r="AT39" s="63">
        <v>58</v>
      </c>
      <c r="AU39" s="48">
        <v>0</v>
      </c>
      <c r="AV39" s="17">
        <f t="shared" si="19"/>
        <v>0</v>
      </c>
      <c r="AW39" s="63">
        <f t="shared" si="63"/>
        <v>7862</v>
      </c>
      <c r="AX39" s="39">
        <f t="shared" si="20"/>
        <v>36</v>
      </c>
      <c r="AY39" s="17">
        <f t="shared" si="112"/>
        <v>4.5789875349783772E-3</v>
      </c>
      <c r="AZ39" s="63">
        <v>4612</v>
      </c>
      <c r="BA39" s="48">
        <v>10</v>
      </c>
      <c r="BB39" s="17">
        <f t="shared" si="113"/>
        <v>2.1682567215958368E-3</v>
      </c>
      <c r="BC39" s="63">
        <v>207</v>
      </c>
      <c r="BD39" s="39">
        <v>4</v>
      </c>
      <c r="BE39" s="17">
        <f t="shared" si="114"/>
        <v>1.932367149758454E-2</v>
      </c>
      <c r="BF39" s="63">
        <v>58</v>
      </c>
      <c r="BG39" s="48">
        <v>0</v>
      </c>
      <c r="BH39" s="17">
        <f t="shared" si="24"/>
        <v>0</v>
      </c>
      <c r="BI39" s="63">
        <f t="shared" si="25"/>
        <v>4877</v>
      </c>
      <c r="BJ39" s="39">
        <f t="shared" si="26"/>
        <v>14</v>
      </c>
      <c r="BK39" s="17">
        <f t="shared" si="115"/>
        <v>2.8706171826942792E-3</v>
      </c>
      <c r="BL39" s="63">
        <v>1938</v>
      </c>
      <c r="BM39" s="48">
        <v>0</v>
      </c>
      <c r="BN39" s="17">
        <f t="shared" si="116"/>
        <v>0</v>
      </c>
      <c r="BO39" s="63">
        <v>85</v>
      </c>
      <c r="BP39" s="39">
        <v>0</v>
      </c>
      <c r="BQ39" s="17">
        <f t="shared" si="117"/>
        <v>0</v>
      </c>
      <c r="BR39" s="63">
        <v>61</v>
      </c>
      <c r="BS39" s="48">
        <v>0</v>
      </c>
      <c r="BT39" s="17">
        <f t="shared" si="30"/>
        <v>0</v>
      </c>
      <c r="BU39" s="63">
        <f t="shared" si="31"/>
        <v>2084</v>
      </c>
      <c r="BV39" s="39">
        <f t="shared" si="32"/>
        <v>0</v>
      </c>
      <c r="BW39" s="17">
        <f t="shared" si="118"/>
        <v>0</v>
      </c>
      <c r="BX39" s="63">
        <v>598</v>
      </c>
      <c r="BY39" s="48">
        <v>0</v>
      </c>
      <c r="BZ39" s="17">
        <f t="shared" si="119"/>
        <v>0</v>
      </c>
      <c r="CA39" s="63">
        <v>29</v>
      </c>
      <c r="CB39" s="39">
        <v>0</v>
      </c>
      <c r="CC39" s="17">
        <f t="shared" si="120"/>
        <v>0</v>
      </c>
      <c r="CD39" s="63">
        <v>24</v>
      </c>
      <c r="CE39" s="48">
        <v>0</v>
      </c>
      <c r="CF39" s="17">
        <f t="shared" si="36"/>
        <v>0</v>
      </c>
      <c r="CG39" s="63">
        <f t="shared" si="37"/>
        <v>651</v>
      </c>
      <c r="CH39" s="39">
        <f t="shared" si="38"/>
        <v>0</v>
      </c>
      <c r="CI39" s="17">
        <f t="shared" si="121"/>
        <v>0</v>
      </c>
      <c r="CJ39" s="63">
        <f t="shared" si="122"/>
        <v>24250</v>
      </c>
      <c r="CK39" s="48">
        <f t="shared" si="123"/>
        <v>132</v>
      </c>
      <c r="CL39" s="17">
        <f t="shared" si="124"/>
        <v>5.4432989690721646E-3</v>
      </c>
      <c r="CM39" s="63">
        <f t="shared" si="125"/>
        <v>1500</v>
      </c>
      <c r="CN39" s="39">
        <f t="shared" si="126"/>
        <v>40</v>
      </c>
      <c r="CO39" s="17">
        <f t="shared" si="127"/>
        <v>2.6666666666666668E-2</v>
      </c>
      <c r="CP39" s="63">
        <f t="shared" si="46"/>
        <v>234</v>
      </c>
      <c r="CQ39" s="48">
        <f t="shared" si="47"/>
        <v>0</v>
      </c>
      <c r="CR39" s="17">
        <f t="shared" si="48"/>
        <v>0</v>
      </c>
      <c r="CS39" s="63">
        <f t="shared" si="128"/>
        <v>25984</v>
      </c>
      <c r="CT39" s="39">
        <f t="shared" si="129"/>
        <v>172</v>
      </c>
      <c r="CU39" s="17">
        <f t="shared" si="130"/>
        <v>6.6194581280788175E-3</v>
      </c>
      <c r="CW39" s="194" t="s">
        <v>11</v>
      </c>
      <c r="CX39" s="192">
        <f t="shared" si="66"/>
        <v>3.6832412523020259E-3</v>
      </c>
      <c r="CY39" s="188"/>
      <c r="CZ39" s="191" t="str">
        <f t="shared" si="50"/>
        <v>茨木市</v>
      </c>
      <c r="DA39" s="192">
        <f t="shared" si="51"/>
        <v>3.1442844548927418E-3</v>
      </c>
      <c r="DB39" s="47">
        <f t="shared" si="67"/>
        <v>3.0000000000000001E-3</v>
      </c>
      <c r="DC39" s="188"/>
      <c r="DD39" s="38" t="s">
        <v>11</v>
      </c>
      <c r="DE39" s="47">
        <f t="shared" si="52"/>
        <v>2.2647206844489181E-3</v>
      </c>
      <c r="DF39" s="47">
        <f t="shared" si="53"/>
        <v>2E-3</v>
      </c>
      <c r="DG39" s="47">
        <f t="shared" si="54"/>
        <v>2.1276595744680851E-2</v>
      </c>
      <c r="DH39" s="47">
        <f t="shared" si="55"/>
        <v>2.1000000000000001E-2</v>
      </c>
      <c r="DJ39" s="47">
        <f t="shared" si="131"/>
        <v>5.8148754639731279E-3</v>
      </c>
      <c r="DK39" s="47">
        <f t="shared" si="57"/>
        <v>6.0000000000000001E-3</v>
      </c>
      <c r="DL39" s="47">
        <f t="shared" si="132"/>
        <v>4.7230064481486537E-3</v>
      </c>
      <c r="DM39" s="47">
        <f t="shared" si="59"/>
        <v>5.0000000000000001E-3</v>
      </c>
      <c r="DN39" s="47">
        <f t="shared" si="133"/>
        <v>2.1293460637722934E-2</v>
      </c>
      <c r="DO39" s="47">
        <f t="shared" si="61"/>
        <v>2.1000000000000001E-2</v>
      </c>
      <c r="DP39" s="40">
        <v>0</v>
      </c>
    </row>
    <row r="40" spans="2:120" s="15" customFormat="1">
      <c r="B40" s="67">
        <v>35</v>
      </c>
      <c r="C40" s="14" t="s">
        <v>1</v>
      </c>
      <c r="D40" s="63">
        <v>24</v>
      </c>
      <c r="E40" s="48">
        <v>0</v>
      </c>
      <c r="F40" s="17">
        <f t="shared" si="101"/>
        <v>0</v>
      </c>
      <c r="G40" s="63">
        <v>0</v>
      </c>
      <c r="H40" s="48">
        <v>0</v>
      </c>
      <c r="I40" s="17" t="str">
        <f t="shared" si="102"/>
        <v>-</v>
      </c>
      <c r="J40" s="63">
        <v>1</v>
      </c>
      <c r="K40" s="48">
        <v>0</v>
      </c>
      <c r="L40" s="17">
        <f t="shared" si="2"/>
        <v>0</v>
      </c>
      <c r="M40" s="63">
        <f t="shared" si="3"/>
        <v>25</v>
      </c>
      <c r="N40" s="48">
        <f t="shared" si="4"/>
        <v>0</v>
      </c>
      <c r="O40" s="17">
        <f t="shared" si="103"/>
        <v>0</v>
      </c>
      <c r="P40" s="63">
        <v>42</v>
      </c>
      <c r="Q40" s="48">
        <v>0</v>
      </c>
      <c r="R40" s="17">
        <f t="shared" si="104"/>
        <v>0</v>
      </c>
      <c r="S40" s="63">
        <v>0</v>
      </c>
      <c r="T40" s="39">
        <v>0</v>
      </c>
      <c r="U40" s="17" t="str">
        <f t="shared" si="105"/>
        <v>-</v>
      </c>
      <c r="V40" s="63">
        <v>3</v>
      </c>
      <c r="W40" s="48">
        <v>0</v>
      </c>
      <c r="X40" s="17">
        <f t="shared" si="8"/>
        <v>0</v>
      </c>
      <c r="Y40" s="63">
        <f t="shared" si="9"/>
        <v>45</v>
      </c>
      <c r="Z40" s="39">
        <f t="shared" si="10"/>
        <v>0</v>
      </c>
      <c r="AA40" s="17">
        <f t="shared" si="106"/>
        <v>0</v>
      </c>
      <c r="AB40" s="63">
        <v>17706</v>
      </c>
      <c r="AC40" s="48">
        <v>127</v>
      </c>
      <c r="AD40" s="17">
        <f t="shared" si="107"/>
        <v>7.172709815881622E-3</v>
      </c>
      <c r="AE40" s="63">
        <v>2374</v>
      </c>
      <c r="AF40" s="48">
        <v>73</v>
      </c>
      <c r="AG40" s="17">
        <f t="shared" si="108"/>
        <v>3.0749789385004212E-2</v>
      </c>
      <c r="AH40" s="63">
        <v>57</v>
      </c>
      <c r="AI40" s="48">
        <v>0</v>
      </c>
      <c r="AJ40" s="17">
        <f t="shared" si="14"/>
        <v>0</v>
      </c>
      <c r="AK40" s="63">
        <f t="shared" si="15"/>
        <v>20137</v>
      </c>
      <c r="AL40" s="39">
        <f t="shared" si="62"/>
        <v>200</v>
      </c>
      <c r="AM40" s="17">
        <f t="shared" si="109"/>
        <v>9.9319660326761677E-3</v>
      </c>
      <c r="AN40" s="63">
        <v>14703</v>
      </c>
      <c r="AO40" s="48">
        <v>74</v>
      </c>
      <c r="AP40" s="17">
        <f t="shared" si="110"/>
        <v>5.0329864653472084E-3</v>
      </c>
      <c r="AQ40" s="63">
        <v>1562</v>
      </c>
      <c r="AR40" s="39">
        <v>41</v>
      </c>
      <c r="AS40" s="17">
        <f t="shared" si="111"/>
        <v>2.6248399487836107E-2</v>
      </c>
      <c r="AT40" s="63">
        <v>136</v>
      </c>
      <c r="AU40" s="48">
        <v>0</v>
      </c>
      <c r="AV40" s="17">
        <f t="shared" si="19"/>
        <v>0</v>
      </c>
      <c r="AW40" s="63">
        <f t="shared" si="63"/>
        <v>16401</v>
      </c>
      <c r="AX40" s="39">
        <f t="shared" si="20"/>
        <v>115</v>
      </c>
      <c r="AY40" s="17">
        <f t="shared" si="112"/>
        <v>7.0117675751478568E-3</v>
      </c>
      <c r="AZ40" s="63">
        <v>9656</v>
      </c>
      <c r="BA40" s="48">
        <v>17</v>
      </c>
      <c r="BB40" s="17">
        <f t="shared" si="113"/>
        <v>1.7605633802816902E-3</v>
      </c>
      <c r="BC40" s="63">
        <v>880</v>
      </c>
      <c r="BD40" s="39">
        <v>10</v>
      </c>
      <c r="BE40" s="17">
        <f t="shared" si="114"/>
        <v>1.1363636363636364E-2</v>
      </c>
      <c r="BF40" s="63">
        <v>161</v>
      </c>
      <c r="BG40" s="48">
        <v>0</v>
      </c>
      <c r="BH40" s="17">
        <f t="shared" si="24"/>
        <v>0</v>
      </c>
      <c r="BI40" s="63">
        <f t="shared" si="25"/>
        <v>10697</v>
      </c>
      <c r="BJ40" s="39">
        <f t="shared" si="26"/>
        <v>27</v>
      </c>
      <c r="BK40" s="17">
        <f t="shared" si="115"/>
        <v>2.5240721697672246E-3</v>
      </c>
      <c r="BL40" s="63">
        <v>3954</v>
      </c>
      <c r="BM40" s="48">
        <v>2</v>
      </c>
      <c r="BN40" s="17">
        <f t="shared" si="116"/>
        <v>5.0581689428426911E-4</v>
      </c>
      <c r="BO40" s="63">
        <v>348</v>
      </c>
      <c r="BP40" s="39">
        <v>0</v>
      </c>
      <c r="BQ40" s="17">
        <f t="shared" si="117"/>
        <v>0</v>
      </c>
      <c r="BR40" s="63">
        <v>162</v>
      </c>
      <c r="BS40" s="48">
        <v>0</v>
      </c>
      <c r="BT40" s="17">
        <f t="shared" si="30"/>
        <v>0</v>
      </c>
      <c r="BU40" s="63">
        <f t="shared" si="31"/>
        <v>4464</v>
      </c>
      <c r="BV40" s="39">
        <f t="shared" si="32"/>
        <v>2</v>
      </c>
      <c r="BW40" s="17">
        <f t="shared" si="118"/>
        <v>4.4802867383512545E-4</v>
      </c>
      <c r="BX40" s="63">
        <v>1212</v>
      </c>
      <c r="BY40" s="48">
        <v>0</v>
      </c>
      <c r="BZ40" s="17">
        <f t="shared" si="119"/>
        <v>0</v>
      </c>
      <c r="CA40" s="63">
        <v>97</v>
      </c>
      <c r="CB40" s="39">
        <v>0</v>
      </c>
      <c r="CC40" s="17">
        <f t="shared" si="120"/>
        <v>0</v>
      </c>
      <c r="CD40" s="63">
        <v>104</v>
      </c>
      <c r="CE40" s="48">
        <v>0</v>
      </c>
      <c r="CF40" s="17">
        <f t="shared" si="36"/>
        <v>0</v>
      </c>
      <c r="CG40" s="63">
        <f t="shared" si="37"/>
        <v>1413</v>
      </c>
      <c r="CH40" s="39">
        <f t="shared" si="38"/>
        <v>0</v>
      </c>
      <c r="CI40" s="17">
        <f t="shared" si="121"/>
        <v>0</v>
      </c>
      <c r="CJ40" s="63">
        <f t="shared" si="122"/>
        <v>47297</v>
      </c>
      <c r="CK40" s="48">
        <f t="shared" si="123"/>
        <v>220</v>
      </c>
      <c r="CL40" s="17">
        <f t="shared" si="124"/>
        <v>4.6514578091633721E-3</v>
      </c>
      <c r="CM40" s="63">
        <f t="shared" si="125"/>
        <v>5261</v>
      </c>
      <c r="CN40" s="39">
        <f t="shared" si="126"/>
        <v>124</v>
      </c>
      <c r="CO40" s="17">
        <f t="shared" si="127"/>
        <v>2.3569663562060444E-2</v>
      </c>
      <c r="CP40" s="63">
        <f t="shared" si="46"/>
        <v>624</v>
      </c>
      <c r="CQ40" s="48">
        <f t="shared" si="47"/>
        <v>0</v>
      </c>
      <c r="CR40" s="17">
        <f t="shared" si="48"/>
        <v>0</v>
      </c>
      <c r="CS40" s="63">
        <f t="shared" si="128"/>
        <v>53182</v>
      </c>
      <c r="CT40" s="39">
        <f t="shared" si="129"/>
        <v>344</v>
      </c>
      <c r="CU40" s="17">
        <f t="shared" si="130"/>
        <v>6.4683539543454556E-3</v>
      </c>
      <c r="CW40" s="194" t="s">
        <v>5</v>
      </c>
      <c r="CX40" s="192">
        <f t="shared" si="66"/>
        <v>8.7170317389360756E-3</v>
      </c>
      <c r="CY40" s="188"/>
      <c r="CZ40" s="191" t="str">
        <f t="shared" si="50"/>
        <v>大阪市</v>
      </c>
      <c r="DA40" s="192">
        <f t="shared" si="51"/>
        <v>2.9945095528855622E-3</v>
      </c>
      <c r="DB40" s="47">
        <f t="shared" si="67"/>
        <v>3.0000000000000001E-3</v>
      </c>
      <c r="DC40" s="188"/>
      <c r="DD40" s="38" t="s">
        <v>5</v>
      </c>
      <c r="DE40" s="47">
        <f t="shared" si="52"/>
        <v>6.9410014873574613E-3</v>
      </c>
      <c r="DF40" s="47">
        <f>ROUND(DE40,3)</f>
        <v>7.0000000000000001E-3</v>
      </c>
      <c r="DG40" s="47">
        <f t="shared" si="54"/>
        <v>2.8645833333333332E-2</v>
      </c>
      <c r="DH40" s="47">
        <f t="shared" si="55"/>
        <v>2.9000000000000001E-2</v>
      </c>
      <c r="DJ40" s="47">
        <f t="shared" si="131"/>
        <v>5.8148754639731279E-3</v>
      </c>
      <c r="DK40" s="47">
        <f t="shared" si="57"/>
        <v>6.0000000000000001E-3</v>
      </c>
      <c r="DL40" s="47">
        <f t="shared" si="132"/>
        <v>4.7230064481486537E-3</v>
      </c>
      <c r="DM40" s="47">
        <f t="shared" si="59"/>
        <v>5.0000000000000001E-3</v>
      </c>
      <c r="DN40" s="47">
        <f t="shared" si="133"/>
        <v>2.1293460637722934E-2</v>
      </c>
      <c r="DO40" s="47">
        <f t="shared" si="61"/>
        <v>2.1000000000000001E-2</v>
      </c>
      <c r="DP40" s="40">
        <v>0</v>
      </c>
    </row>
    <row r="41" spans="2:120" s="15" customFormat="1">
      <c r="B41" s="67">
        <v>36</v>
      </c>
      <c r="C41" s="14" t="s">
        <v>2</v>
      </c>
      <c r="D41" s="63">
        <v>26</v>
      </c>
      <c r="E41" s="48">
        <v>0</v>
      </c>
      <c r="F41" s="17">
        <f t="shared" si="101"/>
        <v>0</v>
      </c>
      <c r="G41" s="63">
        <v>0</v>
      </c>
      <c r="H41" s="48">
        <v>0</v>
      </c>
      <c r="I41" s="17" t="str">
        <f t="shared" si="102"/>
        <v>-</v>
      </c>
      <c r="J41" s="63">
        <v>1</v>
      </c>
      <c r="K41" s="48">
        <v>0</v>
      </c>
      <c r="L41" s="17">
        <f t="shared" si="2"/>
        <v>0</v>
      </c>
      <c r="M41" s="63">
        <f t="shared" si="3"/>
        <v>27</v>
      </c>
      <c r="N41" s="48">
        <f t="shared" si="4"/>
        <v>0</v>
      </c>
      <c r="O41" s="17">
        <f t="shared" si="103"/>
        <v>0</v>
      </c>
      <c r="P41" s="63">
        <v>42</v>
      </c>
      <c r="Q41" s="48">
        <v>0</v>
      </c>
      <c r="R41" s="17">
        <f t="shared" si="104"/>
        <v>0</v>
      </c>
      <c r="S41" s="63">
        <v>2</v>
      </c>
      <c r="T41" s="39">
        <v>0</v>
      </c>
      <c r="U41" s="17">
        <f t="shared" si="105"/>
        <v>0</v>
      </c>
      <c r="V41" s="63">
        <v>2</v>
      </c>
      <c r="W41" s="48">
        <v>0</v>
      </c>
      <c r="X41" s="17">
        <f t="shared" si="8"/>
        <v>0</v>
      </c>
      <c r="Y41" s="63">
        <f t="shared" si="9"/>
        <v>46</v>
      </c>
      <c r="Z41" s="39">
        <f t="shared" si="10"/>
        <v>0</v>
      </c>
      <c r="AA41" s="17">
        <f t="shared" si="106"/>
        <v>0</v>
      </c>
      <c r="AB41" s="63">
        <v>4826</v>
      </c>
      <c r="AC41" s="48">
        <v>15</v>
      </c>
      <c r="AD41" s="17">
        <f t="shared" si="107"/>
        <v>3.1081641110650643E-3</v>
      </c>
      <c r="AE41" s="63">
        <v>607</v>
      </c>
      <c r="AF41" s="48">
        <v>13</v>
      </c>
      <c r="AG41" s="17">
        <f t="shared" si="108"/>
        <v>2.1416803953871501E-2</v>
      </c>
      <c r="AH41" s="63">
        <v>19</v>
      </c>
      <c r="AI41" s="48">
        <v>0</v>
      </c>
      <c r="AJ41" s="17">
        <f t="shared" si="14"/>
        <v>0</v>
      </c>
      <c r="AK41" s="63">
        <f t="shared" si="15"/>
        <v>5452</v>
      </c>
      <c r="AL41" s="39">
        <f t="shared" si="62"/>
        <v>28</v>
      </c>
      <c r="AM41" s="17">
        <f t="shared" si="109"/>
        <v>5.1357300073367569E-3</v>
      </c>
      <c r="AN41" s="63">
        <v>3975</v>
      </c>
      <c r="AO41" s="48">
        <v>14</v>
      </c>
      <c r="AP41" s="17">
        <f t="shared" si="110"/>
        <v>3.522012578616352E-3</v>
      </c>
      <c r="AQ41" s="63">
        <v>425</v>
      </c>
      <c r="AR41" s="39">
        <v>7</v>
      </c>
      <c r="AS41" s="17">
        <f t="shared" si="111"/>
        <v>1.6470588235294119E-2</v>
      </c>
      <c r="AT41" s="63">
        <v>42</v>
      </c>
      <c r="AU41" s="48">
        <v>0</v>
      </c>
      <c r="AV41" s="17">
        <f t="shared" si="19"/>
        <v>0</v>
      </c>
      <c r="AW41" s="63">
        <f t="shared" si="63"/>
        <v>4442</v>
      </c>
      <c r="AX41" s="39">
        <f t="shared" si="20"/>
        <v>21</v>
      </c>
      <c r="AY41" s="17">
        <f t="shared" si="112"/>
        <v>4.7276001800990548E-3</v>
      </c>
      <c r="AZ41" s="63">
        <v>2683</v>
      </c>
      <c r="BA41" s="48">
        <v>2</v>
      </c>
      <c r="BB41" s="17">
        <f t="shared" si="113"/>
        <v>7.4543421543048823E-4</v>
      </c>
      <c r="BC41" s="63">
        <v>234</v>
      </c>
      <c r="BD41" s="39">
        <v>2</v>
      </c>
      <c r="BE41" s="17">
        <f t="shared" si="114"/>
        <v>8.5470085470085479E-3</v>
      </c>
      <c r="BF41" s="63">
        <v>49</v>
      </c>
      <c r="BG41" s="48">
        <v>0</v>
      </c>
      <c r="BH41" s="17">
        <f t="shared" si="24"/>
        <v>0</v>
      </c>
      <c r="BI41" s="63">
        <f t="shared" si="25"/>
        <v>2966</v>
      </c>
      <c r="BJ41" s="39">
        <f t="shared" si="26"/>
        <v>4</v>
      </c>
      <c r="BK41" s="17">
        <f t="shared" si="115"/>
        <v>1.3486176668914363E-3</v>
      </c>
      <c r="BL41" s="63">
        <v>1235</v>
      </c>
      <c r="BM41" s="48">
        <v>0</v>
      </c>
      <c r="BN41" s="17">
        <f t="shared" si="116"/>
        <v>0</v>
      </c>
      <c r="BO41" s="63">
        <v>117</v>
      </c>
      <c r="BP41" s="39">
        <v>1</v>
      </c>
      <c r="BQ41" s="17">
        <f t="shared" si="117"/>
        <v>8.5470085470085479E-3</v>
      </c>
      <c r="BR41" s="63">
        <v>45</v>
      </c>
      <c r="BS41" s="48">
        <v>0</v>
      </c>
      <c r="BT41" s="17">
        <f t="shared" si="30"/>
        <v>0</v>
      </c>
      <c r="BU41" s="63">
        <f t="shared" si="31"/>
        <v>1397</v>
      </c>
      <c r="BV41" s="39">
        <f t="shared" si="32"/>
        <v>1</v>
      </c>
      <c r="BW41" s="17">
        <f t="shared" si="118"/>
        <v>7.158196134574087E-4</v>
      </c>
      <c r="BX41" s="63">
        <v>429</v>
      </c>
      <c r="BY41" s="48">
        <v>0</v>
      </c>
      <c r="BZ41" s="17">
        <f t="shared" si="119"/>
        <v>0</v>
      </c>
      <c r="CA41" s="63">
        <v>40</v>
      </c>
      <c r="CB41" s="39">
        <v>0</v>
      </c>
      <c r="CC41" s="17">
        <f t="shared" si="120"/>
        <v>0</v>
      </c>
      <c r="CD41" s="63">
        <v>28</v>
      </c>
      <c r="CE41" s="48">
        <v>0</v>
      </c>
      <c r="CF41" s="17">
        <f t="shared" si="36"/>
        <v>0</v>
      </c>
      <c r="CG41" s="63">
        <f t="shared" si="37"/>
        <v>497</v>
      </c>
      <c r="CH41" s="39">
        <f t="shared" si="38"/>
        <v>0</v>
      </c>
      <c r="CI41" s="17">
        <f t="shared" si="121"/>
        <v>0</v>
      </c>
      <c r="CJ41" s="63">
        <f t="shared" si="122"/>
        <v>13216</v>
      </c>
      <c r="CK41" s="48">
        <f t="shared" si="123"/>
        <v>31</v>
      </c>
      <c r="CL41" s="17">
        <f t="shared" si="124"/>
        <v>2.3456416464891043E-3</v>
      </c>
      <c r="CM41" s="63">
        <f t="shared" si="125"/>
        <v>1425</v>
      </c>
      <c r="CN41" s="39">
        <f t="shared" si="126"/>
        <v>23</v>
      </c>
      <c r="CO41" s="17">
        <f t="shared" si="127"/>
        <v>1.6140350877192983E-2</v>
      </c>
      <c r="CP41" s="63">
        <f t="shared" si="46"/>
        <v>186</v>
      </c>
      <c r="CQ41" s="48">
        <f t="shared" si="47"/>
        <v>0</v>
      </c>
      <c r="CR41" s="17">
        <f t="shared" si="48"/>
        <v>0</v>
      </c>
      <c r="CS41" s="63">
        <f t="shared" si="128"/>
        <v>14827</v>
      </c>
      <c r="CT41" s="39">
        <f t="shared" si="129"/>
        <v>54</v>
      </c>
      <c r="CU41" s="17">
        <f t="shared" si="130"/>
        <v>3.642004451338774E-3</v>
      </c>
      <c r="CW41" s="194" t="s">
        <v>6</v>
      </c>
      <c r="CX41" s="192">
        <f>VLOOKUP(CW41,$C$6:$CU$79,97,FALSE)</f>
        <v>2.617801047120419E-3</v>
      </c>
      <c r="CY41" s="188"/>
      <c r="CZ41" s="191" t="str">
        <f t="shared" si="50"/>
        <v>吹田市</v>
      </c>
      <c r="DA41" s="192">
        <f t="shared" si="51"/>
        <v>2.8307937280226464E-3</v>
      </c>
      <c r="DB41" s="47">
        <f t="shared" si="67"/>
        <v>3.0000000000000001E-3</v>
      </c>
      <c r="DC41" s="188"/>
      <c r="DD41" s="38" t="s">
        <v>6</v>
      </c>
      <c r="DE41" s="47">
        <f t="shared" si="52"/>
        <v>2.1941854086670325E-3</v>
      </c>
      <c r="DF41" s="47">
        <f t="shared" si="53"/>
        <v>2E-3</v>
      </c>
      <c r="DG41" s="47">
        <f t="shared" si="54"/>
        <v>1.7543859649122806E-2</v>
      </c>
      <c r="DH41" s="47">
        <f t="shared" si="55"/>
        <v>1.7999999999999999E-2</v>
      </c>
      <c r="DJ41" s="47">
        <f t="shared" si="131"/>
        <v>5.8148754639731279E-3</v>
      </c>
      <c r="DK41" s="47">
        <f t="shared" si="57"/>
        <v>6.0000000000000001E-3</v>
      </c>
      <c r="DL41" s="47">
        <f t="shared" si="132"/>
        <v>4.7230064481486537E-3</v>
      </c>
      <c r="DM41" s="47">
        <f t="shared" si="59"/>
        <v>5.0000000000000001E-3</v>
      </c>
      <c r="DN41" s="47">
        <f t="shared" si="133"/>
        <v>2.1293460637722934E-2</v>
      </c>
      <c r="DO41" s="47">
        <f t="shared" si="61"/>
        <v>2.1000000000000001E-2</v>
      </c>
      <c r="DP41" s="40">
        <v>0</v>
      </c>
    </row>
    <row r="42" spans="2:120" s="15" customFormat="1">
      <c r="B42" s="67">
        <v>37</v>
      </c>
      <c r="C42" s="14" t="s">
        <v>3</v>
      </c>
      <c r="D42" s="63">
        <v>22</v>
      </c>
      <c r="E42" s="48">
        <v>0</v>
      </c>
      <c r="F42" s="17">
        <f t="shared" si="101"/>
        <v>0</v>
      </c>
      <c r="G42" s="63">
        <v>1</v>
      </c>
      <c r="H42" s="48">
        <v>0</v>
      </c>
      <c r="I42" s="17">
        <f t="shared" si="102"/>
        <v>0</v>
      </c>
      <c r="J42" s="63">
        <v>0</v>
      </c>
      <c r="K42" s="48">
        <v>0</v>
      </c>
      <c r="L42" s="17" t="str">
        <f t="shared" si="2"/>
        <v>-</v>
      </c>
      <c r="M42" s="63">
        <f t="shared" si="3"/>
        <v>23</v>
      </c>
      <c r="N42" s="48">
        <f t="shared" si="4"/>
        <v>0</v>
      </c>
      <c r="O42" s="17">
        <f t="shared" si="103"/>
        <v>0</v>
      </c>
      <c r="P42" s="63">
        <v>108</v>
      </c>
      <c r="Q42" s="48">
        <v>1</v>
      </c>
      <c r="R42" s="17">
        <f t="shared" si="104"/>
        <v>9.2592592592592587E-3</v>
      </c>
      <c r="S42" s="63">
        <v>4</v>
      </c>
      <c r="T42" s="39">
        <v>0</v>
      </c>
      <c r="U42" s="17">
        <f t="shared" si="105"/>
        <v>0</v>
      </c>
      <c r="V42" s="63">
        <v>1</v>
      </c>
      <c r="W42" s="48">
        <v>0</v>
      </c>
      <c r="X42" s="17">
        <f t="shared" si="8"/>
        <v>0</v>
      </c>
      <c r="Y42" s="63">
        <f t="shared" si="9"/>
        <v>113</v>
      </c>
      <c r="Z42" s="39">
        <f t="shared" si="10"/>
        <v>1</v>
      </c>
      <c r="AA42" s="17">
        <f t="shared" si="106"/>
        <v>8.8495575221238937E-3</v>
      </c>
      <c r="AB42" s="63">
        <v>15169</v>
      </c>
      <c r="AC42" s="48">
        <v>52</v>
      </c>
      <c r="AD42" s="17">
        <f t="shared" si="107"/>
        <v>3.4280440371810932E-3</v>
      </c>
      <c r="AE42" s="63">
        <v>1864</v>
      </c>
      <c r="AF42" s="48">
        <v>28</v>
      </c>
      <c r="AG42" s="17">
        <f t="shared" si="108"/>
        <v>1.5021459227467811E-2</v>
      </c>
      <c r="AH42" s="63">
        <v>59</v>
      </c>
      <c r="AI42" s="48">
        <v>0</v>
      </c>
      <c r="AJ42" s="17">
        <f t="shared" si="14"/>
        <v>0</v>
      </c>
      <c r="AK42" s="63">
        <f t="shared" si="15"/>
        <v>17092</v>
      </c>
      <c r="AL42" s="39">
        <f t="shared" si="62"/>
        <v>80</v>
      </c>
      <c r="AM42" s="17">
        <f t="shared" si="109"/>
        <v>4.6805523051720102E-3</v>
      </c>
      <c r="AN42" s="63">
        <v>12348</v>
      </c>
      <c r="AO42" s="48">
        <v>24</v>
      </c>
      <c r="AP42" s="17">
        <f t="shared" si="110"/>
        <v>1.9436345966958211E-3</v>
      </c>
      <c r="AQ42" s="63">
        <v>1234</v>
      </c>
      <c r="AR42" s="39">
        <v>10</v>
      </c>
      <c r="AS42" s="17">
        <f t="shared" si="111"/>
        <v>8.1037277147487843E-3</v>
      </c>
      <c r="AT42" s="63">
        <v>119</v>
      </c>
      <c r="AU42" s="48">
        <v>0</v>
      </c>
      <c r="AV42" s="17">
        <f t="shared" si="19"/>
        <v>0</v>
      </c>
      <c r="AW42" s="63">
        <f t="shared" si="63"/>
        <v>13701</v>
      </c>
      <c r="AX42" s="39">
        <f t="shared" si="20"/>
        <v>34</v>
      </c>
      <c r="AY42" s="17">
        <f t="shared" si="112"/>
        <v>2.4815706882709292E-3</v>
      </c>
      <c r="AZ42" s="63">
        <v>8324</v>
      </c>
      <c r="BA42" s="48">
        <v>6</v>
      </c>
      <c r="BB42" s="17">
        <f t="shared" si="113"/>
        <v>7.2080730418068234E-4</v>
      </c>
      <c r="BC42" s="63">
        <v>719</v>
      </c>
      <c r="BD42" s="39">
        <v>6</v>
      </c>
      <c r="BE42" s="17">
        <f t="shared" si="114"/>
        <v>8.3449235048678721E-3</v>
      </c>
      <c r="BF42" s="63">
        <v>145</v>
      </c>
      <c r="BG42" s="48">
        <v>0</v>
      </c>
      <c r="BH42" s="17">
        <f t="shared" si="24"/>
        <v>0</v>
      </c>
      <c r="BI42" s="63">
        <f t="shared" si="25"/>
        <v>9188</v>
      </c>
      <c r="BJ42" s="39">
        <f t="shared" si="26"/>
        <v>12</v>
      </c>
      <c r="BK42" s="17">
        <f t="shared" si="115"/>
        <v>1.3060513713539399E-3</v>
      </c>
      <c r="BL42" s="63">
        <v>3392</v>
      </c>
      <c r="BM42" s="48">
        <v>0</v>
      </c>
      <c r="BN42" s="17">
        <f t="shared" si="116"/>
        <v>0</v>
      </c>
      <c r="BO42" s="63">
        <v>288</v>
      </c>
      <c r="BP42" s="39">
        <v>1</v>
      </c>
      <c r="BQ42" s="17">
        <f t="shared" si="117"/>
        <v>3.472222222222222E-3</v>
      </c>
      <c r="BR42" s="63">
        <v>146</v>
      </c>
      <c r="BS42" s="48">
        <v>0</v>
      </c>
      <c r="BT42" s="17">
        <f t="shared" si="30"/>
        <v>0</v>
      </c>
      <c r="BU42" s="63">
        <f t="shared" si="31"/>
        <v>3826</v>
      </c>
      <c r="BV42" s="39">
        <f t="shared" si="32"/>
        <v>1</v>
      </c>
      <c r="BW42" s="17">
        <f t="shared" si="118"/>
        <v>2.6136957658128593E-4</v>
      </c>
      <c r="BX42" s="63">
        <v>1109</v>
      </c>
      <c r="BY42" s="48">
        <v>0</v>
      </c>
      <c r="BZ42" s="17">
        <f t="shared" si="119"/>
        <v>0</v>
      </c>
      <c r="CA42" s="63">
        <v>70</v>
      </c>
      <c r="CB42" s="39">
        <v>0</v>
      </c>
      <c r="CC42" s="17">
        <f t="shared" si="120"/>
        <v>0</v>
      </c>
      <c r="CD42" s="63">
        <v>95</v>
      </c>
      <c r="CE42" s="48">
        <v>0</v>
      </c>
      <c r="CF42" s="17">
        <f t="shared" si="36"/>
        <v>0</v>
      </c>
      <c r="CG42" s="63">
        <f t="shared" si="37"/>
        <v>1274</v>
      </c>
      <c r="CH42" s="39">
        <f t="shared" si="38"/>
        <v>0</v>
      </c>
      <c r="CI42" s="17">
        <f t="shared" si="121"/>
        <v>0</v>
      </c>
      <c r="CJ42" s="63">
        <f t="shared" si="122"/>
        <v>40472</v>
      </c>
      <c r="CK42" s="48">
        <f t="shared" si="123"/>
        <v>83</v>
      </c>
      <c r="CL42" s="17">
        <f t="shared" si="124"/>
        <v>2.050800553469065E-3</v>
      </c>
      <c r="CM42" s="63">
        <f t="shared" si="125"/>
        <v>4180</v>
      </c>
      <c r="CN42" s="39">
        <f t="shared" si="126"/>
        <v>45</v>
      </c>
      <c r="CO42" s="17">
        <f t="shared" si="127"/>
        <v>1.076555023923445E-2</v>
      </c>
      <c r="CP42" s="63">
        <f t="shared" si="46"/>
        <v>565</v>
      </c>
      <c r="CQ42" s="48">
        <f t="shared" si="47"/>
        <v>0</v>
      </c>
      <c r="CR42" s="17">
        <f t="shared" si="48"/>
        <v>0</v>
      </c>
      <c r="CS42" s="63">
        <f t="shared" si="128"/>
        <v>45217</v>
      </c>
      <c r="CT42" s="39">
        <f t="shared" si="129"/>
        <v>128</v>
      </c>
      <c r="CU42" s="17">
        <f t="shared" si="130"/>
        <v>2.8307937280226464E-3</v>
      </c>
      <c r="CW42" s="194" t="s">
        <v>52</v>
      </c>
      <c r="CX42" s="192">
        <f t="shared" si="66"/>
        <v>2.3130300693909021E-3</v>
      </c>
      <c r="CY42" s="188"/>
      <c r="CZ42" s="191" t="str">
        <f t="shared" si="50"/>
        <v>東大阪市</v>
      </c>
      <c r="DA42" s="192">
        <f t="shared" si="51"/>
        <v>2.6468179691155826E-3</v>
      </c>
      <c r="DB42" s="47">
        <f t="shared" si="67"/>
        <v>3.0000000000000001E-3</v>
      </c>
      <c r="DC42" s="188"/>
      <c r="DD42" s="38" t="s">
        <v>52</v>
      </c>
      <c r="DE42" s="47">
        <f t="shared" si="52"/>
        <v>2.4793388429752068E-3</v>
      </c>
      <c r="DF42" s="47">
        <f t="shared" si="53"/>
        <v>2E-3</v>
      </c>
      <c r="DG42" s="47">
        <f t="shared" si="54"/>
        <v>0</v>
      </c>
      <c r="DH42" s="47">
        <f t="shared" si="55"/>
        <v>0</v>
      </c>
      <c r="DJ42" s="47">
        <f t="shared" si="131"/>
        <v>5.8148754639731279E-3</v>
      </c>
      <c r="DK42" s="47">
        <f t="shared" si="57"/>
        <v>6.0000000000000001E-3</v>
      </c>
      <c r="DL42" s="47">
        <f t="shared" si="132"/>
        <v>4.7230064481486537E-3</v>
      </c>
      <c r="DM42" s="47">
        <f t="shared" si="59"/>
        <v>5.0000000000000001E-3</v>
      </c>
      <c r="DN42" s="47">
        <f t="shared" si="133"/>
        <v>2.1293460637722934E-2</v>
      </c>
      <c r="DO42" s="47">
        <f t="shared" si="61"/>
        <v>2.1000000000000001E-2</v>
      </c>
      <c r="DP42" s="40">
        <v>0</v>
      </c>
    </row>
    <row r="43" spans="2:120" s="15" customFormat="1">
      <c r="B43" s="67">
        <v>38</v>
      </c>
      <c r="C43" s="38" t="s">
        <v>45</v>
      </c>
      <c r="D43" s="63">
        <v>21</v>
      </c>
      <c r="E43" s="48">
        <v>0</v>
      </c>
      <c r="F43" s="17">
        <f t="shared" si="101"/>
        <v>0</v>
      </c>
      <c r="G43" s="63">
        <v>0</v>
      </c>
      <c r="H43" s="48">
        <v>0</v>
      </c>
      <c r="I43" s="17" t="str">
        <f t="shared" si="102"/>
        <v>-</v>
      </c>
      <c r="J43" s="63">
        <v>0</v>
      </c>
      <c r="K43" s="48">
        <v>0</v>
      </c>
      <c r="L43" s="17" t="str">
        <f t="shared" si="2"/>
        <v>-</v>
      </c>
      <c r="M43" s="63">
        <f t="shared" si="3"/>
        <v>21</v>
      </c>
      <c r="N43" s="48">
        <f t="shared" si="4"/>
        <v>0</v>
      </c>
      <c r="O43" s="17">
        <f t="shared" si="103"/>
        <v>0</v>
      </c>
      <c r="P43" s="63">
        <v>53</v>
      </c>
      <c r="Q43" s="48">
        <v>0</v>
      </c>
      <c r="R43" s="17">
        <f t="shared" si="104"/>
        <v>0</v>
      </c>
      <c r="S43" s="63">
        <v>0</v>
      </c>
      <c r="T43" s="39">
        <v>0</v>
      </c>
      <c r="U43" s="17" t="str">
        <f t="shared" si="105"/>
        <v>-</v>
      </c>
      <c r="V43" s="63">
        <v>2</v>
      </c>
      <c r="W43" s="48">
        <v>0</v>
      </c>
      <c r="X43" s="17">
        <f t="shared" si="8"/>
        <v>0</v>
      </c>
      <c r="Y43" s="63">
        <f t="shared" si="9"/>
        <v>55</v>
      </c>
      <c r="Z43" s="39">
        <f t="shared" si="10"/>
        <v>0</v>
      </c>
      <c r="AA43" s="17">
        <f t="shared" si="106"/>
        <v>0</v>
      </c>
      <c r="AB43" s="63">
        <v>3465</v>
      </c>
      <c r="AC43" s="48">
        <v>20</v>
      </c>
      <c r="AD43" s="17">
        <f t="shared" si="107"/>
        <v>5.772005772005772E-3</v>
      </c>
      <c r="AE43" s="63">
        <v>240</v>
      </c>
      <c r="AF43" s="48">
        <v>13</v>
      </c>
      <c r="AG43" s="17">
        <f t="shared" si="108"/>
        <v>5.4166666666666669E-2</v>
      </c>
      <c r="AH43" s="63">
        <v>15</v>
      </c>
      <c r="AI43" s="48">
        <v>0</v>
      </c>
      <c r="AJ43" s="17">
        <f t="shared" si="14"/>
        <v>0</v>
      </c>
      <c r="AK43" s="63">
        <f t="shared" si="15"/>
        <v>3720</v>
      </c>
      <c r="AL43" s="39">
        <f t="shared" si="62"/>
        <v>33</v>
      </c>
      <c r="AM43" s="17">
        <f t="shared" si="109"/>
        <v>8.870967741935484E-3</v>
      </c>
      <c r="AN43" s="63">
        <v>2671</v>
      </c>
      <c r="AO43" s="48">
        <v>10</v>
      </c>
      <c r="AP43" s="17">
        <f t="shared" si="110"/>
        <v>3.7439161362785474E-3</v>
      </c>
      <c r="AQ43" s="63">
        <v>137</v>
      </c>
      <c r="AR43" s="39">
        <v>6</v>
      </c>
      <c r="AS43" s="17">
        <f t="shared" si="111"/>
        <v>4.3795620437956206E-2</v>
      </c>
      <c r="AT43" s="63">
        <v>35</v>
      </c>
      <c r="AU43" s="48">
        <v>0</v>
      </c>
      <c r="AV43" s="17">
        <f t="shared" si="19"/>
        <v>0</v>
      </c>
      <c r="AW43" s="63">
        <f t="shared" si="63"/>
        <v>2843</v>
      </c>
      <c r="AX43" s="39">
        <f t="shared" si="20"/>
        <v>16</v>
      </c>
      <c r="AY43" s="17">
        <f t="shared" si="112"/>
        <v>5.627857896588111E-3</v>
      </c>
      <c r="AZ43" s="63">
        <v>1693</v>
      </c>
      <c r="BA43" s="48">
        <v>2</v>
      </c>
      <c r="BB43" s="17">
        <f t="shared" si="113"/>
        <v>1.1813349084465446E-3</v>
      </c>
      <c r="BC43" s="63">
        <v>69</v>
      </c>
      <c r="BD43" s="39">
        <v>1</v>
      </c>
      <c r="BE43" s="17">
        <f t="shared" si="114"/>
        <v>1.4492753623188406E-2</v>
      </c>
      <c r="BF43" s="63">
        <v>46</v>
      </c>
      <c r="BG43" s="48">
        <v>0</v>
      </c>
      <c r="BH43" s="17">
        <f t="shared" si="24"/>
        <v>0</v>
      </c>
      <c r="BI43" s="63">
        <f t="shared" si="25"/>
        <v>1808</v>
      </c>
      <c r="BJ43" s="39">
        <f t="shared" si="26"/>
        <v>3</v>
      </c>
      <c r="BK43" s="17">
        <f t="shared" si="115"/>
        <v>1.6592920353982301E-3</v>
      </c>
      <c r="BL43" s="63">
        <v>679</v>
      </c>
      <c r="BM43" s="48">
        <v>0</v>
      </c>
      <c r="BN43" s="17">
        <f t="shared" si="116"/>
        <v>0</v>
      </c>
      <c r="BO43" s="63">
        <v>45</v>
      </c>
      <c r="BP43" s="39">
        <v>0</v>
      </c>
      <c r="BQ43" s="17">
        <f t="shared" si="117"/>
        <v>0</v>
      </c>
      <c r="BR43" s="63">
        <v>38</v>
      </c>
      <c r="BS43" s="48">
        <v>0</v>
      </c>
      <c r="BT43" s="17">
        <f t="shared" si="30"/>
        <v>0</v>
      </c>
      <c r="BU43" s="63">
        <f t="shared" si="31"/>
        <v>762</v>
      </c>
      <c r="BV43" s="39">
        <f t="shared" si="32"/>
        <v>0</v>
      </c>
      <c r="BW43" s="17">
        <f t="shared" si="118"/>
        <v>0</v>
      </c>
      <c r="BX43" s="63">
        <v>196</v>
      </c>
      <c r="BY43" s="48">
        <v>0</v>
      </c>
      <c r="BZ43" s="17">
        <f t="shared" si="119"/>
        <v>0</v>
      </c>
      <c r="CA43" s="63">
        <v>12</v>
      </c>
      <c r="CB43" s="39">
        <v>0</v>
      </c>
      <c r="CC43" s="17">
        <f t="shared" si="120"/>
        <v>0</v>
      </c>
      <c r="CD43" s="63">
        <v>26</v>
      </c>
      <c r="CE43" s="48">
        <v>0</v>
      </c>
      <c r="CF43" s="17">
        <f t="shared" si="36"/>
        <v>0</v>
      </c>
      <c r="CG43" s="63">
        <f t="shared" si="37"/>
        <v>234</v>
      </c>
      <c r="CH43" s="39">
        <f t="shared" si="38"/>
        <v>0</v>
      </c>
      <c r="CI43" s="17">
        <f t="shared" si="121"/>
        <v>0</v>
      </c>
      <c r="CJ43" s="63">
        <f t="shared" si="122"/>
        <v>8778</v>
      </c>
      <c r="CK43" s="48">
        <f t="shared" si="123"/>
        <v>32</v>
      </c>
      <c r="CL43" s="17">
        <f t="shared" si="124"/>
        <v>3.6454773296878558E-3</v>
      </c>
      <c r="CM43" s="63">
        <f t="shared" si="125"/>
        <v>503</v>
      </c>
      <c r="CN43" s="39">
        <f t="shared" si="126"/>
        <v>20</v>
      </c>
      <c r="CO43" s="17">
        <f t="shared" si="127"/>
        <v>3.9761431411530816E-2</v>
      </c>
      <c r="CP43" s="63">
        <f t="shared" si="46"/>
        <v>162</v>
      </c>
      <c r="CQ43" s="48">
        <f t="shared" si="47"/>
        <v>0</v>
      </c>
      <c r="CR43" s="17">
        <f t="shared" si="48"/>
        <v>0</v>
      </c>
      <c r="CS43" s="63">
        <f t="shared" si="128"/>
        <v>9443</v>
      </c>
      <c r="CT43" s="39">
        <f t="shared" si="129"/>
        <v>52</v>
      </c>
      <c r="CU43" s="17">
        <f t="shared" si="130"/>
        <v>5.5067245578735574E-3</v>
      </c>
      <c r="CW43" s="194" t="s">
        <v>53</v>
      </c>
      <c r="CX43" s="192">
        <f t="shared" si="66"/>
        <v>1.5692821368948246E-2</v>
      </c>
      <c r="CY43" s="188"/>
      <c r="CZ43" s="191" t="str">
        <f t="shared" si="50"/>
        <v>能勢町</v>
      </c>
      <c r="DA43" s="192">
        <f t="shared" si="51"/>
        <v>2.617801047120419E-3</v>
      </c>
      <c r="DB43" s="47">
        <f t="shared" si="67"/>
        <v>3.0000000000000001E-3</v>
      </c>
      <c r="DC43" s="188"/>
      <c r="DD43" s="38" t="s">
        <v>53</v>
      </c>
      <c r="DE43" s="47">
        <f t="shared" si="52"/>
        <v>1.4576210185351808E-2</v>
      </c>
      <c r="DF43" s="47">
        <f t="shared" si="53"/>
        <v>1.4999999999999999E-2</v>
      </c>
      <c r="DG43" s="47">
        <f t="shared" si="54"/>
        <v>3.6516853932584269E-2</v>
      </c>
      <c r="DH43" s="47">
        <f t="shared" si="55"/>
        <v>3.6999999999999998E-2</v>
      </c>
      <c r="DJ43" s="47">
        <f t="shared" si="131"/>
        <v>5.8148754639731279E-3</v>
      </c>
      <c r="DK43" s="47">
        <f t="shared" si="57"/>
        <v>6.0000000000000001E-3</v>
      </c>
      <c r="DL43" s="47">
        <f t="shared" si="132"/>
        <v>4.7230064481486537E-3</v>
      </c>
      <c r="DM43" s="47">
        <f t="shared" si="59"/>
        <v>5.0000000000000001E-3</v>
      </c>
      <c r="DN43" s="47">
        <f t="shared" si="133"/>
        <v>2.1293460637722934E-2</v>
      </c>
      <c r="DO43" s="47">
        <f t="shared" si="61"/>
        <v>2.1000000000000001E-2</v>
      </c>
      <c r="DP43" s="40">
        <v>0</v>
      </c>
    </row>
    <row r="44" spans="2:120" s="15" customFormat="1">
      <c r="B44" s="67">
        <v>39</v>
      </c>
      <c r="C44" s="38" t="s">
        <v>8</v>
      </c>
      <c r="D44" s="63">
        <v>52</v>
      </c>
      <c r="E44" s="48">
        <v>0</v>
      </c>
      <c r="F44" s="17">
        <f t="shared" si="101"/>
        <v>0</v>
      </c>
      <c r="G44" s="63">
        <v>0</v>
      </c>
      <c r="H44" s="48">
        <v>0</v>
      </c>
      <c r="I44" s="17" t="str">
        <f t="shared" si="102"/>
        <v>-</v>
      </c>
      <c r="J44" s="63">
        <v>0</v>
      </c>
      <c r="K44" s="48">
        <v>0</v>
      </c>
      <c r="L44" s="17" t="str">
        <f t="shared" si="2"/>
        <v>-</v>
      </c>
      <c r="M44" s="63">
        <f t="shared" si="3"/>
        <v>52</v>
      </c>
      <c r="N44" s="48">
        <f t="shared" si="4"/>
        <v>0</v>
      </c>
      <c r="O44" s="17">
        <f t="shared" si="103"/>
        <v>0</v>
      </c>
      <c r="P44" s="63">
        <v>136</v>
      </c>
      <c r="Q44" s="48">
        <v>0</v>
      </c>
      <c r="R44" s="17">
        <f t="shared" si="104"/>
        <v>0</v>
      </c>
      <c r="S44" s="63">
        <v>0</v>
      </c>
      <c r="T44" s="39">
        <v>0</v>
      </c>
      <c r="U44" s="17" t="str">
        <f t="shared" si="105"/>
        <v>-</v>
      </c>
      <c r="V44" s="63">
        <v>2</v>
      </c>
      <c r="W44" s="48">
        <v>0</v>
      </c>
      <c r="X44" s="17">
        <f t="shared" si="8"/>
        <v>0</v>
      </c>
      <c r="Y44" s="63">
        <f t="shared" si="9"/>
        <v>138</v>
      </c>
      <c r="Z44" s="39">
        <f t="shared" si="10"/>
        <v>0</v>
      </c>
      <c r="AA44" s="17">
        <f t="shared" si="106"/>
        <v>0</v>
      </c>
      <c r="AB44" s="63">
        <v>19805</v>
      </c>
      <c r="AC44" s="48">
        <v>199</v>
      </c>
      <c r="AD44" s="17">
        <f t="shared" si="107"/>
        <v>1.0047967684928048E-2</v>
      </c>
      <c r="AE44" s="63">
        <v>1886</v>
      </c>
      <c r="AF44" s="48">
        <v>61</v>
      </c>
      <c r="AG44" s="17">
        <f t="shared" si="108"/>
        <v>3.234358430540827E-2</v>
      </c>
      <c r="AH44" s="63">
        <v>47</v>
      </c>
      <c r="AI44" s="48">
        <v>0</v>
      </c>
      <c r="AJ44" s="17">
        <f t="shared" si="14"/>
        <v>0</v>
      </c>
      <c r="AK44" s="63">
        <f t="shared" si="15"/>
        <v>21738</v>
      </c>
      <c r="AL44" s="39">
        <f t="shared" si="62"/>
        <v>260</v>
      </c>
      <c r="AM44" s="17">
        <f t="shared" si="109"/>
        <v>1.1960621952341521E-2</v>
      </c>
      <c r="AN44" s="63">
        <v>15271</v>
      </c>
      <c r="AO44" s="48">
        <v>73</v>
      </c>
      <c r="AP44" s="17">
        <f t="shared" si="110"/>
        <v>4.7803025342151792E-3</v>
      </c>
      <c r="AQ44" s="63">
        <v>1305</v>
      </c>
      <c r="AR44" s="39">
        <v>46</v>
      </c>
      <c r="AS44" s="17">
        <f t="shared" si="111"/>
        <v>3.5249042145593872E-2</v>
      </c>
      <c r="AT44" s="63">
        <v>80</v>
      </c>
      <c r="AU44" s="48">
        <v>0</v>
      </c>
      <c r="AV44" s="17">
        <f t="shared" si="19"/>
        <v>0</v>
      </c>
      <c r="AW44" s="63">
        <f t="shared" si="63"/>
        <v>16656</v>
      </c>
      <c r="AX44" s="39">
        <f t="shared" si="20"/>
        <v>119</v>
      </c>
      <c r="AY44" s="17">
        <f t="shared" si="112"/>
        <v>7.1445725264169067E-3</v>
      </c>
      <c r="AZ44" s="63">
        <v>9153</v>
      </c>
      <c r="BA44" s="48">
        <v>15</v>
      </c>
      <c r="BB44" s="17">
        <f t="shared" si="113"/>
        <v>1.6388069485414618E-3</v>
      </c>
      <c r="BC44" s="63">
        <v>703</v>
      </c>
      <c r="BD44" s="39">
        <v>10</v>
      </c>
      <c r="BE44" s="17">
        <f t="shared" si="114"/>
        <v>1.422475106685633E-2</v>
      </c>
      <c r="BF44" s="63">
        <v>102</v>
      </c>
      <c r="BG44" s="48">
        <v>0</v>
      </c>
      <c r="BH44" s="17">
        <f t="shared" si="24"/>
        <v>0</v>
      </c>
      <c r="BI44" s="63">
        <f t="shared" si="25"/>
        <v>9958</v>
      </c>
      <c r="BJ44" s="39">
        <f t="shared" si="26"/>
        <v>25</v>
      </c>
      <c r="BK44" s="17">
        <f t="shared" si="115"/>
        <v>2.5105442860012049E-3</v>
      </c>
      <c r="BL44" s="63">
        <v>3971</v>
      </c>
      <c r="BM44" s="48">
        <v>0</v>
      </c>
      <c r="BN44" s="17">
        <f t="shared" si="116"/>
        <v>0</v>
      </c>
      <c r="BO44" s="63">
        <v>244</v>
      </c>
      <c r="BP44" s="39">
        <v>0</v>
      </c>
      <c r="BQ44" s="17">
        <f t="shared" si="117"/>
        <v>0</v>
      </c>
      <c r="BR44" s="63">
        <v>92</v>
      </c>
      <c r="BS44" s="48">
        <v>0</v>
      </c>
      <c r="BT44" s="17">
        <f t="shared" si="30"/>
        <v>0</v>
      </c>
      <c r="BU44" s="63">
        <f t="shared" si="31"/>
        <v>4307</v>
      </c>
      <c r="BV44" s="39">
        <f t="shared" si="32"/>
        <v>0</v>
      </c>
      <c r="BW44" s="17">
        <f t="shared" si="118"/>
        <v>0</v>
      </c>
      <c r="BX44" s="63">
        <v>1188</v>
      </c>
      <c r="BY44" s="48">
        <v>0</v>
      </c>
      <c r="BZ44" s="17">
        <f t="shared" si="119"/>
        <v>0</v>
      </c>
      <c r="CA44" s="63">
        <v>52</v>
      </c>
      <c r="CB44" s="39">
        <v>0</v>
      </c>
      <c r="CC44" s="17">
        <f t="shared" si="120"/>
        <v>0</v>
      </c>
      <c r="CD44" s="63">
        <v>71</v>
      </c>
      <c r="CE44" s="48">
        <v>0</v>
      </c>
      <c r="CF44" s="17">
        <f t="shared" si="36"/>
        <v>0</v>
      </c>
      <c r="CG44" s="63">
        <f t="shared" si="37"/>
        <v>1311</v>
      </c>
      <c r="CH44" s="39">
        <f t="shared" si="38"/>
        <v>0</v>
      </c>
      <c r="CI44" s="17">
        <f t="shared" si="121"/>
        <v>0</v>
      </c>
      <c r="CJ44" s="63">
        <f t="shared" si="122"/>
        <v>49576</v>
      </c>
      <c r="CK44" s="48">
        <f t="shared" si="123"/>
        <v>287</v>
      </c>
      <c r="CL44" s="17">
        <f t="shared" si="124"/>
        <v>5.7890914958851061E-3</v>
      </c>
      <c r="CM44" s="63">
        <f t="shared" si="125"/>
        <v>4190</v>
      </c>
      <c r="CN44" s="39">
        <f t="shared" si="126"/>
        <v>117</v>
      </c>
      <c r="CO44" s="17">
        <f t="shared" si="127"/>
        <v>2.7923627684964199E-2</v>
      </c>
      <c r="CP44" s="63">
        <f t="shared" si="46"/>
        <v>394</v>
      </c>
      <c r="CQ44" s="48">
        <f t="shared" si="47"/>
        <v>0</v>
      </c>
      <c r="CR44" s="17">
        <f t="shared" si="48"/>
        <v>0</v>
      </c>
      <c r="CS44" s="63">
        <f t="shared" si="128"/>
        <v>54160</v>
      </c>
      <c r="CT44" s="39">
        <f t="shared" si="129"/>
        <v>404</v>
      </c>
      <c r="CU44" s="17">
        <f t="shared" si="130"/>
        <v>7.4593796159527328E-3</v>
      </c>
      <c r="CW44" s="194" t="s">
        <v>54</v>
      </c>
      <c r="CX44" s="192">
        <f t="shared" si="66"/>
        <v>9.5419847328244271E-4</v>
      </c>
      <c r="CY44" s="188"/>
      <c r="CZ44" s="191" t="str">
        <f t="shared" si="50"/>
        <v>守口市</v>
      </c>
      <c r="DA44" s="192">
        <f t="shared" si="51"/>
        <v>2.4825518759660874E-3</v>
      </c>
      <c r="DB44" s="47">
        <f t="shared" si="67"/>
        <v>2E-3</v>
      </c>
      <c r="DC44" s="188"/>
      <c r="DD44" s="38" t="s">
        <v>54</v>
      </c>
      <c r="DE44" s="47">
        <f t="shared" si="52"/>
        <v>1.017293997965412E-3</v>
      </c>
      <c r="DF44" s="47">
        <f t="shared" si="53"/>
        <v>1E-3</v>
      </c>
      <c r="DG44" s="47">
        <f t="shared" si="54"/>
        <v>0</v>
      </c>
      <c r="DH44" s="47">
        <f t="shared" si="55"/>
        <v>0</v>
      </c>
      <c r="DJ44" s="47">
        <f t="shared" si="131"/>
        <v>5.8148754639731279E-3</v>
      </c>
      <c r="DK44" s="47">
        <f t="shared" si="57"/>
        <v>6.0000000000000001E-3</v>
      </c>
      <c r="DL44" s="47">
        <f t="shared" si="132"/>
        <v>4.7230064481486537E-3</v>
      </c>
      <c r="DM44" s="47">
        <f t="shared" si="59"/>
        <v>5.0000000000000001E-3</v>
      </c>
      <c r="DN44" s="47">
        <f t="shared" si="133"/>
        <v>2.1293460637722934E-2</v>
      </c>
      <c r="DO44" s="47">
        <f t="shared" si="61"/>
        <v>2.1000000000000001E-2</v>
      </c>
      <c r="DP44" s="40">
        <v>0</v>
      </c>
    </row>
    <row r="45" spans="2:120" s="15" customFormat="1">
      <c r="B45" s="67">
        <v>40</v>
      </c>
      <c r="C45" s="38" t="s">
        <v>46</v>
      </c>
      <c r="D45" s="63">
        <v>60</v>
      </c>
      <c r="E45" s="48">
        <v>1</v>
      </c>
      <c r="F45" s="17">
        <f t="shared" ref="F45:F60" si="134">IFERROR(E45/D45,"-")</f>
        <v>1.6666666666666666E-2</v>
      </c>
      <c r="G45" s="63">
        <v>0</v>
      </c>
      <c r="H45" s="48">
        <v>0</v>
      </c>
      <c r="I45" s="17" t="str">
        <f t="shared" ref="I45:I60" si="135">IFERROR(H45/G45,"-")</f>
        <v>-</v>
      </c>
      <c r="J45" s="63">
        <v>1</v>
      </c>
      <c r="K45" s="48">
        <v>0</v>
      </c>
      <c r="L45" s="17">
        <f t="shared" si="2"/>
        <v>0</v>
      </c>
      <c r="M45" s="63">
        <f t="shared" si="3"/>
        <v>61</v>
      </c>
      <c r="N45" s="48">
        <f t="shared" si="4"/>
        <v>1</v>
      </c>
      <c r="O45" s="17">
        <f t="shared" ref="O45:O60" si="136">IFERROR(N45/M45,"-")</f>
        <v>1.6393442622950821E-2</v>
      </c>
      <c r="P45" s="63">
        <v>129</v>
      </c>
      <c r="Q45" s="48">
        <v>1</v>
      </c>
      <c r="R45" s="17">
        <f t="shared" ref="R45:R60" si="137">IFERROR(Q45/P45,"-")</f>
        <v>7.7519379844961239E-3</v>
      </c>
      <c r="S45" s="63">
        <v>1</v>
      </c>
      <c r="T45" s="39">
        <v>0</v>
      </c>
      <c r="U45" s="17">
        <f t="shared" ref="U45:U60" si="138">IFERROR(T45/S45,"-")</f>
        <v>0</v>
      </c>
      <c r="V45" s="63">
        <v>3</v>
      </c>
      <c r="W45" s="48">
        <v>0</v>
      </c>
      <c r="X45" s="17">
        <f t="shared" si="8"/>
        <v>0</v>
      </c>
      <c r="Y45" s="63">
        <f t="shared" si="9"/>
        <v>133</v>
      </c>
      <c r="Z45" s="39">
        <f t="shared" si="10"/>
        <v>1</v>
      </c>
      <c r="AA45" s="17">
        <f t="shared" ref="AA45:AA60" si="139">IFERROR(Z45/Y45,"-")</f>
        <v>7.5187969924812026E-3</v>
      </c>
      <c r="AB45" s="63">
        <v>4127</v>
      </c>
      <c r="AC45" s="48">
        <v>23</v>
      </c>
      <c r="AD45" s="17">
        <f t="shared" ref="AD45:AD60" si="140">IFERROR(AC45/AB45,"-")</f>
        <v>5.573055488248122E-3</v>
      </c>
      <c r="AE45" s="63">
        <v>303</v>
      </c>
      <c r="AF45" s="48">
        <v>6</v>
      </c>
      <c r="AG45" s="17">
        <f t="shared" ref="AG45:AG60" si="141">IFERROR(AF45/AE45,"-")</f>
        <v>1.9801980198019802E-2</v>
      </c>
      <c r="AH45" s="63">
        <v>31</v>
      </c>
      <c r="AI45" s="48">
        <v>0</v>
      </c>
      <c r="AJ45" s="17">
        <f t="shared" si="14"/>
        <v>0</v>
      </c>
      <c r="AK45" s="63">
        <f t="shared" si="15"/>
        <v>4461</v>
      </c>
      <c r="AL45" s="39">
        <f t="shared" si="62"/>
        <v>29</v>
      </c>
      <c r="AM45" s="17">
        <f t="shared" ref="AM45:AM60" si="142">IFERROR(AL45/AK45,"-")</f>
        <v>6.5007845774490026E-3</v>
      </c>
      <c r="AN45" s="63">
        <v>3259</v>
      </c>
      <c r="AO45" s="48">
        <v>6</v>
      </c>
      <c r="AP45" s="17">
        <f t="shared" ref="AP45:AP60" si="143">IFERROR(AO45/AN45,"-")</f>
        <v>1.8410555385087451E-3</v>
      </c>
      <c r="AQ45" s="63">
        <v>150</v>
      </c>
      <c r="AR45" s="39">
        <v>3</v>
      </c>
      <c r="AS45" s="17">
        <f t="shared" ref="AS45:AS60" si="144">IFERROR(AR45/AQ45,"-")</f>
        <v>0.02</v>
      </c>
      <c r="AT45" s="63">
        <v>27</v>
      </c>
      <c r="AU45" s="48">
        <v>0</v>
      </c>
      <c r="AV45" s="17">
        <f t="shared" si="19"/>
        <v>0</v>
      </c>
      <c r="AW45" s="63">
        <f t="shared" si="63"/>
        <v>3436</v>
      </c>
      <c r="AX45" s="39">
        <f t="shared" si="20"/>
        <v>9</v>
      </c>
      <c r="AY45" s="17">
        <f t="shared" ref="AY45:AY60" si="145">IFERROR(AX45/AW45,"-")</f>
        <v>2.6193247962747381E-3</v>
      </c>
      <c r="AZ45" s="63">
        <v>2126</v>
      </c>
      <c r="BA45" s="48">
        <v>2</v>
      </c>
      <c r="BB45" s="17">
        <f t="shared" ref="BB45:BB60" si="146">IFERROR(BA45/AZ45,"-")</f>
        <v>9.4073377234242712E-4</v>
      </c>
      <c r="BC45" s="63">
        <v>75</v>
      </c>
      <c r="BD45" s="39">
        <v>2</v>
      </c>
      <c r="BE45" s="17">
        <f t="shared" ref="BE45:BE60" si="147">IFERROR(BD45/BC45,"-")</f>
        <v>2.6666666666666668E-2</v>
      </c>
      <c r="BF45" s="63">
        <v>44</v>
      </c>
      <c r="BG45" s="48">
        <v>0</v>
      </c>
      <c r="BH45" s="17">
        <f t="shared" si="24"/>
        <v>0</v>
      </c>
      <c r="BI45" s="63">
        <f t="shared" si="25"/>
        <v>2245</v>
      </c>
      <c r="BJ45" s="39">
        <f t="shared" si="26"/>
        <v>4</v>
      </c>
      <c r="BK45" s="17">
        <f t="shared" ref="BK45:BK60" si="148">IFERROR(BJ45/BI45,"-")</f>
        <v>1.7817371937639199E-3</v>
      </c>
      <c r="BL45" s="63">
        <v>902</v>
      </c>
      <c r="BM45" s="48">
        <v>0</v>
      </c>
      <c r="BN45" s="17">
        <f t="shared" ref="BN45:BN60" si="149">IFERROR(BM45/BL45,"-")</f>
        <v>0</v>
      </c>
      <c r="BO45" s="63">
        <v>29</v>
      </c>
      <c r="BP45" s="39">
        <v>0</v>
      </c>
      <c r="BQ45" s="17">
        <f t="shared" ref="BQ45:BQ60" si="150">IFERROR(BP45/BO45,"-")</f>
        <v>0</v>
      </c>
      <c r="BR45" s="63">
        <v>14</v>
      </c>
      <c r="BS45" s="48">
        <v>0</v>
      </c>
      <c r="BT45" s="17">
        <f t="shared" si="30"/>
        <v>0</v>
      </c>
      <c r="BU45" s="63">
        <f t="shared" si="31"/>
        <v>945</v>
      </c>
      <c r="BV45" s="39">
        <f t="shared" si="32"/>
        <v>0</v>
      </c>
      <c r="BW45" s="17">
        <f t="shared" ref="BW45:BW60" si="151">IFERROR(BV45/BU45,"-")</f>
        <v>0</v>
      </c>
      <c r="BX45" s="63">
        <v>240</v>
      </c>
      <c r="BY45" s="48">
        <v>0</v>
      </c>
      <c r="BZ45" s="17">
        <f t="shared" ref="BZ45:BZ60" si="152">IFERROR(BY45/BX45,"-")</f>
        <v>0</v>
      </c>
      <c r="CA45" s="63">
        <v>4</v>
      </c>
      <c r="CB45" s="39">
        <v>0</v>
      </c>
      <c r="CC45" s="17">
        <f t="shared" ref="CC45:CC60" si="153">IFERROR(CB45/CA45,"-")</f>
        <v>0</v>
      </c>
      <c r="CD45" s="63">
        <v>21</v>
      </c>
      <c r="CE45" s="48">
        <v>0</v>
      </c>
      <c r="CF45" s="17">
        <f t="shared" si="36"/>
        <v>0</v>
      </c>
      <c r="CG45" s="63">
        <f t="shared" si="37"/>
        <v>265</v>
      </c>
      <c r="CH45" s="39">
        <f t="shared" si="38"/>
        <v>0</v>
      </c>
      <c r="CI45" s="17">
        <f t="shared" ref="CI45:CI60" si="154">IFERROR(CH45/CG45,"-")</f>
        <v>0</v>
      </c>
      <c r="CJ45" s="63">
        <f t="shared" ref="CJ45:CJ60" si="155">SUM(D45,P45,AB45,AN45,AZ45,BL45,BX45)</f>
        <v>10843</v>
      </c>
      <c r="CK45" s="48">
        <f t="shared" ref="CK45:CK60" si="156">SUM(E45,Q45,AC45,AO45,BA45,BM45,BY45)</f>
        <v>33</v>
      </c>
      <c r="CL45" s="17">
        <f t="shared" ref="CL45:CL60" si="157">IFERROR(CK45/CJ45,"-")</f>
        <v>3.0434381628700546E-3</v>
      </c>
      <c r="CM45" s="63">
        <f t="shared" ref="CM45:CM60" si="158">SUM(G45,S45,AE45,AQ45,BC45,BO45,CA45)</f>
        <v>562</v>
      </c>
      <c r="CN45" s="39">
        <f t="shared" ref="CN45:CN60" si="159">SUM(H45,T45,AF45,AR45,BD45,BP45,CB45)</f>
        <v>11</v>
      </c>
      <c r="CO45" s="17">
        <f t="shared" ref="CO45:CO60" si="160">IFERROR(CN45/CM45,"-")</f>
        <v>1.9572953736654804E-2</v>
      </c>
      <c r="CP45" s="63">
        <f t="shared" si="46"/>
        <v>141</v>
      </c>
      <c r="CQ45" s="48">
        <f t="shared" si="47"/>
        <v>0</v>
      </c>
      <c r="CR45" s="17">
        <f t="shared" si="48"/>
        <v>0</v>
      </c>
      <c r="CS45" s="63">
        <f t="shared" ref="CS45:CS60" si="161">SUM(M45,Y45,AK45,AW45,BI45,BU45,CG45)</f>
        <v>11546</v>
      </c>
      <c r="CT45" s="39">
        <f t="shared" ref="CT45:CT60" si="162">SUM(N45,Z45,AL45,AX45,BJ45,BV45,CH45)</f>
        <v>44</v>
      </c>
      <c r="CU45" s="17">
        <f t="shared" ref="CU45:CU60" si="163">IFERROR(CT45/CS45,"-")</f>
        <v>3.8108435821929674E-3</v>
      </c>
      <c r="CW45" s="194" t="s">
        <v>55</v>
      </c>
      <c r="CX45" s="192">
        <f t="shared" si="66"/>
        <v>3.4612964128382631E-3</v>
      </c>
      <c r="CY45" s="188"/>
      <c r="CZ45" s="191" t="str">
        <f t="shared" si="50"/>
        <v>忠岡町</v>
      </c>
      <c r="DA45" s="192">
        <f t="shared" si="51"/>
        <v>2.3130300693909021E-3</v>
      </c>
      <c r="DB45" s="47">
        <f t="shared" si="67"/>
        <v>2E-3</v>
      </c>
      <c r="DC45" s="188"/>
      <c r="DD45" s="38" t="s">
        <v>55</v>
      </c>
      <c r="DE45" s="47">
        <f t="shared" si="52"/>
        <v>3.6327608982826948E-3</v>
      </c>
      <c r="DF45" s="47">
        <f t="shared" si="53"/>
        <v>4.0000000000000001E-3</v>
      </c>
      <c r="DG45" s="47">
        <f t="shared" si="54"/>
        <v>0</v>
      </c>
      <c r="DH45" s="47">
        <f t="shared" si="55"/>
        <v>0</v>
      </c>
      <c r="DJ45" s="47">
        <f>$CU$80</f>
        <v>5.8148754639731279E-3</v>
      </c>
      <c r="DK45" s="47">
        <f t="shared" si="57"/>
        <v>6.0000000000000001E-3</v>
      </c>
      <c r="DL45" s="47">
        <f>$CL$80</f>
        <v>4.7230064481486537E-3</v>
      </c>
      <c r="DM45" s="47">
        <f t="shared" si="59"/>
        <v>5.0000000000000001E-3</v>
      </c>
      <c r="DN45" s="47">
        <f>$CO$80</f>
        <v>2.1293460637722934E-2</v>
      </c>
      <c r="DO45" s="47">
        <f t="shared" si="61"/>
        <v>2.1000000000000001E-2</v>
      </c>
      <c r="DP45" s="40">
        <v>0</v>
      </c>
    </row>
    <row r="46" spans="2:120" s="15" customFormat="1">
      <c r="B46" s="67">
        <v>41</v>
      </c>
      <c r="C46" s="38" t="s">
        <v>13</v>
      </c>
      <c r="D46" s="63">
        <v>16</v>
      </c>
      <c r="E46" s="48">
        <v>0</v>
      </c>
      <c r="F46" s="17">
        <f t="shared" si="134"/>
        <v>0</v>
      </c>
      <c r="G46" s="63">
        <v>2</v>
      </c>
      <c r="H46" s="48">
        <v>0</v>
      </c>
      <c r="I46" s="17">
        <f t="shared" si="135"/>
        <v>0</v>
      </c>
      <c r="J46" s="63">
        <v>0</v>
      </c>
      <c r="K46" s="48">
        <v>0</v>
      </c>
      <c r="L46" s="17" t="str">
        <f t="shared" si="2"/>
        <v>-</v>
      </c>
      <c r="M46" s="63">
        <f t="shared" si="3"/>
        <v>18</v>
      </c>
      <c r="N46" s="48">
        <f t="shared" si="4"/>
        <v>0</v>
      </c>
      <c r="O46" s="17">
        <f t="shared" si="136"/>
        <v>0</v>
      </c>
      <c r="P46" s="63">
        <v>117</v>
      </c>
      <c r="Q46" s="48">
        <v>0</v>
      </c>
      <c r="R46" s="17">
        <f t="shared" si="137"/>
        <v>0</v>
      </c>
      <c r="S46" s="63">
        <v>1</v>
      </c>
      <c r="T46" s="39">
        <v>0</v>
      </c>
      <c r="U46" s="17">
        <f t="shared" si="138"/>
        <v>0</v>
      </c>
      <c r="V46" s="63">
        <v>1</v>
      </c>
      <c r="W46" s="48">
        <v>0</v>
      </c>
      <c r="X46" s="17">
        <f t="shared" si="8"/>
        <v>0</v>
      </c>
      <c r="Y46" s="63">
        <f t="shared" si="9"/>
        <v>119</v>
      </c>
      <c r="Z46" s="39">
        <f t="shared" si="10"/>
        <v>0</v>
      </c>
      <c r="AA46" s="17">
        <f t="shared" si="139"/>
        <v>0</v>
      </c>
      <c r="AB46" s="63">
        <v>7635</v>
      </c>
      <c r="AC46" s="48">
        <v>17</v>
      </c>
      <c r="AD46" s="17">
        <f t="shared" si="140"/>
        <v>2.226588081204977E-3</v>
      </c>
      <c r="AE46" s="63">
        <v>568</v>
      </c>
      <c r="AF46" s="48">
        <v>13</v>
      </c>
      <c r="AG46" s="17">
        <f t="shared" si="141"/>
        <v>2.2887323943661973E-2</v>
      </c>
      <c r="AH46" s="63">
        <v>48</v>
      </c>
      <c r="AI46" s="48">
        <v>0</v>
      </c>
      <c r="AJ46" s="17">
        <f t="shared" si="14"/>
        <v>0</v>
      </c>
      <c r="AK46" s="63">
        <f t="shared" si="15"/>
        <v>8251</v>
      </c>
      <c r="AL46" s="39">
        <f t="shared" si="62"/>
        <v>30</v>
      </c>
      <c r="AM46" s="17">
        <f t="shared" si="142"/>
        <v>3.6359229184341293E-3</v>
      </c>
      <c r="AN46" s="63">
        <v>6408</v>
      </c>
      <c r="AO46" s="48">
        <v>15</v>
      </c>
      <c r="AP46" s="17">
        <f t="shared" si="143"/>
        <v>2.3408239700374533E-3</v>
      </c>
      <c r="AQ46" s="63">
        <v>364</v>
      </c>
      <c r="AR46" s="39">
        <v>5</v>
      </c>
      <c r="AS46" s="17">
        <f t="shared" si="144"/>
        <v>1.3736263736263736E-2</v>
      </c>
      <c r="AT46" s="63">
        <v>104</v>
      </c>
      <c r="AU46" s="48">
        <v>0</v>
      </c>
      <c r="AV46" s="17">
        <f t="shared" si="19"/>
        <v>0</v>
      </c>
      <c r="AW46" s="63">
        <f t="shared" si="63"/>
        <v>6876</v>
      </c>
      <c r="AX46" s="39">
        <f t="shared" si="20"/>
        <v>20</v>
      </c>
      <c r="AY46" s="17">
        <f t="shared" si="145"/>
        <v>2.9086678301337987E-3</v>
      </c>
      <c r="AZ46" s="63">
        <v>3746</v>
      </c>
      <c r="BA46" s="48">
        <v>1</v>
      </c>
      <c r="BB46" s="17">
        <f t="shared" si="146"/>
        <v>2.6695141484249865E-4</v>
      </c>
      <c r="BC46" s="63">
        <v>171</v>
      </c>
      <c r="BD46" s="39">
        <v>2</v>
      </c>
      <c r="BE46" s="17">
        <f t="shared" si="147"/>
        <v>1.1695906432748537E-2</v>
      </c>
      <c r="BF46" s="63">
        <v>84</v>
      </c>
      <c r="BG46" s="48">
        <v>0</v>
      </c>
      <c r="BH46" s="17">
        <f t="shared" si="24"/>
        <v>0</v>
      </c>
      <c r="BI46" s="63">
        <f t="shared" si="25"/>
        <v>4001</v>
      </c>
      <c r="BJ46" s="39">
        <f t="shared" si="26"/>
        <v>3</v>
      </c>
      <c r="BK46" s="17">
        <f t="shared" si="148"/>
        <v>7.4981254686328413E-4</v>
      </c>
      <c r="BL46" s="63">
        <v>1407</v>
      </c>
      <c r="BM46" s="48">
        <v>0</v>
      </c>
      <c r="BN46" s="17">
        <f t="shared" si="149"/>
        <v>0</v>
      </c>
      <c r="BO46" s="63">
        <v>82</v>
      </c>
      <c r="BP46" s="39">
        <v>0</v>
      </c>
      <c r="BQ46" s="17">
        <f t="shared" si="150"/>
        <v>0</v>
      </c>
      <c r="BR46" s="63">
        <v>87</v>
      </c>
      <c r="BS46" s="48">
        <v>0</v>
      </c>
      <c r="BT46" s="17">
        <f t="shared" si="30"/>
        <v>0</v>
      </c>
      <c r="BU46" s="63">
        <f t="shared" si="31"/>
        <v>1576</v>
      </c>
      <c r="BV46" s="39">
        <f t="shared" si="32"/>
        <v>0</v>
      </c>
      <c r="BW46" s="17">
        <f t="shared" si="151"/>
        <v>0</v>
      </c>
      <c r="BX46" s="63">
        <v>433</v>
      </c>
      <c r="BY46" s="48">
        <v>0</v>
      </c>
      <c r="BZ46" s="17">
        <f t="shared" si="152"/>
        <v>0</v>
      </c>
      <c r="CA46" s="63">
        <v>19</v>
      </c>
      <c r="CB46" s="39">
        <v>0</v>
      </c>
      <c r="CC46" s="17">
        <f t="shared" si="153"/>
        <v>0</v>
      </c>
      <c r="CD46" s="63">
        <v>56</v>
      </c>
      <c r="CE46" s="48">
        <v>0</v>
      </c>
      <c r="CF46" s="17">
        <f t="shared" si="36"/>
        <v>0</v>
      </c>
      <c r="CG46" s="63">
        <f t="shared" si="37"/>
        <v>508</v>
      </c>
      <c r="CH46" s="39">
        <f t="shared" si="38"/>
        <v>0</v>
      </c>
      <c r="CI46" s="17">
        <f t="shared" si="154"/>
        <v>0</v>
      </c>
      <c r="CJ46" s="63">
        <f t="shared" si="155"/>
        <v>19762</v>
      </c>
      <c r="CK46" s="48">
        <f t="shared" si="156"/>
        <v>33</v>
      </c>
      <c r="CL46" s="17">
        <f t="shared" si="157"/>
        <v>1.6698714704989374E-3</v>
      </c>
      <c r="CM46" s="63">
        <f t="shared" si="158"/>
        <v>1207</v>
      </c>
      <c r="CN46" s="39">
        <f t="shared" si="159"/>
        <v>20</v>
      </c>
      <c r="CO46" s="17">
        <f t="shared" si="160"/>
        <v>1.6570008285004142E-2</v>
      </c>
      <c r="CP46" s="63">
        <f t="shared" si="46"/>
        <v>380</v>
      </c>
      <c r="CQ46" s="48">
        <f t="shared" si="47"/>
        <v>0</v>
      </c>
      <c r="CR46" s="17">
        <f t="shared" si="48"/>
        <v>0</v>
      </c>
      <c r="CS46" s="63">
        <f t="shared" si="161"/>
        <v>21349</v>
      </c>
      <c r="CT46" s="39">
        <f t="shared" si="162"/>
        <v>53</v>
      </c>
      <c r="CU46" s="17">
        <f t="shared" si="163"/>
        <v>2.4825518759660874E-3</v>
      </c>
      <c r="CW46" s="194" t="s">
        <v>31</v>
      </c>
      <c r="CX46" s="192">
        <f t="shared" si="66"/>
        <v>1.4227642276422764E-2</v>
      </c>
      <c r="CY46" s="188"/>
      <c r="CZ46" s="191" t="str">
        <f t="shared" si="50"/>
        <v>摂津市</v>
      </c>
      <c r="DA46" s="192">
        <f t="shared" si="51"/>
        <v>1.9869942196531791E-3</v>
      </c>
      <c r="DB46" s="47">
        <f t="shared" si="67"/>
        <v>2E-3</v>
      </c>
      <c r="DC46" s="188"/>
      <c r="DD46" s="38" t="s">
        <v>31</v>
      </c>
      <c r="DE46" s="47">
        <f t="shared" si="52"/>
        <v>1.2215435868961688E-2</v>
      </c>
      <c r="DF46" s="47">
        <f t="shared" si="53"/>
        <v>1.2E-2</v>
      </c>
      <c r="DG46" s="47">
        <f t="shared" si="54"/>
        <v>4.3478260869565216E-2</v>
      </c>
      <c r="DH46" s="47">
        <f t="shared" si="55"/>
        <v>4.2999999999999997E-2</v>
      </c>
      <c r="DJ46" s="47">
        <f>$CU$80</f>
        <v>5.8148754639731279E-3</v>
      </c>
      <c r="DK46" s="47">
        <f t="shared" si="57"/>
        <v>6.0000000000000001E-3</v>
      </c>
      <c r="DL46" s="47">
        <f>$CL$80</f>
        <v>4.7230064481486537E-3</v>
      </c>
      <c r="DM46" s="47">
        <f t="shared" si="59"/>
        <v>5.0000000000000001E-3</v>
      </c>
      <c r="DN46" s="47">
        <f>$CO$80</f>
        <v>2.1293460637722934E-2</v>
      </c>
      <c r="DO46" s="47">
        <f t="shared" si="61"/>
        <v>2.1000000000000001E-2</v>
      </c>
      <c r="DP46" s="40">
        <v>0</v>
      </c>
    </row>
    <row r="47" spans="2:120" s="15" customFormat="1">
      <c r="B47" s="67">
        <v>42</v>
      </c>
      <c r="C47" s="38" t="s">
        <v>14</v>
      </c>
      <c r="D47" s="63">
        <v>124</v>
      </c>
      <c r="E47" s="48">
        <v>1</v>
      </c>
      <c r="F47" s="17">
        <f t="shared" si="134"/>
        <v>8.0645161290322578E-3</v>
      </c>
      <c r="G47" s="63">
        <v>4</v>
      </c>
      <c r="H47" s="48">
        <v>0</v>
      </c>
      <c r="I47" s="17">
        <f t="shared" si="135"/>
        <v>0</v>
      </c>
      <c r="J47" s="63">
        <v>3</v>
      </c>
      <c r="K47" s="48">
        <v>0</v>
      </c>
      <c r="L47" s="17">
        <f t="shared" si="2"/>
        <v>0</v>
      </c>
      <c r="M47" s="63">
        <f t="shared" si="3"/>
        <v>131</v>
      </c>
      <c r="N47" s="48">
        <f t="shared" si="4"/>
        <v>1</v>
      </c>
      <c r="O47" s="17">
        <f t="shared" si="136"/>
        <v>7.6335877862595417E-3</v>
      </c>
      <c r="P47" s="63">
        <v>345</v>
      </c>
      <c r="Q47" s="48">
        <v>1</v>
      </c>
      <c r="R47" s="17">
        <f t="shared" si="137"/>
        <v>2.8985507246376812E-3</v>
      </c>
      <c r="S47" s="63">
        <v>6</v>
      </c>
      <c r="T47" s="39">
        <v>1</v>
      </c>
      <c r="U47" s="17">
        <f t="shared" si="138"/>
        <v>0.16666666666666666</v>
      </c>
      <c r="V47" s="63">
        <v>7</v>
      </c>
      <c r="W47" s="48">
        <v>0</v>
      </c>
      <c r="X47" s="17">
        <f t="shared" si="8"/>
        <v>0</v>
      </c>
      <c r="Y47" s="63">
        <f t="shared" si="9"/>
        <v>358</v>
      </c>
      <c r="Z47" s="39">
        <f t="shared" si="10"/>
        <v>2</v>
      </c>
      <c r="AA47" s="17">
        <f t="shared" si="139"/>
        <v>5.5865921787709499E-3</v>
      </c>
      <c r="AB47" s="63">
        <v>21272</v>
      </c>
      <c r="AC47" s="48">
        <v>180</v>
      </c>
      <c r="AD47" s="17">
        <f t="shared" si="140"/>
        <v>8.4618277547950354E-3</v>
      </c>
      <c r="AE47" s="63">
        <v>2040</v>
      </c>
      <c r="AF47" s="48">
        <v>64</v>
      </c>
      <c r="AG47" s="17">
        <f t="shared" si="141"/>
        <v>3.1372549019607843E-2</v>
      </c>
      <c r="AH47" s="63">
        <v>81</v>
      </c>
      <c r="AI47" s="48">
        <v>0</v>
      </c>
      <c r="AJ47" s="17">
        <f t="shared" si="14"/>
        <v>0</v>
      </c>
      <c r="AK47" s="63">
        <f t="shared" si="15"/>
        <v>23393</v>
      </c>
      <c r="AL47" s="39">
        <f t="shared" si="62"/>
        <v>244</v>
      </c>
      <c r="AM47" s="17">
        <f t="shared" si="142"/>
        <v>1.0430470653614328E-2</v>
      </c>
      <c r="AN47" s="63">
        <v>15317</v>
      </c>
      <c r="AO47" s="48">
        <v>75</v>
      </c>
      <c r="AP47" s="17">
        <f t="shared" si="143"/>
        <v>4.8965202063067179E-3</v>
      </c>
      <c r="AQ47" s="63">
        <v>1364</v>
      </c>
      <c r="AR47" s="39">
        <v>56</v>
      </c>
      <c r="AS47" s="17">
        <f t="shared" si="144"/>
        <v>4.1055718475073312E-2</v>
      </c>
      <c r="AT47" s="63">
        <v>113</v>
      </c>
      <c r="AU47" s="48">
        <v>0</v>
      </c>
      <c r="AV47" s="17">
        <f t="shared" si="19"/>
        <v>0</v>
      </c>
      <c r="AW47" s="63">
        <f t="shared" si="63"/>
        <v>16794</v>
      </c>
      <c r="AX47" s="39">
        <f t="shared" si="20"/>
        <v>131</v>
      </c>
      <c r="AY47" s="17">
        <f t="shared" si="145"/>
        <v>7.8004049065142312E-3</v>
      </c>
      <c r="AZ47" s="63">
        <v>9014</v>
      </c>
      <c r="BA47" s="48">
        <v>14</v>
      </c>
      <c r="BB47" s="17">
        <f t="shared" si="146"/>
        <v>1.5531395606833815E-3</v>
      </c>
      <c r="BC47" s="63">
        <v>766</v>
      </c>
      <c r="BD47" s="39">
        <v>13</v>
      </c>
      <c r="BE47" s="17">
        <f t="shared" si="147"/>
        <v>1.6971279373368148E-2</v>
      </c>
      <c r="BF47" s="63">
        <v>104</v>
      </c>
      <c r="BG47" s="48">
        <v>0</v>
      </c>
      <c r="BH47" s="17">
        <f t="shared" si="24"/>
        <v>0</v>
      </c>
      <c r="BI47" s="63">
        <f t="shared" si="25"/>
        <v>9884</v>
      </c>
      <c r="BJ47" s="39">
        <f t="shared" si="26"/>
        <v>27</v>
      </c>
      <c r="BK47" s="17">
        <f t="shared" si="148"/>
        <v>2.7316875758802103E-3</v>
      </c>
      <c r="BL47" s="63">
        <v>3809</v>
      </c>
      <c r="BM47" s="48">
        <v>3</v>
      </c>
      <c r="BN47" s="17">
        <f t="shared" si="149"/>
        <v>7.8760829614071934E-4</v>
      </c>
      <c r="BO47" s="63">
        <v>273</v>
      </c>
      <c r="BP47" s="39">
        <v>2</v>
      </c>
      <c r="BQ47" s="17">
        <f t="shared" si="150"/>
        <v>7.326007326007326E-3</v>
      </c>
      <c r="BR47" s="63">
        <v>115</v>
      </c>
      <c r="BS47" s="48">
        <v>0</v>
      </c>
      <c r="BT47" s="17">
        <f t="shared" si="30"/>
        <v>0</v>
      </c>
      <c r="BU47" s="63">
        <f t="shared" si="31"/>
        <v>4197</v>
      </c>
      <c r="BV47" s="39">
        <f t="shared" si="32"/>
        <v>5</v>
      </c>
      <c r="BW47" s="17">
        <f t="shared" si="151"/>
        <v>1.1913271384322134E-3</v>
      </c>
      <c r="BX47" s="63">
        <v>1252</v>
      </c>
      <c r="BY47" s="48">
        <v>0</v>
      </c>
      <c r="BZ47" s="17">
        <f t="shared" si="152"/>
        <v>0</v>
      </c>
      <c r="CA47" s="63">
        <v>65</v>
      </c>
      <c r="CB47" s="39">
        <v>0</v>
      </c>
      <c r="CC47" s="17">
        <f t="shared" si="153"/>
        <v>0</v>
      </c>
      <c r="CD47" s="63">
        <v>86</v>
      </c>
      <c r="CE47" s="48">
        <v>0</v>
      </c>
      <c r="CF47" s="17">
        <f t="shared" si="36"/>
        <v>0</v>
      </c>
      <c r="CG47" s="63">
        <f t="shared" si="37"/>
        <v>1403</v>
      </c>
      <c r="CH47" s="39">
        <f t="shared" si="38"/>
        <v>0</v>
      </c>
      <c r="CI47" s="17">
        <f t="shared" si="154"/>
        <v>0</v>
      </c>
      <c r="CJ47" s="63">
        <f t="shared" si="155"/>
        <v>51133</v>
      </c>
      <c r="CK47" s="48">
        <f t="shared" si="156"/>
        <v>274</v>
      </c>
      <c r="CL47" s="17">
        <f t="shared" si="157"/>
        <v>5.3585746973578707E-3</v>
      </c>
      <c r="CM47" s="63">
        <f t="shared" si="158"/>
        <v>4518</v>
      </c>
      <c r="CN47" s="39">
        <f t="shared" si="159"/>
        <v>136</v>
      </c>
      <c r="CO47" s="17">
        <f t="shared" si="160"/>
        <v>3.0101814962372731E-2</v>
      </c>
      <c r="CP47" s="63">
        <f t="shared" si="46"/>
        <v>509</v>
      </c>
      <c r="CQ47" s="48">
        <f t="shared" si="47"/>
        <v>0</v>
      </c>
      <c r="CR47" s="17">
        <f t="shared" si="48"/>
        <v>0</v>
      </c>
      <c r="CS47" s="63">
        <f t="shared" si="161"/>
        <v>56160</v>
      </c>
      <c r="CT47" s="39">
        <f t="shared" si="162"/>
        <v>410</v>
      </c>
      <c r="CU47" s="17">
        <f t="shared" si="163"/>
        <v>7.3005698005698004E-3</v>
      </c>
      <c r="CW47" s="194" t="s">
        <v>32</v>
      </c>
      <c r="CX47" s="192">
        <f t="shared" si="66"/>
        <v>1.1940298507462687E-2</v>
      </c>
      <c r="CY47" s="188"/>
      <c r="CZ47" s="191" t="str">
        <f t="shared" si="50"/>
        <v>門真市</v>
      </c>
      <c r="DA47" s="192">
        <f t="shared" si="51"/>
        <v>1.929187471629596E-3</v>
      </c>
      <c r="DB47" s="47">
        <f t="shared" si="67"/>
        <v>2E-3</v>
      </c>
      <c r="DC47" s="188"/>
      <c r="DD47" s="38" t="s">
        <v>32</v>
      </c>
      <c r="DE47" s="47">
        <f t="shared" si="52"/>
        <v>8.1799591002044997E-3</v>
      </c>
      <c r="DF47" s="47">
        <f t="shared" si="53"/>
        <v>8.0000000000000002E-3</v>
      </c>
      <c r="DG47" s="47">
        <f t="shared" si="54"/>
        <v>6.0913705583756347E-2</v>
      </c>
      <c r="DH47" s="47">
        <f t="shared" si="55"/>
        <v>6.0999999999999999E-2</v>
      </c>
      <c r="DJ47" s="47">
        <f>$CU$80</f>
        <v>5.8148754639731279E-3</v>
      </c>
      <c r="DK47" s="47">
        <f t="shared" si="57"/>
        <v>6.0000000000000001E-3</v>
      </c>
      <c r="DL47" s="47">
        <f>$CL$80</f>
        <v>4.7230064481486537E-3</v>
      </c>
      <c r="DM47" s="47">
        <f t="shared" si="59"/>
        <v>5.0000000000000001E-3</v>
      </c>
      <c r="DN47" s="47">
        <f>$CO$80</f>
        <v>2.1293460637722934E-2</v>
      </c>
      <c r="DO47" s="47">
        <f t="shared" si="61"/>
        <v>2.1000000000000001E-2</v>
      </c>
      <c r="DP47" s="40">
        <v>0</v>
      </c>
    </row>
    <row r="48" spans="2:120" s="15" customFormat="1">
      <c r="B48" s="67">
        <v>43</v>
      </c>
      <c r="C48" s="38" t="s">
        <v>9</v>
      </c>
      <c r="D48" s="63">
        <v>68</v>
      </c>
      <c r="E48" s="48">
        <v>0</v>
      </c>
      <c r="F48" s="17">
        <f t="shared" si="134"/>
        <v>0</v>
      </c>
      <c r="G48" s="63">
        <v>1</v>
      </c>
      <c r="H48" s="48">
        <v>0</v>
      </c>
      <c r="I48" s="17">
        <f t="shared" si="135"/>
        <v>0</v>
      </c>
      <c r="J48" s="63">
        <v>2</v>
      </c>
      <c r="K48" s="48">
        <v>0</v>
      </c>
      <c r="L48" s="17">
        <f t="shared" si="2"/>
        <v>0</v>
      </c>
      <c r="M48" s="63">
        <f t="shared" si="3"/>
        <v>71</v>
      </c>
      <c r="N48" s="48">
        <f t="shared" si="4"/>
        <v>0</v>
      </c>
      <c r="O48" s="17">
        <f t="shared" si="136"/>
        <v>0</v>
      </c>
      <c r="P48" s="63">
        <v>170</v>
      </c>
      <c r="Q48" s="48">
        <v>1</v>
      </c>
      <c r="R48" s="17">
        <f t="shared" si="137"/>
        <v>5.8823529411764705E-3</v>
      </c>
      <c r="S48" s="63">
        <v>6</v>
      </c>
      <c r="T48" s="39">
        <v>0</v>
      </c>
      <c r="U48" s="17">
        <f t="shared" si="138"/>
        <v>0</v>
      </c>
      <c r="V48" s="63">
        <v>9</v>
      </c>
      <c r="W48" s="48">
        <v>0</v>
      </c>
      <c r="X48" s="17">
        <f t="shared" si="8"/>
        <v>0</v>
      </c>
      <c r="Y48" s="63">
        <f t="shared" si="9"/>
        <v>185</v>
      </c>
      <c r="Z48" s="39">
        <f t="shared" si="10"/>
        <v>1</v>
      </c>
      <c r="AA48" s="17">
        <f t="shared" si="139"/>
        <v>5.4054054054054057E-3</v>
      </c>
      <c r="AB48" s="63">
        <v>12325</v>
      </c>
      <c r="AC48" s="48">
        <v>48</v>
      </c>
      <c r="AD48" s="17">
        <f t="shared" si="140"/>
        <v>3.8945233265720081E-3</v>
      </c>
      <c r="AE48" s="63">
        <v>1468</v>
      </c>
      <c r="AF48" s="48">
        <v>19</v>
      </c>
      <c r="AG48" s="17">
        <f t="shared" si="141"/>
        <v>1.2942779291553134E-2</v>
      </c>
      <c r="AH48" s="63">
        <v>56</v>
      </c>
      <c r="AI48" s="48">
        <v>0</v>
      </c>
      <c r="AJ48" s="17">
        <f t="shared" si="14"/>
        <v>0</v>
      </c>
      <c r="AK48" s="63">
        <f t="shared" si="15"/>
        <v>13849</v>
      </c>
      <c r="AL48" s="39">
        <f t="shared" si="62"/>
        <v>67</v>
      </c>
      <c r="AM48" s="17">
        <f t="shared" si="142"/>
        <v>4.8378944328110332E-3</v>
      </c>
      <c r="AN48" s="63">
        <v>9094</v>
      </c>
      <c r="AO48" s="48">
        <v>16</v>
      </c>
      <c r="AP48" s="17">
        <f t="shared" si="143"/>
        <v>1.7594018033868484E-3</v>
      </c>
      <c r="AQ48" s="63">
        <v>961</v>
      </c>
      <c r="AR48" s="39">
        <v>16</v>
      </c>
      <c r="AS48" s="17">
        <f t="shared" si="144"/>
        <v>1.6649323621227889E-2</v>
      </c>
      <c r="AT48" s="63">
        <v>70</v>
      </c>
      <c r="AU48" s="48">
        <v>0</v>
      </c>
      <c r="AV48" s="17">
        <f t="shared" si="19"/>
        <v>0</v>
      </c>
      <c r="AW48" s="63">
        <f t="shared" si="63"/>
        <v>10125</v>
      </c>
      <c r="AX48" s="39">
        <f t="shared" si="20"/>
        <v>32</v>
      </c>
      <c r="AY48" s="17">
        <f t="shared" si="145"/>
        <v>3.1604938271604936E-3</v>
      </c>
      <c r="AZ48" s="63">
        <v>5588</v>
      </c>
      <c r="BA48" s="48">
        <v>5</v>
      </c>
      <c r="BB48" s="17">
        <f t="shared" si="146"/>
        <v>8.9477451682176093E-4</v>
      </c>
      <c r="BC48" s="63">
        <v>519</v>
      </c>
      <c r="BD48" s="39">
        <v>2</v>
      </c>
      <c r="BE48" s="17">
        <f t="shared" si="147"/>
        <v>3.8535645472061657E-3</v>
      </c>
      <c r="BF48" s="63">
        <v>94</v>
      </c>
      <c r="BG48" s="48">
        <v>0</v>
      </c>
      <c r="BH48" s="17">
        <f t="shared" si="24"/>
        <v>0</v>
      </c>
      <c r="BI48" s="63">
        <f t="shared" si="25"/>
        <v>6201</v>
      </c>
      <c r="BJ48" s="39">
        <f t="shared" si="26"/>
        <v>7</v>
      </c>
      <c r="BK48" s="17">
        <f t="shared" si="148"/>
        <v>1.1288501854539591E-3</v>
      </c>
      <c r="BL48" s="63">
        <v>2427</v>
      </c>
      <c r="BM48" s="48">
        <v>0</v>
      </c>
      <c r="BN48" s="17">
        <f t="shared" si="149"/>
        <v>0</v>
      </c>
      <c r="BO48" s="63">
        <v>185</v>
      </c>
      <c r="BP48" s="39">
        <v>0</v>
      </c>
      <c r="BQ48" s="17">
        <f t="shared" si="150"/>
        <v>0</v>
      </c>
      <c r="BR48" s="63">
        <v>85</v>
      </c>
      <c r="BS48" s="48">
        <v>0</v>
      </c>
      <c r="BT48" s="17">
        <f t="shared" si="30"/>
        <v>0</v>
      </c>
      <c r="BU48" s="63">
        <f t="shared" si="31"/>
        <v>2697</v>
      </c>
      <c r="BV48" s="39">
        <f t="shared" si="32"/>
        <v>0</v>
      </c>
      <c r="BW48" s="17">
        <f t="shared" si="151"/>
        <v>0</v>
      </c>
      <c r="BX48" s="63">
        <v>806</v>
      </c>
      <c r="BY48" s="48">
        <v>0</v>
      </c>
      <c r="BZ48" s="17">
        <f t="shared" si="152"/>
        <v>0</v>
      </c>
      <c r="CA48" s="63">
        <v>52</v>
      </c>
      <c r="CB48" s="39">
        <v>0</v>
      </c>
      <c r="CC48" s="17">
        <f t="shared" si="153"/>
        <v>0</v>
      </c>
      <c r="CD48" s="63">
        <v>44</v>
      </c>
      <c r="CE48" s="48">
        <v>0</v>
      </c>
      <c r="CF48" s="17">
        <f t="shared" si="36"/>
        <v>0</v>
      </c>
      <c r="CG48" s="63">
        <f t="shared" si="37"/>
        <v>902</v>
      </c>
      <c r="CH48" s="39">
        <f t="shared" si="38"/>
        <v>0</v>
      </c>
      <c r="CI48" s="17">
        <f t="shared" si="154"/>
        <v>0</v>
      </c>
      <c r="CJ48" s="63">
        <f t="shared" si="155"/>
        <v>30478</v>
      </c>
      <c r="CK48" s="48">
        <f t="shared" si="156"/>
        <v>70</v>
      </c>
      <c r="CL48" s="17">
        <f t="shared" si="157"/>
        <v>2.2967386311437757E-3</v>
      </c>
      <c r="CM48" s="63">
        <f t="shared" si="158"/>
        <v>3192</v>
      </c>
      <c r="CN48" s="39">
        <f t="shared" si="159"/>
        <v>37</v>
      </c>
      <c r="CO48" s="17">
        <f t="shared" si="160"/>
        <v>1.1591478696741854E-2</v>
      </c>
      <c r="CP48" s="63">
        <f t="shared" si="46"/>
        <v>360</v>
      </c>
      <c r="CQ48" s="48">
        <f t="shared" si="47"/>
        <v>0</v>
      </c>
      <c r="CR48" s="17">
        <f t="shared" si="48"/>
        <v>0</v>
      </c>
      <c r="CS48" s="63">
        <f t="shared" si="161"/>
        <v>34030</v>
      </c>
      <c r="CT48" s="39">
        <f t="shared" si="162"/>
        <v>107</v>
      </c>
      <c r="CU48" s="17">
        <f t="shared" si="163"/>
        <v>3.1442844548927418E-3</v>
      </c>
      <c r="CW48" s="194" t="s">
        <v>33</v>
      </c>
      <c r="CX48" s="192">
        <f t="shared" si="66"/>
        <v>9.9173553719008271E-3</v>
      </c>
      <c r="CY48" s="188"/>
      <c r="CZ48" s="191" t="str">
        <f>INDEX($CW$6:$CW$48,MATCH(DA48,CX$6:CX$48,0))</f>
        <v>田尻町</v>
      </c>
      <c r="DA48" s="192">
        <f t="shared" si="51"/>
        <v>9.5419847328244271E-4</v>
      </c>
      <c r="DB48" s="47">
        <f t="shared" si="67"/>
        <v>1E-3</v>
      </c>
      <c r="DC48" s="188"/>
      <c r="DD48" s="38" t="s">
        <v>33</v>
      </c>
      <c r="DE48" s="47">
        <f t="shared" si="52"/>
        <v>8.8261253309796991E-3</v>
      </c>
      <c r="DF48" s="47">
        <f t="shared" si="53"/>
        <v>8.9999999999999993E-3</v>
      </c>
      <c r="DG48" s="47">
        <f t="shared" si="54"/>
        <v>3.7735849056603772E-2</v>
      </c>
      <c r="DH48" s="47">
        <f t="shared" si="55"/>
        <v>3.7999999999999999E-2</v>
      </c>
      <c r="DJ48" s="47">
        <f>$CU$80</f>
        <v>5.8148754639731279E-3</v>
      </c>
      <c r="DK48" s="47">
        <f t="shared" si="57"/>
        <v>6.0000000000000001E-3</v>
      </c>
      <c r="DL48" s="47">
        <f>$CL$80</f>
        <v>4.7230064481486537E-3</v>
      </c>
      <c r="DM48" s="47">
        <f t="shared" si="59"/>
        <v>5.0000000000000001E-3</v>
      </c>
      <c r="DN48" s="47">
        <f>$CO$80</f>
        <v>2.1293460637722934E-2</v>
      </c>
      <c r="DO48" s="47">
        <f t="shared" si="61"/>
        <v>2.1000000000000001E-2</v>
      </c>
      <c r="DP48" s="40">
        <v>999</v>
      </c>
    </row>
    <row r="49" spans="2:120" s="15" customFormat="1">
      <c r="B49" s="67">
        <v>44</v>
      </c>
      <c r="C49" s="38" t="s">
        <v>21</v>
      </c>
      <c r="D49" s="63">
        <v>32</v>
      </c>
      <c r="E49" s="48">
        <v>0</v>
      </c>
      <c r="F49" s="17">
        <f t="shared" si="134"/>
        <v>0</v>
      </c>
      <c r="G49" s="63">
        <v>1</v>
      </c>
      <c r="H49" s="48">
        <v>0</v>
      </c>
      <c r="I49" s="17">
        <f t="shared" si="135"/>
        <v>0</v>
      </c>
      <c r="J49" s="63">
        <v>1</v>
      </c>
      <c r="K49" s="48">
        <v>0</v>
      </c>
      <c r="L49" s="17">
        <f t="shared" si="2"/>
        <v>0</v>
      </c>
      <c r="M49" s="63">
        <f t="shared" si="3"/>
        <v>34</v>
      </c>
      <c r="N49" s="48">
        <f t="shared" si="4"/>
        <v>0</v>
      </c>
      <c r="O49" s="17">
        <f t="shared" si="136"/>
        <v>0</v>
      </c>
      <c r="P49" s="63">
        <v>92</v>
      </c>
      <c r="Q49" s="48">
        <v>0</v>
      </c>
      <c r="R49" s="17">
        <f t="shared" si="137"/>
        <v>0</v>
      </c>
      <c r="S49" s="63">
        <v>1</v>
      </c>
      <c r="T49" s="39">
        <v>0</v>
      </c>
      <c r="U49" s="17">
        <f t="shared" si="138"/>
        <v>0</v>
      </c>
      <c r="V49" s="63">
        <v>2</v>
      </c>
      <c r="W49" s="48">
        <v>0</v>
      </c>
      <c r="X49" s="17">
        <f t="shared" si="8"/>
        <v>0</v>
      </c>
      <c r="Y49" s="63">
        <f t="shared" si="9"/>
        <v>95</v>
      </c>
      <c r="Z49" s="39">
        <f t="shared" si="10"/>
        <v>0</v>
      </c>
      <c r="AA49" s="17">
        <f t="shared" si="139"/>
        <v>0</v>
      </c>
      <c r="AB49" s="63">
        <v>13919</v>
      </c>
      <c r="AC49" s="48">
        <v>144</v>
      </c>
      <c r="AD49" s="17">
        <f t="shared" si="140"/>
        <v>1.0345570802500179E-2</v>
      </c>
      <c r="AE49" s="63">
        <v>1353</v>
      </c>
      <c r="AF49" s="48">
        <v>45</v>
      </c>
      <c r="AG49" s="17">
        <f t="shared" si="141"/>
        <v>3.325942350332594E-2</v>
      </c>
      <c r="AH49" s="63">
        <v>57</v>
      </c>
      <c r="AI49" s="48">
        <v>0</v>
      </c>
      <c r="AJ49" s="17">
        <f t="shared" si="14"/>
        <v>0</v>
      </c>
      <c r="AK49" s="63">
        <f t="shared" si="15"/>
        <v>15329</v>
      </c>
      <c r="AL49" s="39">
        <f t="shared" si="62"/>
        <v>189</v>
      </c>
      <c r="AM49" s="17">
        <f t="shared" si="142"/>
        <v>1.2329571400613217E-2</v>
      </c>
      <c r="AN49" s="63">
        <v>10932</v>
      </c>
      <c r="AO49" s="48">
        <v>54</v>
      </c>
      <c r="AP49" s="17">
        <f t="shared" si="143"/>
        <v>4.9396267837541162E-3</v>
      </c>
      <c r="AQ49" s="63">
        <v>858</v>
      </c>
      <c r="AR49" s="39">
        <v>21</v>
      </c>
      <c r="AS49" s="17">
        <f t="shared" si="144"/>
        <v>2.4475524475524476E-2</v>
      </c>
      <c r="AT49" s="63">
        <v>92</v>
      </c>
      <c r="AU49" s="48">
        <v>0</v>
      </c>
      <c r="AV49" s="17">
        <f t="shared" si="19"/>
        <v>0</v>
      </c>
      <c r="AW49" s="63">
        <f t="shared" si="63"/>
        <v>11882</v>
      </c>
      <c r="AX49" s="39">
        <f t="shared" si="20"/>
        <v>75</v>
      </c>
      <c r="AY49" s="17">
        <f t="shared" si="145"/>
        <v>6.3120686753071874E-3</v>
      </c>
      <c r="AZ49" s="63">
        <v>6535</v>
      </c>
      <c r="BA49" s="48">
        <v>17</v>
      </c>
      <c r="BB49" s="17">
        <f t="shared" si="146"/>
        <v>2.6013771996939556E-3</v>
      </c>
      <c r="BC49" s="63">
        <v>456</v>
      </c>
      <c r="BD49" s="39">
        <v>4</v>
      </c>
      <c r="BE49" s="17">
        <f t="shared" si="147"/>
        <v>8.771929824561403E-3</v>
      </c>
      <c r="BF49" s="63">
        <v>103</v>
      </c>
      <c r="BG49" s="48">
        <v>0</v>
      </c>
      <c r="BH49" s="17">
        <f t="shared" si="24"/>
        <v>0</v>
      </c>
      <c r="BI49" s="63">
        <f t="shared" si="25"/>
        <v>7094</v>
      </c>
      <c r="BJ49" s="39">
        <f t="shared" si="26"/>
        <v>21</v>
      </c>
      <c r="BK49" s="17">
        <f t="shared" si="148"/>
        <v>2.9602480969833662E-3</v>
      </c>
      <c r="BL49" s="63">
        <v>2554</v>
      </c>
      <c r="BM49" s="48">
        <v>1</v>
      </c>
      <c r="BN49" s="17">
        <f t="shared" si="149"/>
        <v>3.9154267815191856E-4</v>
      </c>
      <c r="BO49" s="63">
        <v>164</v>
      </c>
      <c r="BP49" s="39">
        <v>1</v>
      </c>
      <c r="BQ49" s="17">
        <f t="shared" si="150"/>
        <v>6.0975609756097563E-3</v>
      </c>
      <c r="BR49" s="63">
        <v>72</v>
      </c>
      <c r="BS49" s="48">
        <v>0</v>
      </c>
      <c r="BT49" s="17">
        <f t="shared" si="30"/>
        <v>0</v>
      </c>
      <c r="BU49" s="63">
        <f t="shared" si="31"/>
        <v>2790</v>
      </c>
      <c r="BV49" s="39">
        <f t="shared" si="32"/>
        <v>2</v>
      </c>
      <c r="BW49" s="17">
        <f t="shared" si="151"/>
        <v>7.1684587813620072E-4</v>
      </c>
      <c r="BX49" s="63">
        <v>762</v>
      </c>
      <c r="BY49" s="48">
        <v>0</v>
      </c>
      <c r="BZ49" s="17">
        <f t="shared" si="152"/>
        <v>0</v>
      </c>
      <c r="CA49" s="63">
        <v>43</v>
      </c>
      <c r="CB49" s="39">
        <v>0</v>
      </c>
      <c r="CC49" s="17">
        <f t="shared" si="153"/>
        <v>0</v>
      </c>
      <c r="CD49" s="63">
        <v>70</v>
      </c>
      <c r="CE49" s="48">
        <v>0</v>
      </c>
      <c r="CF49" s="17">
        <f t="shared" si="36"/>
        <v>0</v>
      </c>
      <c r="CG49" s="63">
        <f t="shared" si="37"/>
        <v>875</v>
      </c>
      <c r="CH49" s="39">
        <f t="shared" si="38"/>
        <v>0</v>
      </c>
      <c r="CI49" s="17">
        <f t="shared" si="154"/>
        <v>0</v>
      </c>
      <c r="CJ49" s="63">
        <f t="shared" si="155"/>
        <v>34826</v>
      </c>
      <c r="CK49" s="48">
        <f t="shared" si="156"/>
        <v>216</v>
      </c>
      <c r="CL49" s="17">
        <f t="shared" si="157"/>
        <v>6.2022626773100553E-3</v>
      </c>
      <c r="CM49" s="63">
        <f t="shared" si="158"/>
        <v>2876</v>
      </c>
      <c r="CN49" s="39">
        <f t="shared" si="159"/>
        <v>71</v>
      </c>
      <c r="CO49" s="17">
        <f t="shared" si="160"/>
        <v>2.4687065368567455E-2</v>
      </c>
      <c r="CP49" s="63">
        <f t="shared" si="46"/>
        <v>397</v>
      </c>
      <c r="CQ49" s="48">
        <f t="shared" si="47"/>
        <v>0</v>
      </c>
      <c r="CR49" s="17">
        <f t="shared" si="48"/>
        <v>0</v>
      </c>
      <c r="CS49" s="63">
        <f t="shared" si="161"/>
        <v>38099</v>
      </c>
      <c r="CT49" s="39">
        <f t="shared" si="162"/>
        <v>287</v>
      </c>
      <c r="CU49" s="17">
        <f t="shared" si="163"/>
        <v>7.5330061156460796E-3</v>
      </c>
    </row>
    <row r="50" spans="2:120" s="15" customFormat="1">
      <c r="B50" s="67">
        <v>45</v>
      </c>
      <c r="C50" s="38" t="s">
        <v>47</v>
      </c>
      <c r="D50" s="63">
        <v>54</v>
      </c>
      <c r="E50" s="48">
        <v>0</v>
      </c>
      <c r="F50" s="17">
        <f t="shared" si="134"/>
        <v>0</v>
      </c>
      <c r="G50" s="63">
        <v>0</v>
      </c>
      <c r="H50" s="48">
        <v>0</v>
      </c>
      <c r="I50" s="17" t="str">
        <f t="shared" si="135"/>
        <v>-</v>
      </c>
      <c r="J50" s="63">
        <v>0</v>
      </c>
      <c r="K50" s="48">
        <v>0</v>
      </c>
      <c r="L50" s="17" t="str">
        <f t="shared" si="2"/>
        <v>-</v>
      </c>
      <c r="M50" s="63">
        <f t="shared" si="3"/>
        <v>54</v>
      </c>
      <c r="N50" s="48">
        <f t="shared" si="4"/>
        <v>0</v>
      </c>
      <c r="O50" s="17">
        <f t="shared" si="136"/>
        <v>0</v>
      </c>
      <c r="P50" s="63">
        <v>148</v>
      </c>
      <c r="Q50" s="48">
        <v>0</v>
      </c>
      <c r="R50" s="17">
        <f t="shared" si="137"/>
        <v>0</v>
      </c>
      <c r="S50" s="63">
        <v>2</v>
      </c>
      <c r="T50" s="39">
        <v>0</v>
      </c>
      <c r="U50" s="17">
        <f t="shared" si="138"/>
        <v>0</v>
      </c>
      <c r="V50" s="63">
        <v>4</v>
      </c>
      <c r="W50" s="48">
        <v>0</v>
      </c>
      <c r="X50" s="17">
        <f t="shared" si="8"/>
        <v>0</v>
      </c>
      <c r="Y50" s="63">
        <f t="shared" si="9"/>
        <v>154</v>
      </c>
      <c r="Z50" s="39">
        <f t="shared" si="10"/>
        <v>0</v>
      </c>
      <c r="AA50" s="17">
        <f t="shared" si="139"/>
        <v>0</v>
      </c>
      <c r="AB50" s="63">
        <v>4672</v>
      </c>
      <c r="AC50" s="48">
        <v>34</v>
      </c>
      <c r="AD50" s="17">
        <f t="shared" si="140"/>
        <v>7.2773972602739722E-3</v>
      </c>
      <c r="AE50" s="63">
        <v>315</v>
      </c>
      <c r="AF50" s="48">
        <v>8</v>
      </c>
      <c r="AG50" s="17">
        <f t="shared" si="141"/>
        <v>2.5396825396825397E-2</v>
      </c>
      <c r="AH50" s="63">
        <v>19</v>
      </c>
      <c r="AI50" s="48">
        <v>0</v>
      </c>
      <c r="AJ50" s="17">
        <f t="shared" si="14"/>
        <v>0</v>
      </c>
      <c r="AK50" s="63">
        <f t="shared" si="15"/>
        <v>5006</v>
      </c>
      <c r="AL50" s="39">
        <f t="shared" si="62"/>
        <v>42</v>
      </c>
      <c r="AM50" s="17">
        <f t="shared" si="142"/>
        <v>8.3899320815021966E-3</v>
      </c>
      <c r="AN50" s="63">
        <v>3809</v>
      </c>
      <c r="AO50" s="48">
        <v>12</v>
      </c>
      <c r="AP50" s="17">
        <f t="shared" si="143"/>
        <v>3.1504331845628774E-3</v>
      </c>
      <c r="AQ50" s="63">
        <v>189</v>
      </c>
      <c r="AR50" s="39">
        <v>2</v>
      </c>
      <c r="AS50" s="17">
        <f t="shared" si="144"/>
        <v>1.0582010582010581E-2</v>
      </c>
      <c r="AT50" s="63">
        <v>26</v>
      </c>
      <c r="AU50" s="48">
        <v>0</v>
      </c>
      <c r="AV50" s="17">
        <f t="shared" si="19"/>
        <v>0</v>
      </c>
      <c r="AW50" s="63">
        <f t="shared" si="63"/>
        <v>4024</v>
      </c>
      <c r="AX50" s="39">
        <f t="shared" si="20"/>
        <v>14</v>
      </c>
      <c r="AY50" s="17">
        <f t="shared" si="145"/>
        <v>3.4791252485089465E-3</v>
      </c>
      <c r="AZ50" s="63">
        <v>2359</v>
      </c>
      <c r="BA50" s="48">
        <v>1</v>
      </c>
      <c r="BB50" s="17">
        <f t="shared" si="146"/>
        <v>4.2390843577787198E-4</v>
      </c>
      <c r="BC50" s="63">
        <v>99</v>
      </c>
      <c r="BD50" s="39">
        <v>2</v>
      </c>
      <c r="BE50" s="17">
        <f t="shared" si="147"/>
        <v>2.0202020202020204E-2</v>
      </c>
      <c r="BF50" s="63">
        <v>33</v>
      </c>
      <c r="BG50" s="48">
        <v>0</v>
      </c>
      <c r="BH50" s="17">
        <f t="shared" si="24"/>
        <v>0</v>
      </c>
      <c r="BI50" s="63">
        <f t="shared" si="25"/>
        <v>2491</v>
      </c>
      <c r="BJ50" s="39">
        <f t="shared" si="26"/>
        <v>3</v>
      </c>
      <c r="BK50" s="17">
        <f t="shared" si="148"/>
        <v>1.2043356081894822E-3</v>
      </c>
      <c r="BL50" s="63">
        <v>972</v>
      </c>
      <c r="BM50" s="48">
        <v>1</v>
      </c>
      <c r="BN50" s="17">
        <f t="shared" si="149"/>
        <v>1.02880658436214E-3</v>
      </c>
      <c r="BO50" s="63">
        <v>43</v>
      </c>
      <c r="BP50" s="39">
        <v>0</v>
      </c>
      <c r="BQ50" s="17">
        <f t="shared" si="150"/>
        <v>0</v>
      </c>
      <c r="BR50" s="63">
        <v>40</v>
      </c>
      <c r="BS50" s="48">
        <v>0</v>
      </c>
      <c r="BT50" s="17">
        <f t="shared" si="30"/>
        <v>0</v>
      </c>
      <c r="BU50" s="63">
        <f t="shared" si="31"/>
        <v>1055</v>
      </c>
      <c r="BV50" s="39">
        <f t="shared" si="32"/>
        <v>1</v>
      </c>
      <c r="BW50" s="17">
        <f t="shared" si="151"/>
        <v>9.4786729857819908E-4</v>
      </c>
      <c r="BX50" s="63">
        <v>265</v>
      </c>
      <c r="BY50" s="48">
        <v>0</v>
      </c>
      <c r="BZ50" s="17">
        <f t="shared" si="152"/>
        <v>0</v>
      </c>
      <c r="CA50" s="63">
        <v>1</v>
      </c>
      <c r="CB50" s="39">
        <v>0</v>
      </c>
      <c r="CC50" s="17">
        <f t="shared" si="153"/>
        <v>0</v>
      </c>
      <c r="CD50" s="63">
        <v>31</v>
      </c>
      <c r="CE50" s="48">
        <v>0</v>
      </c>
      <c r="CF50" s="17">
        <f t="shared" si="36"/>
        <v>0</v>
      </c>
      <c r="CG50" s="63">
        <f t="shared" si="37"/>
        <v>297</v>
      </c>
      <c r="CH50" s="39">
        <f t="shared" si="38"/>
        <v>0</v>
      </c>
      <c r="CI50" s="17">
        <f t="shared" si="154"/>
        <v>0</v>
      </c>
      <c r="CJ50" s="63">
        <f t="shared" si="155"/>
        <v>12279</v>
      </c>
      <c r="CK50" s="48">
        <f t="shared" si="156"/>
        <v>48</v>
      </c>
      <c r="CL50" s="17">
        <f t="shared" si="157"/>
        <v>3.9091131199609089E-3</v>
      </c>
      <c r="CM50" s="63">
        <f t="shared" si="158"/>
        <v>649</v>
      </c>
      <c r="CN50" s="39">
        <f t="shared" si="159"/>
        <v>12</v>
      </c>
      <c r="CO50" s="17">
        <f t="shared" si="160"/>
        <v>1.8489984591679508E-2</v>
      </c>
      <c r="CP50" s="63">
        <f t="shared" si="46"/>
        <v>153</v>
      </c>
      <c r="CQ50" s="48">
        <f t="shared" si="47"/>
        <v>0</v>
      </c>
      <c r="CR50" s="17">
        <f t="shared" si="48"/>
        <v>0</v>
      </c>
      <c r="CS50" s="63">
        <f t="shared" si="161"/>
        <v>13081</v>
      </c>
      <c r="CT50" s="39">
        <f t="shared" si="162"/>
        <v>60</v>
      </c>
      <c r="CU50" s="17">
        <f t="shared" si="163"/>
        <v>4.5868052901154345E-3</v>
      </c>
    </row>
    <row r="51" spans="2:120" s="15" customFormat="1">
      <c r="B51" s="67">
        <v>46</v>
      </c>
      <c r="C51" s="38" t="s">
        <v>25</v>
      </c>
      <c r="D51" s="63">
        <v>49</v>
      </c>
      <c r="E51" s="48">
        <v>1</v>
      </c>
      <c r="F51" s="17">
        <f t="shared" si="134"/>
        <v>2.0408163265306121E-2</v>
      </c>
      <c r="G51" s="63">
        <v>1</v>
      </c>
      <c r="H51" s="48">
        <v>0</v>
      </c>
      <c r="I51" s="17">
        <f t="shared" si="135"/>
        <v>0</v>
      </c>
      <c r="J51" s="63">
        <v>0</v>
      </c>
      <c r="K51" s="48">
        <v>0</v>
      </c>
      <c r="L51" s="17" t="str">
        <f t="shared" si="2"/>
        <v>-</v>
      </c>
      <c r="M51" s="63">
        <f t="shared" si="3"/>
        <v>50</v>
      </c>
      <c r="N51" s="48">
        <f t="shared" si="4"/>
        <v>1</v>
      </c>
      <c r="O51" s="17">
        <f t="shared" si="136"/>
        <v>0.02</v>
      </c>
      <c r="P51" s="63">
        <v>132</v>
      </c>
      <c r="Q51" s="48">
        <v>2</v>
      </c>
      <c r="R51" s="17">
        <f t="shared" si="137"/>
        <v>1.5151515151515152E-2</v>
      </c>
      <c r="S51" s="63">
        <v>4</v>
      </c>
      <c r="T51" s="39">
        <v>0</v>
      </c>
      <c r="U51" s="17">
        <f t="shared" si="138"/>
        <v>0</v>
      </c>
      <c r="V51" s="63">
        <v>3</v>
      </c>
      <c r="W51" s="48">
        <v>0</v>
      </c>
      <c r="X51" s="17">
        <f t="shared" si="8"/>
        <v>0</v>
      </c>
      <c r="Y51" s="63">
        <f t="shared" si="9"/>
        <v>139</v>
      </c>
      <c r="Z51" s="39">
        <f t="shared" si="10"/>
        <v>2</v>
      </c>
      <c r="AA51" s="17">
        <f t="shared" si="139"/>
        <v>1.4388489208633094E-2</v>
      </c>
      <c r="AB51" s="63">
        <v>5844</v>
      </c>
      <c r="AC51" s="48">
        <v>85</v>
      </c>
      <c r="AD51" s="17">
        <f t="shared" si="140"/>
        <v>1.4544832306639287E-2</v>
      </c>
      <c r="AE51" s="63">
        <v>526</v>
      </c>
      <c r="AF51" s="48">
        <v>30</v>
      </c>
      <c r="AG51" s="17">
        <f t="shared" si="141"/>
        <v>5.7034220532319393E-2</v>
      </c>
      <c r="AH51" s="63">
        <v>30</v>
      </c>
      <c r="AI51" s="48">
        <v>0</v>
      </c>
      <c r="AJ51" s="17">
        <f t="shared" si="14"/>
        <v>0</v>
      </c>
      <c r="AK51" s="63">
        <f t="shared" si="15"/>
        <v>6400</v>
      </c>
      <c r="AL51" s="39">
        <f t="shared" si="62"/>
        <v>115</v>
      </c>
      <c r="AM51" s="17">
        <f t="shared" si="142"/>
        <v>1.7968749999999999E-2</v>
      </c>
      <c r="AN51" s="63">
        <v>4561</v>
      </c>
      <c r="AO51" s="48">
        <v>56</v>
      </c>
      <c r="AP51" s="17">
        <f t="shared" si="143"/>
        <v>1.2278009208506906E-2</v>
      </c>
      <c r="AQ51" s="63">
        <v>345</v>
      </c>
      <c r="AR51" s="39">
        <v>19</v>
      </c>
      <c r="AS51" s="17">
        <f t="shared" si="144"/>
        <v>5.5072463768115941E-2</v>
      </c>
      <c r="AT51" s="63">
        <v>51</v>
      </c>
      <c r="AU51" s="48">
        <v>0</v>
      </c>
      <c r="AV51" s="17">
        <f t="shared" si="19"/>
        <v>0</v>
      </c>
      <c r="AW51" s="63">
        <f t="shared" si="63"/>
        <v>4957</v>
      </c>
      <c r="AX51" s="39">
        <f t="shared" si="20"/>
        <v>75</v>
      </c>
      <c r="AY51" s="17">
        <f t="shared" si="145"/>
        <v>1.5130119023602985E-2</v>
      </c>
      <c r="AZ51" s="63">
        <v>2967</v>
      </c>
      <c r="BA51" s="48">
        <v>13</v>
      </c>
      <c r="BB51" s="17">
        <f t="shared" si="146"/>
        <v>4.3815301651499829E-3</v>
      </c>
      <c r="BC51" s="63">
        <v>147</v>
      </c>
      <c r="BD51" s="39">
        <v>3</v>
      </c>
      <c r="BE51" s="17">
        <f t="shared" si="147"/>
        <v>2.0408163265306121E-2</v>
      </c>
      <c r="BF51" s="63">
        <v>53</v>
      </c>
      <c r="BG51" s="48">
        <v>0</v>
      </c>
      <c r="BH51" s="17">
        <f t="shared" si="24"/>
        <v>0</v>
      </c>
      <c r="BI51" s="63">
        <f t="shared" si="25"/>
        <v>3167</v>
      </c>
      <c r="BJ51" s="39">
        <f t="shared" si="26"/>
        <v>16</v>
      </c>
      <c r="BK51" s="17">
        <f t="shared" si="148"/>
        <v>5.0520997789706345E-3</v>
      </c>
      <c r="BL51" s="63">
        <v>1287</v>
      </c>
      <c r="BM51" s="48">
        <v>2</v>
      </c>
      <c r="BN51" s="17">
        <f t="shared" si="149"/>
        <v>1.554001554001554E-3</v>
      </c>
      <c r="BO51" s="63">
        <v>58</v>
      </c>
      <c r="BP51" s="39">
        <v>0</v>
      </c>
      <c r="BQ51" s="17">
        <f t="shared" si="150"/>
        <v>0</v>
      </c>
      <c r="BR51" s="63">
        <v>47</v>
      </c>
      <c r="BS51" s="48">
        <v>0</v>
      </c>
      <c r="BT51" s="17">
        <f t="shared" si="30"/>
        <v>0</v>
      </c>
      <c r="BU51" s="63">
        <f t="shared" si="31"/>
        <v>1392</v>
      </c>
      <c r="BV51" s="39">
        <f t="shared" si="32"/>
        <v>2</v>
      </c>
      <c r="BW51" s="17">
        <f t="shared" si="151"/>
        <v>1.4367816091954023E-3</v>
      </c>
      <c r="BX51" s="63">
        <v>442</v>
      </c>
      <c r="BY51" s="48">
        <v>0</v>
      </c>
      <c r="BZ51" s="17">
        <f t="shared" si="152"/>
        <v>0</v>
      </c>
      <c r="CA51" s="63">
        <v>10</v>
      </c>
      <c r="CB51" s="39">
        <v>0</v>
      </c>
      <c r="CC51" s="17">
        <f t="shared" si="153"/>
        <v>0</v>
      </c>
      <c r="CD51" s="63">
        <v>35</v>
      </c>
      <c r="CE51" s="48">
        <v>0</v>
      </c>
      <c r="CF51" s="17">
        <f t="shared" si="36"/>
        <v>0</v>
      </c>
      <c r="CG51" s="63">
        <f t="shared" si="37"/>
        <v>487</v>
      </c>
      <c r="CH51" s="39">
        <f t="shared" si="38"/>
        <v>0</v>
      </c>
      <c r="CI51" s="17">
        <f t="shared" si="154"/>
        <v>0</v>
      </c>
      <c r="CJ51" s="63">
        <f t="shared" si="155"/>
        <v>15282</v>
      </c>
      <c r="CK51" s="48">
        <f t="shared" si="156"/>
        <v>159</v>
      </c>
      <c r="CL51" s="17">
        <f t="shared" si="157"/>
        <v>1.0404397330192383E-2</v>
      </c>
      <c r="CM51" s="63">
        <f t="shared" si="158"/>
        <v>1091</v>
      </c>
      <c r="CN51" s="39">
        <f t="shared" si="159"/>
        <v>52</v>
      </c>
      <c r="CO51" s="17">
        <f t="shared" si="160"/>
        <v>4.7662694775435381E-2</v>
      </c>
      <c r="CP51" s="63">
        <f t="shared" si="46"/>
        <v>219</v>
      </c>
      <c r="CQ51" s="48">
        <f t="shared" si="47"/>
        <v>0</v>
      </c>
      <c r="CR51" s="17">
        <f t="shared" si="48"/>
        <v>0</v>
      </c>
      <c r="CS51" s="63">
        <f t="shared" si="161"/>
        <v>16592</v>
      </c>
      <c r="CT51" s="39">
        <f t="shared" si="162"/>
        <v>211</v>
      </c>
      <c r="CU51" s="17">
        <f t="shared" si="163"/>
        <v>1.2716972034715526E-2</v>
      </c>
    </row>
    <row r="52" spans="2:120" s="15" customFormat="1">
      <c r="B52" s="67">
        <v>47</v>
      </c>
      <c r="C52" s="38" t="s">
        <v>15</v>
      </c>
      <c r="D52" s="63">
        <v>60</v>
      </c>
      <c r="E52" s="48">
        <v>0</v>
      </c>
      <c r="F52" s="17">
        <f>IFERROR(E52/D52,"-")</f>
        <v>0</v>
      </c>
      <c r="G52" s="63">
        <v>0</v>
      </c>
      <c r="H52" s="48">
        <v>0</v>
      </c>
      <c r="I52" s="17" t="str">
        <f>IFERROR(H52/G52,"-")</f>
        <v>-</v>
      </c>
      <c r="J52" s="63">
        <v>2</v>
      </c>
      <c r="K52" s="48">
        <v>0</v>
      </c>
      <c r="L52" s="17">
        <f t="shared" si="2"/>
        <v>0</v>
      </c>
      <c r="M52" s="63">
        <f t="shared" si="3"/>
        <v>62</v>
      </c>
      <c r="N52" s="48">
        <f t="shared" si="4"/>
        <v>0</v>
      </c>
      <c r="O52" s="17">
        <f>IFERROR(N52/M52,"-")</f>
        <v>0</v>
      </c>
      <c r="P52" s="63">
        <v>175</v>
      </c>
      <c r="Q52" s="48">
        <v>3</v>
      </c>
      <c r="R52" s="17">
        <f>IFERROR(Q52/P52,"-")</f>
        <v>1.7142857142857144E-2</v>
      </c>
      <c r="S52" s="63">
        <v>3</v>
      </c>
      <c r="T52" s="39">
        <v>0</v>
      </c>
      <c r="U52" s="17">
        <f>IFERROR(T52/S52,"-")</f>
        <v>0</v>
      </c>
      <c r="V52" s="63">
        <v>4</v>
      </c>
      <c r="W52" s="48">
        <v>0</v>
      </c>
      <c r="X52" s="17">
        <f t="shared" si="8"/>
        <v>0</v>
      </c>
      <c r="Y52" s="63">
        <f t="shared" si="9"/>
        <v>182</v>
      </c>
      <c r="Z52" s="39">
        <f t="shared" si="10"/>
        <v>3</v>
      </c>
      <c r="AA52" s="17">
        <f>IFERROR(Z52/Y52,"-")</f>
        <v>1.6483516483516484E-2</v>
      </c>
      <c r="AB52" s="63">
        <v>13438</v>
      </c>
      <c r="AC52" s="48">
        <v>63</v>
      </c>
      <c r="AD52" s="17">
        <f>IFERROR(AC52/AB52,"-")</f>
        <v>4.6881976484595923E-3</v>
      </c>
      <c r="AE52" s="63">
        <v>1039</v>
      </c>
      <c r="AF52" s="48">
        <v>26</v>
      </c>
      <c r="AG52" s="17">
        <f>IFERROR(AF52/AE52,"-")</f>
        <v>2.5024061597690085E-2</v>
      </c>
      <c r="AH52" s="63">
        <v>141</v>
      </c>
      <c r="AI52" s="48">
        <v>0</v>
      </c>
      <c r="AJ52" s="17">
        <f t="shared" si="14"/>
        <v>0</v>
      </c>
      <c r="AK52" s="63">
        <f t="shared" si="15"/>
        <v>14618</v>
      </c>
      <c r="AL52" s="39">
        <f t="shared" si="62"/>
        <v>89</v>
      </c>
      <c r="AM52" s="17">
        <f>IFERROR(AL52/AK52,"-")</f>
        <v>6.0883841838828842E-3</v>
      </c>
      <c r="AN52" s="63">
        <v>9838</v>
      </c>
      <c r="AO52" s="48">
        <v>27</v>
      </c>
      <c r="AP52" s="17">
        <f>IFERROR(AO52/AN52,"-")</f>
        <v>2.7444602561496239E-3</v>
      </c>
      <c r="AQ52" s="63">
        <v>669</v>
      </c>
      <c r="AR52" s="39">
        <v>16</v>
      </c>
      <c r="AS52" s="17">
        <f>IFERROR(AR52/AQ52,"-")</f>
        <v>2.391629297458894E-2</v>
      </c>
      <c r="AT52" s="63">
        <v>105</v>
      </c>
      <c r="AU52" s="48">
        <v>0</v>
      </c>
      <c r="AV52" s="17">
        <f t="shared" si="19"/>
        <v>0</v>
      </c>
      <c r="AW52" s="63">
        <f t="shared" si="63"/>
        <v>10612</v>
      </c>
      <c r="AX52" s="39">
        <f t="shared" si="20"/>
        <v>43</v>
      </c>
      <c r="AY52" s="17">
        <f>IFERROR(AX52/AW52,"-")</f>
        <v>4.0520165849981154E-3</v>
      </c>
      <c r="AZ52" s="63">
        <v>5419</v>
      </c>
      <c r="BA52" s="48">
        <v>8</v>
      </c>
      <c r="BB52" s="17">
        <f>IFERROR(BA52/AZ52,"-")</f>
        <v>1.4762871378483115E-3</v>
      </c>
      <c r="BC52" s="63">
        <v>417</v>
      </c>
      <c r="BD52" s="39">
        <v>5</v>
      </c>
      <c r="BE52" s="17">
        <f>IFERROR(BD52/BC52,"-")</f>
        <v>1.1990407673860911E-2</v>
      </c>
      <c r="BF52" s="63">
        <v>102</v>
      </c>
      <c r="BG52" s="48">
        <v>0</v>
      </c>
      <c r="BH52" s="17">
        <f t="shared" si="24"/>
        <v>0</v>
      </c>
      <c r="BI52" s="63">
        <f t="shared" si="25"/>
        <v>5938</v>
      </c>
      <c r="BJ52" s="39">
        <f t="shared" si="26"/>
        <v>13</v>
      </c>
      <c r="BK52" s="17">
        <f>IFERROR(BJ52/BI52,"-")</f>
        <v>2.1892893230043785E-3</v>
      </c>
      <c r="BL52" s="63">
        <v>2004</v>
      </c>
      <c r="BM52" s="48">
        <v>1</v>
      </c>
      <c r="BN52" s="17">
        <f>IFERROR(BM52/BL52,"-")</f>
        <v>4.9900199600798399E-4</v>
      </c>
      <c r="BO52" s="63">
        <v>136</v>
      </c>
      <c r="BP52" s="39">
        <v>0</v>
      </c>
      <c r="BQ52" s="17">
        <f>IFERROR(BP52/BO52,"-")</f>
        <v>0</v>
      </c>
      <c r="BR52" s="63">
        <v>84</v>
      </c>
      <c r="BS52" s="48">
        <v>0</v>
      </c>
      <c r="BT52" s="17">
        <f t="shared" si="30"/>
        <v>0</v>
      </c>
      <c r="BU52" s="63">
        <f t="shared" si="31"/>
        <v>2224</v>
      </c>
      <c r="BV52" s="39">
        <f t="shared" si="32"/>
        <v>1</v>
      </c>
      <c r="BW52" s="17">
        <f>IFERROR(BV52/BU52,"-")</f>
        <v>4.496402877697842E-4</v>
      </c>
      <c r="BX52" s="63">
        <v>614</v>
      </c>
      <c r="BY52" s="48">
        <v>0</v>
      </c>
      <c r="BZ52" s="17">
        <f>IFERROR(BY52/BX52,"-")</f>
        <v>0</v>
      </c>
      <c r="CA52" s="63">
        <v>40</v>
      </c>
      <c r="CB52" s="39">
        <v>0</v>
      </c>
      <c r="CC52" s="17">
        <f>IFERROR(CB52/CA52,"-")</f>
        <v>0</v>
      </c>
      <c r="CD52" s="63">
        <v>55</v>
      </c>
      <c r="CE52" s="48">
        <v>0</v>
      </c>
      <c r="CF52" s="17">
        <f t="shared" si="36"/>
        <v>0</v>
      </c>
      <c r="CG52" s="63">
        <f t="shared" si="37"/>
        <v>709</v>
      </c>
      <c r="CH52" s="39">
        <f t="shared" si="38"/>
        <v>0</v>
      </c>
      <c r="CI52" s="17">
        <f>IFERROR(CH52/CG52,"-")</f>
        <v>0</v>
      </c>
      <c r="CJ52" s="63">
        <f t="shared" ref="CJ52:CK55" si="164">SUM(D52,P52,AB52,AN52,AZ52,BL52,BX52)</f>
        <v>31548</v>
      </c>
      <c r="CK52" s="48">
        <f t="shared" si="164"/>
        <v>102</v>
      </c>
      <c r="CL52" s="17">
        <f>IFERROR(CK52/CJ52,"-")</f>
        <v>3.2331685051350321E-3</v>
      </c>
      <c r="CM52" s="63">
        <f t="shared" ref="CM52:CN55" si="165">SUM(G52,S52,AE52,AQ52,BC52,BO52,CA52)</f>
        <v>2304</v>
      </c>
      <c r="CN52" s="39">
        <f t="shared" si="165"/>
        <v>47</v>
      </c>
      <c r="CO52" s="17">
        <f>IFERROR(CN52/CM52,"-")</f>
        <v>2.0399305555555556E-2</v>
      </c>
      <c r="CP52" s="63">
        <f t="shared" si="46"/>
        <v>493</v>
      </c>
      <c r="CQ52" s="48">
        <f t="shared" si="47"/>
        <v>0</v>
      </c>
      <c r="CR52" s="17">
        <f t="shared" si="48"/>
        <v>0</v>
      </c>
      <c r="CS52" s="63">
        <f t="shared" ref="CS52:CT55" si="166">SUM(M52,Y52,AK52,AW52,BI52,BU52,CG52)</f>
        <v>34345</v>
      </c>
      <c r="CT52" s="39">
        <f t="shared" si="166"/>
        <v>149</v>
      </c>
      <c r="CU52" s="17">
        <f>IFERROR(CT52/CS52,"-")</f>
        <v>4.3383316348813506E-3</v>
      </c>
    </row>
    <row r="53" spans="2:120" s="15" customFormat="1">
      <c r="B53" s="67">
        <v>48</v>
      </c>
      <c r="C53" s="38" t="s">
        <v>26</v>
      </c>
      <c r="D53" s="63">
        <v>12</v>
      </c>
      <c r="E53" s="48">
        <v>0</v>
      </c>
      <c r="F53" s="17">
        <f>IFERROR(E53/D53,"-")</f>
        <v>0</v>
      </c>
      <c r="G53" s="63">
        <v>0</v>
      </c>
      <c r="H53" s="48">
        <v>0</v>
      </c>
      <c r="I53" s="17" t="str">
        <f>IFERROR(H53/G53,"-")</f>
        <v>-</v>
      </c>
      <c r="J53" s="63">
        <v>0</v>
      </c>
      <c r="K53" s="48">
        <v>0</v>
      </c>
      <c r="L53" s="17" t="str">
        <f t="shared" si="2"/>
        <v>-</v>
      </c>
      <c r="M53" s="63">
        <f t="shared" si="3"/>
        <v>12</v>
      </c>
      <c r="N53" s="48">
        <f t="shared" si="4"/>
        <v>0</v>
      </c>
      <c r="O53" s="17">
        <f>IFERROR(N53/M53,"-")</f>
        <v>0</v>
      </c>
      <c r="P53" s="63">
        <v>99</v>
      </c>
      <c r="Q53" s="48">
        <v>0</v>
      </c>
      <c r="R53" s="17">
        <f>IFERROR(Q53/P53,"-")</f>
        <v>0</v>
      </c>
      <c r="S53" s="63">
        <v>1</v>
      </c>
      <c r="T53" s="39">
        <v>0</v>
      </c>
      <c r="U53" s="17">
        <f>IFERROR(T53/S53,"-")</f>
        <v>0</v>
      </c>
      <c r="V53" s="63">
        <v>2</v>
      </c>
      <c r="W53" s="48">
        <v>0</v>
      </c>
      <c r="X53" s="17">
        <f t="shared" si="8"/>
        <v>0</v>
      </c>
      <c r="Y53" s="63">
        <f t="shared" si="9"/>
        <v>102</v>
      </c>
      <c r="Z53" s="39">
        <f t="shared" si="10"/>
        <v>0</v>
      </c>
      <c r="AA53" s="17">
        <f>IFERROR(Z53/Y53,"-")</f>
        <v>0</v>
      </c>
      <c r="AB53" s="63">
        <v>6684</v>
      </c>
      <c r="AC53" s="48">
        <v>51</v>
      </c>
      <c r="AD53" s="17">
        <f>IFERROR(AC53/AB53,"-")</f>
        <v>7.6301615798922799E-3</v>
      </c>
      <c r="AE53" s="63">
        <v>758</v>
      </c>
      <c r="AF53" s="48">
        <v>29</v>
      </c>
      <c r="AG53" s="17">
        <f>IFERROR(AF53/AE53,"-")</f>
        <v>3.825857519788918E-2</v>
      </c>
      <c r="AH53" s="63">
        <v>28</v>
      </c>
      <c r="AI53" s="48">
        <v>0</v>
      </c>
      <c r="AJ53" s="17">
        <f t="shared" si="14"/>
        <v>0</v>
      </c>
      <c r="AK53" s="63">
        <f t="shared" si="15"/>
        <v>7470</v>
      </c>
      <c r="AL53" s="39">
        <f t="shared" si="62"/>
        <v>80</v>
      </c>
      <c r="AM53" s="17">
        <f>IFERROR(AL53/AK53,"-")</f>
        <v>1.0709504685408299E-2</v>
      </c>
      <c r="AN53" s="63">
        <v>4960</v>
      </c>
      <c r="AO53" s="48">
        <v>23</v>
      </c>
      <c r="AP53" s="17">
        <f>IFERROR(AO53/AN53,"-")</f>
        <v>4.6370967741935481E-3</v>
      </c>
      <c r="AQ53" s="63">
        <v>387</v>
      </c>
      <c r="AR53" s="39">
        <v>10</v>
      </c>
      <c r="AS53" s="17">
        <f>IFERROR(AR53/AQ53,"-")</f>
        <v>2.5839793281653745E-2</v>
      </c>
      <c r="AT53" s="63">
        <v>24</v>
      </c>
      <c r="AU53" s="48">
        <v>0</v>
      </c>
      <c r="AV53" s="17">
        <f t="shared" si="19"/>
        <v>0</v>
      </c>
      <c r="AW53" s="63">
        <f t="shared" si="63"/>
        <v>5371</v>
      </c>
      <c r="AX53" s="39">
        <f t="shared" si="20"/>
        <v>33</v>
      </c>
      <c r="AY53" s="17">
        <f>IFERROR(AX53/AW53,"-")</f>
        <v>6.1441072425991432E-3</v>
      </c>
      <c r="AZ53" s="63">
        <v>3123</v>
      </c>
      <c r="BA53" s="48">
        <v>4</v>
      </c>
      <c r="BB53" s="17">
        <f>IFERROR(BA53/AZ53,"-")</f>
        <v>1.2808197246237591E-3</v>
      </c>
      <c r="BC53" s="63">
        <v>154</v>
      </c>
      <c r="BD53" s="39">
        <v>2</v>
      </c>
      <c r="BE53" s="17">
        <f>IFERROR(BD53/BC53,"-")</f>
        <v>1.2987012987012988E-2</v>
      </c>
      <c r="BF53" s="63">
        <v>33</v>
      </c>
      <c r="BG53" s="48">
        <v>0</v>
      </c>
      <c r="BH53" s="17">
        <f t="shared" si="24"/>
        <v>0</v>
      </c>
      <c r="BI53" s="63">
        <f t="shared" si="25"/>
        <v>3310</v>
      </c>
      <c r="BJ53" s="39">
        <f t="shared" si="26"/>
        <v>6</v>
      </c>
      <c r="BK53" s="17">
        <f>IFERROR(BJ53/BI53,"-")</f>
        <v>1.8126888217522659E-3</v>
      </c>
      <c r="BL53" s="63">
        <v>1505</v>
      </c>
      <c r="BM53" s="48">
        <v>0</v>
      </c>
      <c r="BN53" s="17">
        <f>IFERROR(BM53/BL53,"-")</f>
        <v>0</v>
      </c>
      <c r="BO53" s="63">
        <v>72</v>
      </c>
      <c r="BP53" s="39">
        <v>2</v>
      </c>
      <c r="BQ53" s="17">
        <f>IFERROR(BP53/BO53,"-")</f>
        <v>2.7777777777777776E-2</v>
      </c>
      <c r="BR53" s="63">
        <v>49</v>
      </c>
      <c r="BS53" s="48">
        <v>0</v>
      </c>
      <c r="BT53" s="17">
        <f t="shared" si="30"/>
        <v>0</v>
      </c>
      <c r="BU53" s="63">
        <f t="shared" si="31"/>
        <v>1626</v>
      </c>
      <c r="BV53" s="39">
        <f t="shared" si="32"/>
        <v>2</v>
      </c>
      <c r="BW53" s="17">
        <f>IFERROR(BV53/BU53,"-")</f>
        <v>1.2300123001230013E-3</v>
      </c>
      <c r="BX53" s="63">
        <v>444</v>
      </c>
      <c r="BY53" s="48">
        <v>0</v>
      </c>
      <c r="BZ53" s="17">
        <f>IFERROR(BY53/BX53,"-")</f>
        <v>0</v>
      </c>
      <c r="CA53" s="63">
        <v>17</v>
      </c>
      <c r="CB53" s="39">
        <v>0</v>
      </c>
      <c r="CC53" s="17">
        <f>IFERROR(CB53/CA53,"-")</f>
        <v>0</v>
      </c>
      <c r="CD53" s="63">
        <v>22</v>
      </c>
      <c r="CE53" s="48">
        <v>0</v>
      </c>
      <c r="CF53" s="17">
        <f t="shared" si="36"/>
        <v>0</v>
      </c>
      <c r="CG53" s="63">
        <f t="shared" si="37"/>
        <v>483</v>
      </c>
      <c r="CH53" s="39">
        <f t="shared" si="38"/>
        <v>0</v>
      </c>
      <c r="CI53" s="17">
        <f>IFERROR(CH53/CG53,"-")</f>
        <v>0</v>
      </c>
      <c r="CJ53" s="63">
        <f t="shared" si="164"/>
        <v>16827</v>
      </c>
      <c r="CK53" s="48">
        <f t="shared" si="164"/>
        <v>78</v>
      </c>
      <c r="CL53" s="17">
        <f>IFERROR(CK53/CJ53,"-")</f>
        <v>4.6354073809948297E-3</v>
      </c>
      <c r="CM53" s="63">
        <f t="shared" si="165"/>
        <v>1389</v>
      </c>
      <c r="CN53" s="39">
        <f t="shared" si="165"/>
        <v>43</v>
      </c>
      <c r="CO53" s="17">
        <f>IFERROR(CN53/CM53,"-")</f>
        <v>3.0957523398128149E-2</v>
      </c>
      <c r="CP53" s="63">
        <f t="shared" si="46"/>
        <v>158</v>
      </c>
      <c r="CQ53" s="48">
        <f t="shared" si="47"/>
        <v>0</v>
      </c>
      <c r="CR53" s="17">
        <f t="shared" si="48"/>
        <v>0</v>
      </c>
      <c r="CS53" s="63">
        <f t="shared" si="166"/>
        <v>18374</v>
      </c>
      <c r="CT53" s="39">
        <f t="shared" si="166"/>
        <v>121</v>
      </c>
      <c r="CU53" s="17">
        <f>IFERROR(CT53/CS53,"-")</f>
        <v>6.5853924023076089E-3</v>
      </c>
      <c r="DJ53" s="4"/>
      <c r="DK53" s="4"/>
      <c r="DL53" s="4"/>
      <c r="DM53" s="4"/>
      <c r="DN53" s="4"/>
      <c r="DO53" s="4"/>
      <c r="DP53" s="4"/>
    </row>
    <row r="54" spans="2:120" s="15" customFormat="1">
      <c r="B54" s="67">
        <v>49</v>
      </c>
      <c r="C54" s="38" t="s">
        <v>27</v>
      </c>
      <c r="D54" s="63">
        <v>11</v>
      </c>
      <c r="E54" s="48">
        <v>0</v>
      </c>
      <c r="F54" s="17">
        <f>IFERROR(E54/D54,"-")</f>
        <v>0</v>
      </c>
      <c r="G54" s="63">
        <v>0</v>
      </c>
      <c r="H54" s="48">
        <v>0</v>
      </c>
      <c r="I54" s="17" t="str">
        <f>IFERROR(H54/G54,"-")</f>
        <v>-</v>
      </c>
      <c r="J54" s="63">
        <v>1</v>
      </c>
      <c r="K54" s="48">
        <v>0</v>
      </c>
      <c r="L54" s="17">
        <f t="shared" si="2"/>
        <v>0</v>
      </c>
      <c r="M54" s="63">
        <f t="shared" si="3"/>
        <v>12</v>
      </c>
      <c r="N54" s="48">
        <f t="shared" si="4"/>
        <v>0</v>
      </c>
      <c r="O54" s="17">
        <f>IFERROR(N54/M54,"-")</f>
        <v>0</v>
      </c>
      <c r="P54" s="63">
        <v>37</v>
      </c>
      <c r="Q54" s="48">
        <v>0</v>
      </c>
      <c r="R54" s="17">
        <f>IFERROR(Q54/P54,"-")</f>
        <v>0</v>
      </c>
      <c r="S54" s="63">
        <v>0</v>
      </c>
      <c r="T54" s="39">
        <v>0</v>
      </c>
      <c r="U54" s="17" t="str">
        <f>IFERROR(T54/S54,"-")</f>
        <v>-</v>
      </c>
      <c r="V54" s="63">
        <v>1</v>
      </c>
      <c r="W54" s="48">
        <v>0</v>
      </c>
      <c r="X54" s="17">
        <f t="shared" si="8"/>
        <v>0</v>
      </c>
      <c r="Y54" s="63">
        <f t="shared" si="9"/>
        <v>38</v>
      </c>
      <c r="Z54" s="39">
        <f t="shared" si="10"/>
        <v>0</v>
      </c>
      <c r="AA54" s="17">
        <f>IFERROR(Z54/Y54,"-")</f>
        <v>0</v>
      </c>
      <c r="AB54" s="63">
        <v>7015</v>
      </c>
      <c r="AC54" s="48">
        <v>26</v>
      </c>
      <c r="AD54" s="17">
        <f>IFERROR(AC54/AB54,"-")</f>
        <v>3.7063435495367069E-3</v>
      </c>
      <c r="AE54" s="63">
        <v>537</v>
      </c>
      <c r="AF54" s="48">
        <v>14</v>
      </c>
      <c r="AG54" s="17">
        <f>IFERROR(AF54/AE54,"-")</f>
        <v>2.6070763500931099E-2</v>
      </c>
      <c r="AH54" s="63">
        <v>31</v>
      </c>
      <c r="AI54" s="48">
        <v>0</v>
      </c>
      <c r="AJ54" s="17">
        <f t="shared" si="14"/>
        <v>0</v>
      </c>
      <c r="AK54" s="63">
        <f t="shared" si="15"/>
        <v>7583</v>
      </c>
      <c r="AL54" s="39">
        <f t="shared" si="62"/>
        <v>40</v>
      </c>
      <c r="AM54" s="17">
        <f>IFERROR(AL54/AK54,"-")</f>
        <v>5.2749571409732299E-3</v>
      </c>
      <c r="AN54" s="63">
        <v>5665</v>
      </c>
      <c r="AO54" s="48">
        <v>12</v>
      </c>
      <c r="AP54" s="17">
        <f>IFERROR(AO54/AN54,"-")</f>
        <v>2.118270079435128E-3</v>
      </c>
      <c r="AQ54" s="63">
        <v>350</v>
      </c>
      <c r="AR54" s="39">
        <v>9</v>
      </c>
      <c r="AS54" s="17">
        <f>IFERROR(AR54/AQ54,"-")</f>
        <v>2.5714285714285714E-2</v>
      </c>
      <c r="AT54" s="63">
        <v>64</v>
      </c>
      <c r="AU54" s="48">
        <v>0</v>
      </c>
      <c r="AV54" s="17">
        <f t="shared" si="19"/>
        <v>0</v>
      </c>
      <c r="AW54" s="63">
        <f t="shared" si="63"/>
        <v>6079</v>
      </c>
      <c r="AX54" s="39">
        <f t="shared" si="20"/>
        <v>21</v>
      </c>
      <c r="AY54" s="17">
        <f>IFERROR(AX54/AW54,"-")</f>
        <v>3.4545155453199541E-3</v>
      </c>
      <c r="AZ54" s="63">
        <v>3062</v>
      </c>
      <c r="BA54" s="48">
        <v>5</v>
      </c>
      <c r="BB54" s="17">
        <f>IFERROR(BA54/AZ54,"-")</f>
        <v>1.6329196603527107E-3</v>
      </c>
      <c r="BC54" s="63">
        <v>157</v>
      </c>
      <c r="BD54" s="39">
        <v>0</v>
      </c>
      <c r="BE54" s="17">
        <f>IFERROR(BD54/BC54,"-")</f>
        <v>0</v>
      </c>
      <c r="BF54" s="63">
        <v>73</v>
      </c>
      <c r="BG54" s="48">
        <v>0</v>
      </c>
      <c r="BH54" s="17">
        <f t="shared" si="24"/>
        <v>0</v>
      </c>
      <c r="BI54" s="63">
        <f t="shared" si="25"/>
        <v>3292</v>
      </c>
      <c r="BJ54" s="39">
        <f t="shared" si="26"/>
        <v>5</v>
      </c>
      <c r="BK54" s="17">
        <f>IFERROR(BJ54/BI54,"-")</f>
        <v>1.5188335358444715E-3</v>
      </c>
      <c r="BL54" s="63">
        <v>1188</v>
      </c>
      <c r="BM54" s="48">
        <v>0</v>
      </c>
      <c r="BN54" s="17">
        <f>IFERROR(BM54/BL54,"-")</f>
        <v>0</v>
      </c>
      <c r="BO54" s="63">
        <v>69</v>
      </c>
      <c r="BP54" s="39">
        <v>0</v>
      </c>
      <c r="BQ54" s="17">
        <f>IFERROR(BP54/BO54,"-")</f>
        <v>0</v>
      </c>
      <c r="BR54" s="63">
        <v>57</v>
      </c>
      <c r="BS54" s="48">
        <v>0</v>
      </c>
      <c r="BT54" s="17">
        <f t="shared" si="30"/>
        <v>0</v>
      </c>
      <c r="BU54" s="63">
        <f t="shared" si="31"/>
        <v>1314</v>
      </c>
      <c r="BV54" s="39">
        <f t="shared" si="32"/>
        <v>0</v>
      </c>
      <c r="BW54" s="17">
        <f>IFERROR(BV54/BU54,"-")</f>
        <v>0</v>
      </c>
      <c r="BX54" s="63">
        <v>372</v>
      </c>
      <c r="BY54" s="48">
        <v>0</v>
      </c>
      <c r="BZ54" s="17">
        <f>IFERROR(BY54/BX54,"-")</f>
        <v>0</v>
      </c>
      <c r="CA54" s="63">
        <v>17</v>
      </c>
      <c r="CB54" s="39">
        <v>0</v>
      </c>
      <c r="CC54" s="17">
        <f>IFERROR(CB54/CA54,"-")</f>
        <v>0</v>
      </c>
      <c r="CD54" s="63">
        <v>41</v>
      </c>
      <c r="CE54" s="48">
        <v>0</v>
      </c>
      <c r="CF54" s="17">
        <f t="shared" si="36"/>
        <v>0</v>
      </c>
      <c r="CG54" s="63">
        <f t="shared" si="37"/>
        <v>430</v>
      </c>
      <c r="CH54" s="39">
        <f t="shared" si="38"/>
        <v>0</v>
      </c>
      <c r="CI54" s="17">
        <f>IFERROR(CH54/CG54,"-")</f>
        <v>0</v>
      </c>
      <c r="CJ54" s="63">
        <f t="shared" si="164"/>
        <v>17350</v>
      </c>
      <c r="CK54" s="48">
        <f t="shared" si="164"/>
        <v>43</v>
      </c>
      <c r="CL54" s="17">
        <f>IFERROR(CK54/CJ54,"-")</f>
        <v>2.4783861671469742E-3</v>
      </c>
      <c r="CM54" s="63">
        <f t="shared" si="165"/>
        <v>1130</v>
      </c>
      <c r="CN54" s="39">
        <f t="shared" si="165"/>
        <v>23</v>
      </c>
      <c r="CO54" s="17">
        <f>IFERROR(CN54/CM54,"-")</f>
        <v>2.0353982300884955E-2</v>
      </c>
      <c r="CP54" s="63">
        <f t="shared" si="46"/>
        <v>268</v>
      </c>
      <c r="CQ54" s="48">
        <f t="shared" si="47"/>
        <v>0</v>
      </c>
      <c r="CR54" s="17">
        <f t="shared" si="48"/>
        <v>0</v>
      </c>
      <c r="CS54" s="63">
        <f t="shared" si="166"/>
        <v>18748</v>
      </c>
      <c r="CT54" s="39">
        <f t="shared" si="166"/>
        <v>66</v>
      </c>
      <c r="CU54" s="17">
        <f>IFERROR(CT54/CS54,"-")</f>
        <v>3.5203755067207167E-3</v>
      </c>
      <c r="DJ54" s="4"/>
      <c r="DK54" s="4"/>
      <c r="DL54" s="4"/>
      <c r="DM54" s="4"/>
      <c r="DN54" s="4"/>
      <c r="DO54" s="4"/>
      <c r="DP54" s="4"/>
    </row>
    <row r="55" spans="2:120" s="15" customFormat="1">
      <c r="B55" s="67">
        <v>50</v>
      </c>
      <c r="C55" s="38" t="s">
        <v>16</v>
      </c>
      <c r="D55" s="63">
        <v>26</v>
      </c>
      <c r="E55" s="48">
        <v>0</v>
      </c>
      <c r="F55" s="17">
        <f>IFERROR(E55/D55,"-")</f>
        <v>0</v>
      </c>
      <c r="G55" s="63">
        <v>1</v>
      </c>
      <c r="H55" s="48">
        <v>0</v>
      </c>
      <c r="I55" s="17">
        <f>IFERROR(H55/G55,"-")</f>
        <v>0</v>
      </c>
      <c r="J55" s="63">
        <v>0</v>
      </c>
      <c r="K55" s="48">
        <v>0</v>
      </c>
      <c r="L55" s="17" t="str">
        <f t="shared" si="2"/>
        <v>-</v>
      </c>
      <c r="M55" s="63">
        <f t="shared" si="3"/>
        <v>27</v>
      </c>
      <c r="N55" s="48">
        <f t="shared" si="4"/>
        <v>0</v>
      </c>
      <c r="O55" s="17">
        <f>IFERROR(N55/M55,"-")</f>
        <v>0</v>
      </c>
      <c r="P55" s="63">
        <v>138</v>
      </c>
      <c r="Q55" s="48">
        <v>1</v>
      </c>
      <c r="R55" s="17">
        <f>IFERROR(Q55/P55,"-")</f>
        <v>7.246376811594203E-3</v>
      </c>
      <c r="S55" s="63">
        <v>0</v>
      </c>
      <c r="T55" s="39">
        <v>0</v>
      </c>
      <c r="U55" s="17" t="str">
        <f>IFERROR(T55/S55,"-")</f>
        <v>-</v>
      </c>
      <c r="V55" s="63">
        <v>2</v>
      </c>
      <c r="W55" s="48">
        <v>0</v>
      </c>
      <c r="X55" s="17">
        <f t="shared" si="8"/>
        <v>0</v>
      </c>
      <c r="Y55" s="63">
        <f t="shared" si="9"/>
        <v>140</v>
      </c>
      <c r="Z55" s="39">
        <f t="shared" si="10"/>
        <v>1</v>
      </c>
      <c r="AA55" s="17">
        <f>IFERROR(Z55/Y55,"-")</f>
        <v>7.1428571428571426E-3</v>
      </c>
      <c r="AB55" s="63">
        <v>6482</v>
      </c>
      <c r="AC55" s="48">
        <v>63</v>
      </c>
      <c r="AD55" s="17">
        <f>IFERROR(AC55/AB55,"-")</f>
        <v>9.7192224622030237E-3</v>
      </c>
      <c r="AE55" s="63">
        <v>439</v>
      </c>
      <c r="AF55" s="48">
        <v>11</v>
      </c>
      <c r="AG55" s="17">
        <f>IFERROR(AF55/AE55,"-")</f>
        <v>2.5056947608200455E-2</v>
      </c>
      <c r="AH55" s="63">
        <v>33</v>
      </c>
      <c r="AI55" s="48">
        <v>0</v>
      </c>
      <c r="AJ55" s="17">
        <f t="shared" si="14"/>
        <v>0</v>
      </c>
      <c r="AK55" s="63">
        <f t="shared" si="15"/>
        <v>6954</v>
      </c>
      <c r="AL55" s="39">
        <f t="shared" si="62"/>
        <v>74</v>
      </c>
      <c r="AM55" s="17">
        <f>IFERROR(AL55/AK55,"-")</f>
        <v>1.0641357492090883E-2</v>
      </c>
      <c r="AN55" s="63">
        <v>4879</v>
      </c>
      <c r="AO55" s="48">
        <v>58</v>
      </c>
      <c r="AP55" s="17">
        <f>IFERROR(AO55/AN55,"-")</f>
        <v>1.1887681902029105E-2</v>
      </c>
      <c r="AQ55" s="63">
        <v>290</v>
      </c>
      <c r="AR55" s="39">
        <v>8</v>
      </c>
      <c r="AS55" s="17">
        <f>IFERROR(AR55/AQ55,"-")</f>
        <v>2.7586206896551724E-2</v>
      </c>
      <c r="AT55" s="63">
        <v>66</v>
      </c>
      <c r="AU55" s="48">
        <v>0</v>
      </c>
      <c r="AV55" s="17">
        <f t="shared" si="19"/>
        <v>0</v>
      </c>
      <c r="AW55" s="63">
        <f t="shared" si="63"/>
        <v>5235</v>
      </c>
      <c r="AX55" s="39">
        <f t="shared" si="20"/>
        <v>66</v>
      </c>
      <c r="AY55" s="17">
        <f>IFERROR(AX55/AW55,"-")</f>
        <v>1.2607449856733524E-2</v>
      </c>
      <c r="AZ55" s="63">
        <v>2628</v>
      </c>
      <c r="BA55" s="48">
        <v>9</v>
      </c>
      <c r="BB55" s="17">
        <f>IFERROR(BA55/AZ55,"-")</f>
        <v>3.4246575342465752E-3</v>
      </c>
      <c r="BC55" s="63">
        <v>119</v>
      </c>
      <c r="BD55" s="39">
        <v>1</v>
      </c>
      <c r="BE55" s="17">
        <f>IFERROR(BD55/BC55,"-")</f>
        <v>8.4033613445378148E-3</v>
      </c>
      <c r="BF55" s="63">
        <v>60</v>
      </c>
      <c r="BG55" s="48">
        <v>0</v>
      </c>
      <c r="BH55" s="17">
        <f t="shared" si="24"/>
        <v>0</v>
      </c>
      <c r="BI55" s="63">
        <f t="shared" si="25"/>
        <v>2807</v>
      </c>
      <c r="BJ55" s="39">
        <f t="shared" si="26"/>
        <v>10</v>
      </c>
      <c r="BK55" s="17">
        <f>IFERROR(BJ55/BI55,"-")</f>
        <v>3.5625222657641609E-3</v>
      </c>
      <c r="BL55" s="63">
        <v>942</v>
      </c>
      <c r="BM55" s="48">
        <v>1</v>
      </c>
      <c r="BN55" s="17">
        <f>IFERROR(BM55/BL55,"-")</f>
        <v>1.0615711252653928E-3</v>
      </c>
      <c r="BO55" s="63">
        <v>47</v>
      </c>
      <c r="BP55" s="39">
        <v>0</v>
      </c>
      <c r="BQ55" s="17">
        <f>IFERROR(BP55/BO55,"-")</f>
        <v>0</v>
      </c>
      <c r="BR55" s="63">
        <v>46</v>
      </c>
      <c r="BS55" s="48">
        <v>0</v>
      </c>
      <c r="BT55" s="17">
        <f t="shared" si="30"/>
        <v>0</v>
      </c>
      <c r="BU55" s="63">
        <f t="shared" si="31"/>
        <v>1035</v>
      </c>
      <c r="BV55" s="39">
        <f t="shared" si="32"/>
        <v>1</v>
      </c>
      <c r="BW55" s="17">
        <f>IFERROR(BV55/BU55,"-")</f>
        <v>9.6618357487922703E-4</v>
      </c>
      <c r="BX55" s="63">
        <v>260</v>
      </c>
      <c r="BY55" s="48">
        <v>0</v>
      </c>
      <c r="BZ55" s="17">
        <f>IFERROR(BY55/BX55,"-")</f>
        <v>0</v>
      </c>
      <c r="CA55" s="63">
        <v>13</v>
      </c>
      <c r="CB55" s="39">
        <v>0</v>
      </c>
      <c r="CC55" s="17">
        <f>IFERROR(CB55/CA55,"-")</f>
        <v>0</v>
      </c>
      <c r="CD55" s="63">
        <v>35</v>
      </c>
      <c r="CE55" s="48">
        <v>0</v>
      </c>
      <c r="CF55" s="17">
        <f t="shared" si="36"/>
        <v>0</v>
      </c>
      <c r="CG55" s="63">
        <f t="shared" si="37"/>
        <v>308</v>
      </c>
      <c r="CH55" s="39">
        <f t="shared" si="38"/>
        <v>0</v>
      </c>
      <c r="CI55" s="17">
        <f>IFERROR(CH55/CG55,"-")</f>
        <v>0</v>
      </c>
      <c r="CJ55" s="63">
        <f t="shared" si="164"/>
        <v>15355</v>
      </c>
      <c r="CK55" s="48">
        <f t="shared" si="164"/>
        <v>132</v>
      </c>
      <c r="CL55" s="17">
        <f>IFERROR(CK55/CJ55,"-")</f>
        <v>8.5965483555845001E-3</v>
      </c>
      <c r="CM55" s="63">
        <f t="shared" si="165"/>
        <v>909</v>
      </c>
      <c r="CN55" s="39">
        <f t="shared" si="165"/>
        <v>20</v>
      </c>
      <c r="CO55" s="17">
        <f>IFERROR(CN55/CM55,"-")</f>
        <v>2.2002200220022004E-2</v>
      </c>
      <c r="CP55" s="63">
        <f t="shared" si="46"/>
        <v>242</v>
      </c>
      <c r="CQ55" s="48">
        <f t="shared" si="47"/>
        <v>0</v>
      </c>
      <c r="CR55" s="17">
        <f t="shared" si="48"/>
        <v>0</v>
      </c>
      <c r="CS55" s="63">
        <f t="shared" si="166"/>
        <v>16506</v>
      </c>
      <c r="CT55" s="39">
        <f t="shared" si="166"/>
        <v>152</v>
      </c>
      <c r="CU55" s="17">
        <f>IFERROR(CT55/CS55,"-")</f>
        <v>9.208772567551194E-3</v>
      </c>
      <c r="DJ55" s="4"/>
      <c r="DK55" s="4"/>
      <c r="DL55" s="4"/>
      <c r="DM55" s="4"/>
      <c r="DN55" s="4"/>
      <c r="DO55" s="4"/>
      <c r="DP55" s="4"/>
    </row>
    <row r="56" spans="2:120" s="15" customFormat="1">
      <c r="B56" s="67">
        <v>51</v>
      </c>
      <c r="C56" s="38" t="s">
        <v>48</v>
      </c>
      <c r="D56" s="63">
        <v>53</v>
      </c>
      <c r="E56" s="48">
        <v>0</v>
      </c>
      <c r="F56" s="17">
        <f t="shared" si="134"/>
        <v>0</v>
      </c>
      <c r="G56" s="63">
        <v>2</v>
      </c>
      <c r="H56" s="48">
        <v>0</v>
      </c>
      <c r="I56" s="17">
        <f t="shared" si="135"/>
        <v>0</v>
      </c>
      <c r="J56" s="63">
        <v>0</v>
      </c>
      <c r="K56" s="48">
        <v>0</v>
      </c>
      <c r="L56" s="17" t="str">
        <f t="shared" si="2"/>
        <v>-</v>
      </c>
      <c r="M56" s="63">
        <f t="shared" si="3"/>
        <v>55</v>
      </c>
      <c r="N56" s="48">
        <f t="shared" si="4"/>
        <v>0</v>
      </c>
      <c r="O56" s="17">
        <f t="shared" si="136"/>
        <v>0</v>
      </c>
      <c r="P56" s="63">
        <v>150</v>
      </c>
      <c r="Q56" s="48">
        <v>1</v>
      </c>
      <c r="R56" s="17">
        <f t="shared" si="137"/>
        <v>6.6666666666666671E-3</v>
      </c>
      <c r="S56" s="63">
        <v>7</v>
      </c>
      <c r="T56" s="39">
        <v>0</v>
      </c>
      <c r="U56" s="17">
        <f t="shared" si="138"/>
        <v>0</v>
      </c>
      <c r="V56" s="63">
        <v>3</v>
      </c>
      <c r="W56" s="48">
        <v>0</v>
      </c>
      <c r="X56" s="17">
        <f t="shared" si="8"/>
        <v>0</v>
      </c>
      <c r="Y56" s="63">
        <f t="shared" si="9"/>
        <v>160</v>
      </c>
      <c r="Z56" s="39">
        <f t="shared" si="10"/>
        <v>1</v>
      </c>
      <c r="AA56" s="17">
        <f t="shared" si="139"/>
        <v>6.2500000000000003E-3</v>
      </c>
      <c r="AB56" s="63">
        <v>8178</v>
      </c>
      <c r="AC56" s="48">
        <v>117</v>
      </c>
      <c r="AD56" s="17">
        <f t="shared" si="140"/>
        <v>1.4306676449009537E-2</v>
      </c>
      <c r="AE56" s="63">
        <v>674</v>
      </c>
      <c r="AF56" s="48">
        <v>26</v>
      </c>
      <c r="AG56" s="17">
        <f t="shared" si="141"/>
        <v>3.857566765578635E-2</v>
      </c>
      <c r="AH56" s="63">
        <v>34</v>
      </c>
      <c r="AI56" s="48">
        <v>0</v>
      </c>
      <c r="AJ56" s="17">
        <f t="shared" si="14"/>
        <v>0</v>
      </c>
      <c r="AK56" s="63">
        <f t="shared" si="15"/>
        <v>8886</v>
      </c>
      <c r="AL56" s="39">
        <f t="shared" si="62"/>
        <v>143</v>
      </c>
      <c r="AM56" s="17">
        <f t="shared" si="142"/>
        <v>1.609273013729462E-2</v>
      </c>
      <c r="AN56" s="63">
        <v>6191</v>
      </c>
      <c r="AO56" s="48">
        <v>30</v>
      </c>
      <c r="AP56" s="17">
        <f t="shared" si="143"/>
        <v>4.8457438216766274E-3</v>
      </c>
      <c r="AQ56" s="63">
        <v>389</v>
      </c>
      <c r="AR56" s="39">
        <v>9</v>
      </c>
      <c r="AS56" s="17">
        <f t="shared" si="144"/>
        <v>2.313624678663239E-2</v>
      </c>
      <c r="AT56" s="63">
        <v>63</v>
      </c>
      <c r="AU56" s="48">
        <v>0</v>
      </c>
      <c r="AV56" s="17">
        <f t="shared" si="19"/>
        <v>0</v>
      </c>
      <c r="AW56" s="63">
        <f t="shared" si="63"/>
        <v>6643</v>
      </c>
      <c r="AX56" s="39">
        <f t="shared" si="20"/>
        <v>39</v>
      </c>
      <c r="AY56" s="17">
        <f t="shared" si="145"/>
        <v>5.8708414872798431E-3</v>
      </c>
      <c r="AZ56" s="63">
        <v>3651</v>
      </c>
      <c r="BA56" s="48">
        <v>11</v>
      </c>
      <c r="BB56" s="17">
        <f t="shared" si="146"/>
        <v>3.0128731854286495E-3</v>
      </c>
      <c r="BC56" s="63">
        <v>162</v>
      </c>
      <c r="BD56" s="39">
        <v>1</v>
      </c>
      <c r="BE56" s="17">
        <f t="shared" si="147"/>
        <v>6.1728395061728392E-3</v>
      </c>
      <c r="BF56" s="63">
        <v>71</v>
      </c>
      <c r="BG56" s="48">
        <v>0</v>
      </c>
      <c r="BH56" s="17">
        <f t="shared" si="24"/>
        <v>0</v>
      </c>
      <c r="BI56" s="63">
        <f t="shared" si="25"/>
        <v>3884</v>
      </c>
      <c r="BJ56" s="39">
        <f t="shared" si="26"/>
        <v>12</v>
      </c>
      <c r="BK56" s="17">
        <f t="shared" si="148"/>
        <v>3.089598352214212E-3</v>
      </c>
      <c r="BL56" s="63">
        <v>1565</v>
      </c>
      <c r="BM56" s="48">
        <v>0</v>
      </c>
      <c r="BN56" s="17">
        <f t="shared" si="149"/>
        <v>0</v>
      </c>
      <c r="BO56" s="63">
        <v>55</v>
      </c>
      <c r="BP56" s="39">
        <v>0</v>
      </c>
      <c r="BQ56" s="17">
        <f t="shared" si="150"/>
        <v>0</v>
      </c>
      <c r="BR56" s="63">
        <v>59</v>
      </c>
      <c r="BS56" s="48">
        <v>0</v>
      </c>
      <c r="BT56" s="17">
        <f t="shared" si="30"/>
        <v>0</v>
      </c>
      <c r="BU56" s="63">
        <f t="shared" si="31"/>
        <v>1679</v>
      </c>
      <c r="BV56" s="39">
        <f t="shared" si="32"/>
        <v>0</v>
      </c>
      <c r="BW56" s="17">
        <f t="shared" si="151"/>
        <v>0</v>
      </c>
      <c r="BX56" s="63">
        <v>512</v>
      </c>
      <c r="BY56" s="48">
        <v>0</v>
      </c>
      <c r="BZ56" s="17">
        <f t="shared" si="152"/>
        <v>0</v>
      </c>
      <c r="CA56" s="63">
        <v>13</v>
      </c>
      <c r="CB56" s="39">
        <v>0</v>
      </c>
      <c r="CC56" s="17">
        <f t="shared" si="153"/>
        <v>0</v>
      </c>
      <c r="CD56" s="63">
        <v>41</v>
      </c>
      <c r="CE56" s="48">
        <v>0</v>
      </c>
      <c r="CF56" s="17">
        <f t="shared" si="36"/>
        <v>0</v>
      </c>
      <c r="CG56" s="63">
        <f t="shared" si="37"/>
        <v>566</v>
      </c>
      <c r="CH56" s="39">
        <f t="shared" si="38"/>
        <v>0</v>
      </c>
      <c r="CI56" s="17">
        <f t="shared" si="154"/>
        <v>0</v>
      </c>
      <c r="CJ56" s="63">
        <f t="shared" si="155"/>
        <v>20300</v>
      </c>
      <c r="CK56" s="48">
        <f t="shared" si="156"/>
        <v>159</v>
      </c>
      <c r="CL56" s="17">
        <f t="shared" si="157"/>
        <v>7.8325123152709359E-3</v>
      </c>
      <c r="CM56" s="63">
        <f t="shared" si="158"/>
        <v>1302</v>
      </c>
      <c r="CN56" s="39">
        <f t="shared" si="159"/>
        <v>36</v>
      </c>
      <c r="CO56" s="17">
        <f t="shared" si="160"/>
        <v>2.7649769585253458E-2</v>
      </c>
      <c r="CP56" s="63">
        <f t="shared" si="46"/>
        <v>271</v>
      </c>
      <c r="CQ56" s="48">
        <f t="shared" si="47"/>
        <v>0</v>
      </c>
      <c r="CR56" s="17">
        <f t="shared" si="48"/>
        <v>0</v>
      </c>
      <c r="CS56" s="63">
        <f t="shared" si="161"/>
        <v>21873</v>
      </c>
      <c r="CT56" s="39">
        <f t="shared" si="162"/>
        <v>195</v>
      </c>
      <c r="CU56" s="17">
        <f t="shared" si="163"/>
        <v>8.9151008092168433E-3</v>
      </c>
      <c r="DJ56" s="4"/>
      <c r="DK56" s="4"/>
      <c r="DL56" s="4"/>
      <c r="DM56" s="4"/>
      <c r="DN56" s="4"/>
      <c r="DO56" s="4"/>
      <c r="DP56" s="4"/>
    </row>
    <row r="57" spans="2:120" s="15" customFormat="1">
      <c r="B57" s="67">
        <v>52</v>
      </c>
      <c r="C57" s="38" t="s">
        <v>4</v>
      </c>
      <c r="D57" s="63">
        <v>6</v>
      </c>
      <c r="E57" s="48">
        <v>0</v>
      </c>
      <c r="F57" s="17">
        <f t="shared" si="134"/>
        <v>0</v>
      </c>
      <c r="G57" s="63">
        <v>0</v>
      </c>
      <c r="H57" s="48">
        <v>0</v>
      </c>
      <c r="I57" s="17" t="str">
        <f t="shared" si="135"/>
        <v>-</v>
      </c>
      <c r="J57" s="63">
        <v>0</v>
      </c>
      <c r="K57" s="48">
        <v>0</v>
      </c>
      <c r="L57" s="17" t="str">
        <f t="shared" si="2"/>
        <v>-</v>
      </c>
      <c r="M57" s="63">
        <f t="shared" si="3"/>
        <v>6</v>
      </c>
      <c r="N57" s="48">
        <f t="shared" si="4"/>
        <v>0</v>
      </c>
      <c r="O57" s="17">
        <f t="shared" si="136"/>
        <v>0</v>
      </c>
      <c r="P57" s="63">
        <v>22</v>
      </c>
      <c r="Q57" s="48">
        <v>0</v>
      </c>
      <c r="R57" s="17">
        <f t="shared" si="137"/>
        <v>0</v>
      </c>
      <c r="S57" s="63">
        <v>1</v>
      </c>
      <c r="T57" s="39">
        <v>0</v>
      </c>
      <c r="U57" s="17">
        <f t="shared" si="138"/>
        <v>0</v>
      </c>
      <c r="V57" s="63">
        <v>2</v>
      </c>
      <c r="W57" s="48">
        <v>0</v>
      </c>
      <c r="X57" s="17">
        <f t="shared" si="8"/>
        <v>0</v>
      </c>
      <c r="Y57" s="63">
        <f t="shared" si="9"/>
        <v>25</v>
      </c>
      <c r="Z57" s="39">
        <f t="shared" si="10"/>
        <v>0</v>
      </c>
      <c r="AA57" s="17">
        <f t="shared" si="139"/>
        <v>0</v>
      </c>
      <c r="AB57" s="63">
        <v>6063</v>
      </c>
      <c r="AC57" s="48">
        <v>196</v>
      </c>
      <c r="AD57" s="17">
        <f t="shared" si="140"/>
        <v>3.2327230743856177E-2</v>
      </c>
      <c r="AE57" s="63">
        <v>1072</v>
      </c>
      <c r="AF57" s="48">
        <v>60</v>
      </c>
      <c r="AG57" s="17">
        <f t="shared" si="141"/>
        <v>5.5970149253731345E-2</v>
      </c>
      <c r="AH57" s="63">
        <v>27</v>
      </c>
      <c r="AI57" s="48">
        <v>0</v>
      </c>
      <c r="AJ57" s="17">
        <f t="shared" si="14"/>
        <v>0</v>
      </c>
      <c r="AK57" s="63">
        <f t="shared" si="15"/>
        <v>7162</v>
      </c>
      <c r="AL57" s="39">
        <f t="shared" si="62"/>
        <v>256</v>
      </c>
      <c r="AM57" s="17">
        <f t="shared" si="142"/>
        <v>3.574420552918179E-2</v>
      </c>
      <c r="AN57" s="63">
        <v>4672</v>
      </c>
      <c r="AO57" s="48">
        <v>93</v>
      </c>
      <c r="AP57" s="17">
        <f t="shared" si="143"/>
        <v>1.9905821917808219E-2</v>
      </c>
      <c r="AQ57" s="63">
        <v>653</v>
      </c>
      <c r="AR57" s="39">
        <v>42</v>
      </c>
      <c r="AS57" s="17">
        <f t="shared" si="144"/>
        <v>6.4318529862174581E-2</v>
      </c>
      <c r="AT57" s="63">
        <v>55</v>
      </c>
      <c r="AU57" s="48">
        <v>0</v>
      </c>
      <c r="AV57" s="17">
        <f t="shared" si="19"/>
        <v>0</v>
      </c>
      <c r="AW57" s="63">
        <f t="shared" si="63"/>
        <v>5380</v>
      </c>
      <c r="AX57" s="39">
        <f t="shared" si="20"/>
        <v>135</v>
      </c>
      <c r="AY57" s="17">
        <f t="shared" si="145"/>
        <v>2.5092936802973979E-2</v>
      </c>
      <c r="AZ57" s="63">
        <v>2914</v>
      </c>
      <c r="BA57" s="48">
        <v>33</v>
      </c>
      <c r="BB57" s="17">
        <f t="shared" si="146"/>
        <v>1.1324639670555936E-2</v>
      </c>
      <c r="BC57" s="63">
        <v>323</v>
      </c>
      <c r="BD57" s="39">
        <v>3</v>
      </c>
      <c r="BE57" s="17">
        <f t="shared" si="147"/>
        <v>9.2879256965944269E-3</v>
      </c>
      <c r="BF57" s="63">
        <v>59</v>
      </c>
      <c r="BG57" s="48">
        <v>0</v>
      </c>
      <c r="BH57" s="17">
        <f t="shared" si="24"/>
        <v>0</v>
      </c>
      <c r="BI57" s="63">
        <f t="shared" si="25"/>
        <v>3296</v>
      </c>
      <c r="BJ57" s="39">
        <f t="shared" si="26"/>
        <v>36</v>
      </c>
      <c r="BK57" s="17">
        <f t="shared" si="148"/>
        <v>1.0922330097087379E-2</v>
      </c>
      <c r="BL57" s="63">
        <v>1425</v>
      </c>
      <c r="BM57" s="48">
        <v>1</v>
      </c>
      <c r="BN57" s="17">
        <f t="shared" si="149"/>
        <v>7.0175438596491223E-4</v>
      </c>
      <c r="BO57" s="63">
        <v>139</v>
      </c>
      <c r="BP57" s="39">
        <v>0</v>
      </c>
      <c r="BQ57" s="17">
        <f t="shared" si="150"/>
        <v>0</v>
      </c>
      <c r="BR57" s="63">
        <v>49</v>
      </c>
      <c r="BS57" s="48">
        <v>0</v>
      </c>
      <c r="BT57" s="17">
        <f t="shared" si="30"/>
        <v>0</v>
      </c>
      <c r="BU57" s="63">
        <f t="shared" si="31"/>
        <v>1613</v>
      </c>
      <c r="BV57" s="39">
        <f t="shared" si="32"/>
        <v>1</v>
      </c>
      <c r="BW57" s="17">
        <f t="shared" si="151"/>
        <v>6.1996280223186606E-4</v>
      </c>
      <c r="BX57" s="63">
        <v>496</v>
      </c>
      <c r="BY57" s="48">
        <v>0</v>
      </c>
      <c r="BZ57" s="17">
        <f t="shared" si="152"/>
        <v>0</v>
      </c>
      <c r="CA57" s="63">
        <v>37</v>
      </c>
      <c r="CB57" s="39">
        <v>0</v>
      </c>
      <c r="CC57" s="17">
        <f t="shared" si="153"/>
        <v>0</v>
      </c>
      <c r="CD57" s="63">
        <v>43</v>
      </c>
      <c r="CE57" s="48">
        <v>0</v>
      </c>
      <c r="CF57" s="17">
        <f t="shared" si="36"/>
        <v>0</v>
      </c>
      <c r="CG57" s="63">
        <f t="shared" si="37"/>
        <v>576</v>
      </c>
      <c r="CH57" s="39">
        <f t="shared" si="38"/>
        <v>0</v>
      </c>
      <c r="CI57" s="17">
        <f t="shared" si="154"/>
        <v>0</v>
      </c>
      <c r="CJ57" s="63">
        <f t="shared" si="155"/>
        <v>15598</v>
      </c>
      <c r="CK57" s="48">
        <f t="shared" si="156"/>
        <v>323</v>
      </c>
      <c r="CL57" s="17">
        <f t="shared" si="157"/>
        <v>2.070778304910886E-2</v>
      </c>
      <c r="CM57" s="63">
        <f t="shared" si="158"/>
        <v>2225</v>
      </c>
      <c r="CN57" s="39">
        <f t="shared" si="159"/>
        <v>105</v>
      </c>
      <c r="CO57" s="17">
        <f t="shared" si="160"/>
        <v>4.7191011235955059E-2</v>
      </c>
      <c r="CP57" s="63">
        <f t="shared" si="46"/>
        <v>235</v>
      </c>
      <c r="CQ57" s="48">
        <f t="shared" si="47"/>
        <v>0</v>
      </c>
      <c r="CR57" s="17">
        <f t="shared" si="48"/>
        <v>0</v>
      </c>
      <c r="CS57" s="63">
        <f t="shared" si="161"/>
        <v>18058</v>
      </c>
      <c r="CT57" s="39">
        <f t="shared" si="162"/>
        <v>428</v>
      </c>
      <c r="CU57" s="17">
        <f t="shared" si="163"/>
        <v>2.370140657880164E-2</v>
      </c>
      <c r="DJ57" s="4"/>
      <c r="DK57" s="4"/>
      <c r="DL57" s="4"/>
      <c r="DM57" s="4"/>
      <c r="DN57" s="4"/>
      <c r="DO57" s="4"/>
      <c r="DP57" s="4"/>
    </row>
    <row r="58" spans="2:120" s="15" customFormat="1">
      <c r="B58" s="67">
        <v>53</v>
      </c>
      <c r="C58" s="38" t="s">
        <v>22</v>
      </c>
      <c r="D58" s="63">
        <v>31</v>
      </c>
      <c r="E58" s="48">
        <v>1</v>
      </c>
      <c r="F58" s="17">
        <f t="shared" si="134"/>
        <v>3.2258064516129031E-2</v>
      </c>
      <c r="G58" s="63">
        <v>0</v>
      </c>
      <c r="H58" s="48">
        <v>0</v>
      </c>
      <c r="I58" s="17" t="str">
        <f t="shared" si="135"/>
        <v>-</v>
      </c>
      <c r="J58" s="63">
        <v>1</v>
      </c>
      <c r="K58" s="48">
        <v>0</v>
      </c>
      <c r="L58" s="17">
        <f t="shared" si="2"/>
        <v>0</v>
      </c>
      <c r="M58" s="63">
        <f t="shared" si="3"/>
        <v>32</v>
      </c>
      <c r="N58" s="48">
        <f t="shared" si="4"/>
        <v>1</v>
      </c>
      <c r="O58" s="17">
        <f t="shared" si="136"/>
        <v>3.125E-2</v>
      </c>
      <c r="P58" s="63">
        <v>69</v>
      </c>
      <c r="Q58" s="48">
        <v>0</v>
      </c>
      <c r="R58" s="17">
        <f t="shared" si="137"/>
        <v>0</v>
      </c>
      <c r="S58" s="63">
        <v>0</v>
      </c>
      <c r="T58" s="39">
        <v>0</v>
      </c>
      <c r="U58" s="17" t="str">
        <f t="shared" si="138"/>
        <v>-</v>
      </c>
      <c r="V58" s="63">
        <v>2</v>
      </c>
      <c r="W58" s="48">
        <v>0</v>
      </c>
      <c r="X58" s="17">
        <f t="shared" si="8"/>
        <v>0</v>
      </c>
      <c r="Y58" s="63">
        <f t="shared" si="9"/>
        <v>71</v>
      </c>
      <c r="Z58" s="39">
        <f t="shared" si="10"/>
        <v>0</v>
      </c>
      <c r="AA58" s="17">
        <f t="shared" si="139"/>
        <v>0</v>
      </c>
      <c r="AB58" s="63">
        <v>3724</v>
      </c>
      <c r="AC58" s="48">
        <v>43</v>
      </c>
      <c r="AD58" s="17">
        <f t="shared" si="140"/>
        <v>1.154672395273899E-2</v>
      </c>
      <c r="AE58" s="63">
        <v>312</v>
      </c>
      <c r="AF58" s="48">
        <v>17</v>
      </c>
      <c r="AG58" s="17">
        <f t="shared" si="141"/>
        <v>5.4487179487179488E-2</v>
      </c>
      <c r="AH58" s="63">
        <v>12</v>
      </c>
      <c r="AI58" s="48">
        <v>0</v>
      </c>
      <c r="AJ58" s="17">
        <f t="shared" si="14"/>
        <v>0</v>
      </c>
      <c r="AK58" s="63">
        <f t="shared" si="15"/>
        <v>4048</v>
      </c>
      <c r="AL58" s="39">
        <f t="shared" si="62"/>
        <v>60</v>
      </c>
      <c r="AM58" s="17">
        <f t="shared" si="142"/>
        <v>1.4822134387351778E-2</v>
      </c>
      <c r="AN58" s="63">
        <v>2965</v>
      </c>
      <c r="AO58" s="48">
        <v>17</v>
      </c>
      <c r="AP58" s="17">
        <f t="shared" si="143"/>
        <v>5.7335581787521083E-3</v>
      </c>
      <c r="AQ58" s="63">
        <v>156</v>
      </c>
      <c r="AR58" s="39">
        <v>6</v>
      </c>
      <c r="AS58" s="17">
        <f t="shared" si="144"/>
        <v>3.8461538461538464E-2</v>
      </c>
      <c r="AT58" s="63">
        <v>30</v>
      </c>
      <c r="AU58" s="48">
        <v>0</v>
      </c>
      <c r="AV58" s="17">
        <f t="shared" si="19"/>
        <v>0</v>
      </c>
      <c r="AW58" s="63">
        <f t="shared" si="63"/>
        <v>3151</v>
      </c>
      <c r="AX58" s="39">
        <f t="shared" si="20"/>
        <v>23</v>
      </c>
      <c r="AY58" s="17">
        <f t="shared" si="145"/>
        <v>7.2992700729927005E-3</v>
      </c>
      <c r="AZ58" s="63">
        <v>1686</v>
      </c>
      <c r="BA58" s="48">
        <v>2</v>
      </c>
      <c r="BB58" s="17">
        <f t="shared" si="146"/>
        <v>1.1862396204033216E-3</v>
      </c>
      <c r="BC58" s="63">
        <v>71</v>
      </c>
      <c r="BD58" s="39">
        <v>2</v>
      </c>
      <c r="BE58" s="17">
        <f t="shared" si="147"/>
        <v>2.8169014084507043E-2</v>
      </c>
      <c r="BF58" s="63">
        <v>31</v>
      </c>
      <c r="BG58" s="48">
        <v>0</v>
      </c>
      <c r="BH58" s="17">
        <f t="shared" si="24"/>
        <v>0</v>
      </c>
      <c r="BI58" s="63">
        <f t="shared" si="25"/>
        <v>1788</v>
      </c>
      <c r="BJ58" s="39">
        <f t="shared" si="26"/>
        <v>4</v>
      </c>
      <c r="BK58" s="17">
        <f t="shared" si="148"/>
        <v>2.2371364653243847E-3</v>
      </c>
      <c r="BL58" s="63">
        <v>694</v>
      </c>
      <c r="BM58" s="48">
        <v>0</v>
      </c>
      <c r="BN58" s="17">
        <f t="shared" si="149"/>
        <v>0</v>
      </c>
      <c r="BO58" s="63">
        <v>27</v>
      </c>
      <c r="BP58" s="39">
        <v>0</v>
      </c>
      <c r="BQ58" s="17">
        <f t="shared" si="150"/>
        <v>0</v>
      </c>
      <c r="BR58" s="63">
        <v>31</v>
      </c>
      <c r="BS58" s="48">
        <v>0</v>
      </c>
      <c r="BT58" s="17">
        <f t="shared" si="30"/>
        <v>0</v>
      </c>
      <c r="BU58" s="63">
        <f t="shared" si="31"/>
        <v>752</v>
      </c>
      <c r="BV58" s="39">
        <f t="shared" si="32"/>
        <v>0</v>
      </c>
      <c r="BW58" s="17">
        <f t="shared" si="151"/>
        <v>0</v>
      </c>
      <c r="BX58" s="63">
        <v>216</v>
      </c>
      <c r="BY58" s="48">
        <v>0</v>
      </c>
      <c r="BZ58" s="17">
        <f t="shared" si="152"/>
        <v>0</v>
      </c>
      <c r="CA58" s="63">
        <v>8</v>
      </c>
      <c r="CB58" s="39">
        <v>0</v>
      </c>
      <c r="CC58" s="17">
        <f t="shared" si="153"/>
        <v>0</v>
      </c>
      <c r="CD58" s="63">
        <v>26</v>
      </c>
      <c r="CE58" s="48">
        <v>0</v>
      </c>
      <c r="CF58" s="17">
        <f t="shared" si="36"/>
        <v>0</v>
      </c>
      <c r="CG58" s="63">
        <f t="shared" si="37"/>
        <v>250</v>
      </c>
      <c r="CH58" s="39">
        <f t="shared" si="38"/>
        <v>0</v>
      </c>
      <c r="CI58" s="17">
        <f t="shared" si="154"/>
        <v>0</v>
      </c>
      <c r="CJ58" s="63">
        <f t="shared" si="155"/>
        <v>9385</v>
      </c>
      <c r="CK58" s="48">
        <f t="shared" si="156"/>
        <v>63</v>
      </c>
      <c r="CL58" s="17">
        <f t="shared" si="157"/>
        <v>6.7128396377197658E-3</v>
      </c>
      <c r="CM58" s="63">
        <f t="shared" si="158"/>
        <v>574</v>
      </c>
      <c r="CN58" s="39">
        <f t="shared" si="159"/>
        <v>25</v>
      </c>
      <c r="CO58" s="17">
        <f t="shared" si="160"/>
        <v>4.3554006968641118E-2</v>
      </c>
      <c r="CP58" s="63">
        <f t="shared" si="46"/>
        <v>133</v>
      </c>
      <c r="CQ58" s="48">
        <f t="shared" si="47"/>
        <v>0</v>
      </c>
      <c r="CR58" s="17">
        <f t="shared" si="48"/>
        <v>0</v>
      </c>
      <c r="CS58" s="63">
        <f t="shared" si="161"/>
        <v>10092</v>
      </c>
      <c r="CT58" s="39">
        <f t="shared" si="162"/>
        <v>88</v>
      </c>
      <c r="CU58" s="17">
        <f t="shared" si="163"/>
        <v>8.7197780420134752E-3</v>
      </c>
      <c r="DJ58" s="4"/>
      <c r="DK58" s="4"/>
      <c r="DL58" s="4"/>
      <c r="DM58" s="4"/>
      <c r="DN58" s="4"/>
      <c r="DO58" s="4"/>
      <c r="DP58" s="4"/>
    </row>
    <row r="59" spans="2:120" s="15" customFormat="1">
      <c r="B59" s="67">
        <v>54</v>
      </c>
      <c r="C59" s="38" t="s">
        <v>28</v>
      </c>
      <c r="D59" s="63">
        <v>62</v>
      </c>
      <c r="E59" s="48">
        <v>0</v>
      </c>
      <c r="F59" s="17">
        <f t="shared" si="134"/>
        <v>0</v>
      </c>
      <c r="G59" s="63">
        <v>0</v>
      </c>
      <c r="H59" s="48">
        <v>0</v>
      </c>
      <c r="I59" s="17" t="str">
        <f t="shared" si="135"/>
        <v>-</v>
      </c>
      <c r="J59" s="63">
        <v>1</v>
      </c>
      <c r="K59" s="48">
        <v>0</v>
      </c>
      <c r="L59" s="17">
        <f t="shared" si="2"/>
        <v>0</v>
      </c>
      <c r="M59" s="63">
        <f t="shared" si="3"/>
        <v>63</v>
      </c>
      <c r="N59" s="48">
        <f t="shared" si="4"/>
        <v>0</v>
      </c>
      <c r="O59" s="17">
        <f t="shared" si="136"/>
        <v>0</v>
      </c>
      <c r="P59" s="63">
        <v>143</v>
      </c>
      <c r="Q59" s="48">
        <v>0</v>
      </c>
      <c r="R59" s="17">
        <f t="shared" si="137"/>
        <v>0</v>
      </c>
      <c r="S59" s="63">
        <v>3</v>
      </c>
      <c r="T59" s="39">
        <v>0</v>
      </c>
      <c r="U59" s="17">
        <f t="shared" si="138"/>
        <v>0</v>
      </c>
      <c r="V59" s="63">
        <v>5</v>
      </c>
      <c r="W59" s="48">
        <v>0</v>
      </c>
      <c r="X59" s="17">
        <f t="shared" si="8"/>
        <v>0</v>
      </c>
      <c r="Y59" s="63">
        <f t="shared" si="9"/>
        <v>151</v>
      </c>
      <c r="Z59" s="39">
        <f t="shared" si="10"/>
        <v>0</v>
      </c>
      <c r="AA59" s="17">
        <f t="shared" si="139"/>
        <v>0</v>
      </c>
      <c r="AB59" s="63">
        <v>6104</v>
      </c>
      <c r="AC59" s="48">
        <v>70</v>
      </c>
      <c r="AD59" s="17">
        <f t="shared" si="140"/>
        <v>1.1467889908256881E-2</v>
      </c>
      <c r="AE59" s="63">
        <v>505</v>
      </c>
      <c r="AF59" s="48">
        <v>14</v>
      </c>
      <c r="AG59" s="17">
        <f t="shared" si="141"/>
        <v>2.7722772277227723E-2</v>
      </c>
      <c r="AH59" s="63">
        <v>32</v>
      </c>
      <c r="AI59" s="48">
        <v>0</v>
      </c>
      <c r="AJ59" s="17">
        <f t="shared" si="14"/>
        <v>0</v>
      </c>
      <c r="AK59" s="63">
        <f t="shared" si="15"/>
        <v>6641</v>
      </c>
      <c r="AL59" s="39">
        <f t="shared" si="62"/>
        <v>84</v>
      </c>
      <c r="AM59" s="17">
        <f t="shared" si="142"/>
        <v>1.2648697485318477E-2</v>
      </c>
      <c r="AN59" s="63">
        <v>4672</v>
      </c>
      <c r="AO59" s="48">
        <v>37</v>
      </c>
      <c r="AP59" s="17">
        <f t="shared" si="143"/>
        <v>7.9195205479452059E-3</v>
      </c>
      <c r="AQ59" s="63">
        <v>327</v>
      </c>
      <c r="AR59" s="39">
        <v>15</v>
      </c>
      <c r="AS59" s="17">
        <f t="shared" si="144"/>
        <v>4.5871559633027525E-2</v>
      </c>
      <c r="AT59" s="63">
        <v>60</v>
      </c>
      <c r="AU59" s="48">
        <v>0</v>
      </c>
      <c r="AV59" s="17">
        <f t="shared" si="19"/>
        <v>0</v>
      </c>
      <c r="AW59" s="63">
        <f t="shared" si="63"/>
        <v>5059</v>
      </c>
      <c r="AX59" s="39">
        <f t="shared" si="20"/>
        <v>52</v>
      </c>
      <c r="AY59" s="17">
        <f t="shared" si="145"/>
        <v>1.0278711207748568E-2</v>
      </c>
      <c r="AZ59" s="63">
        <v>2833</v>
      </c>
      <c r="BA59" s="48">
        <v>11</v>
      </c>
      <c r="BB59" s="17">
        <f t="shared" si="146"/>
        <v>3.8828097423226262E-3</v>
      </c>
      <c r="BC59" s="63">
        <v>182</v>
      </c>
      <c r="BD59" s="39">
        <v>1</v>
      </c>
      <c r="BE59" s="17">
        <f t="shared" si="147"/>
        <v>5.4945054945054949E-3</v>
      </c>
      <c r="BF59" s="63">
        <v>71</v>
      </c>
      <c r="BG59" s="48">
        <v>0</v>
      </c>
      <c r="BH59" s="17">
        <f t="shared" si="24"/>
        <v>0</v>
      </c>
      <c r="BI59" s="63">
        <f t="shared" si="25"/>
        <v>3086</v>
      </c>
      <c r="BJ59" s="39">
        <f t="shared" si="26"/>
        <v>12</v>
      </c>
      <c r="BK59" s="17">
        <f t="shared" si="148"/>
        <v>3.8885288399222295E-3</v>
      </c>
      <c r="BL59" s="63">
        <v>1207</v>
      </c>
      <c r="BM59" s="48">
        <v>0</v>
      </c>
      <c r="BN59" s="17">
        <f t="shared" si="149"/>
        <v>0</v>
      </c>
      <c r="BO59" s="63">
        <v>69</v>
      </c>
      <c r="BP59" s="39">
        <v>0</v>
      </c>
      <c r="BQ59" s="17">
        <f t="shared" si="150"/>
        <v>0</v>
      </c>
      <c r="BR59" s="63">
        <v>66</v>
      </c>
      <c r="BS59" s="48">
        <v>0</v>
      </c>
      <c r="BT59" s="17">
        <f t="shared" si="30"/>
        <v>0</v>
      </c>
      <c r="BU59" s="63">
        <f t="shared" si="31"/>
        <v>1342</v>
      </c>
      <c r="BV59" s="39">
        <f t="shared" si="32"/>
        <v>0</v>
      </c>
      <c r="BW59" s="17">
        <f t="shared" si="151"/>
        <v>0</v>
      </c>
      <c r="BX59" s="63">
        <v>344</v>
      </c>
      <c r="BY59" s="48">
        <v>0</v>
      </c>
      <c r="BZ59" s="17">
        <f t="shared" si="152"/>
        <v>0</v>
      </c>
      <c r="CA59" s="63">
        <v>16</v>
      </c>
      <c r="CB59" s="39">
        <v>0</v>
      </c>
      <c r="CC59" s="17">
        <f t="shared" si="153"/>
        <v>0</v>
      </c>
      <c r="CD59" s="63">
        <v>51</v>
      </c>
      <c r="CE59" s="48">
        <v>0</v>
      </c>
      <c r="CF59" s="17">
        <f t="shared" si="36"/>
        <v>0</v>
      </c>
      <c r="CG59" s="63">
        <f t="shared" si="37"/>
        <v>411</v>
      </c>
      <c r="CH59" s="39">
        <f t="shared" si="38"/>
        <v>0</v>
      </c>
      <c r="CI59" s="17">
        <f t="shared" si="154"/>
        <v>0</v>
      </c>
      <c r="CJ59" s="63">
        <f t="shared" si="155"/>
        <v>15365</v>
      </c>
      <c r="CK59" s="48">
        <f t="shared" si="156"/>
        <v>118</v>
      </c>
      <c r="CL59" s="17">
        <f t="shared" si="157"/>
        <v>7.6797917344614388E-3</v>
      </c>
      <c r="CM59" s="63">
        <f t="shared" si="158"/>
        <v>1102</v>
      </c>
      <c r="CN59" s="39">
        <f t="shared" si="159"/>
        <v>30</v>
      </c>
      <c r="CO59" s="17">
        <f t="shared" si="160"/>
        <v>2.7223230490018149E-2</v>
      </c>
      <c r="CP59" s="63">
        <f t="shared" si="46"/>
        <v>286</v>
      </c>
      <c r="CQ59" s="48">
        <f t="shared" si="47"/>
        <v>0</v>
      </c>
      <c r="CR59" s="17">
        <f t="shared" si="48"/>
        <v>0</v>
      </c>
      <c r="CS59" s="63">
        <f t="shared" si="161"/>
        <v>16753</v>
      </c>
      <c r="CT59" s="39">
        <f t="shared" si="162"/>
        <v>148</v>
      </c>
      <c r="CU59" s="17">
        <f t="shared" si="163"/>
        <v>8.8342386438249858E-3</v>
      </c>
      <c r="DJ59" s="4"/>
      <c r="DK59" s="4"/>
      <c r="DL59" s="4"/>
      <c r="DM59" s="4"/>
      <c r="DN59" s="4"/>
      <c r="DO59" s="4"/>
      <c r="DP59" s="4"/>
    </row>
    <row r="60" spans="2:120" s="15" customFormat="1">
      <c r="B60" s="67">
        <v>55</v>
      </c>
      <c r="C60" s="38" t="s">
        <v>17</v>
      </c>
      <c r="D60" s="63">
        <v>23</v>
      </c>
      <c r="E60" s="48">
        <v>0</v>
      </c>
      <c r="F60" s="17">
        <f t="shared" si="134"/>
        <v>0</v>
      </c>
      <c r="G60" s="63">
        <v>0</v>
      </c>
      <c r="H60" s="48">
        <v>0</v>
      </c>
      <c r="I60" s="17" t="str">
        <f t="shared" si="135"/>
        <v>-</v>
      </c>
      <c r="J60" s="63">
        <v>2</v>
      </c>
      <c r="K60" s="48">
        <v>0</v>
      </c>
      <c r="L60" s="17">
        <f t="shared" si="2"/>
        <v>0</v>
      </c>
      <c r="M60" s="63">
        <f t="shared" si="3"/>
        <v>25</v>
      </c>
      <c r="N60" s="48">
        <f t="shared" si="4"/>
        <v>0</v>
      </c>
      <c r="O60" s="17">
        <f t="shared" si="136"/>
        <v>0</v>
      </c>
      <c r="P60" s="63">
        <v>102</v>
      </c>
      <c r="Q60" s="48">
        <v>0</v>
      </c>
      <c r="R60" s="17">
        <f t="shared" si="137"/>
        <v>0</v>
      </c>
      <c r="S60" s="63">
        <v>1</v>
      </c>
      <c r="T60" s="39">
        <v>0</v>
      </c>
      <c r="U60" s="17">
        <f t="shared" si="138"/>
        <v>0</v>
      </c>
      <c r="V60" s="63">
        <v>5</v>
      </c>
      <c r="W60" s="48">
        <v>0</v>
      </c>
      <c r="X60" s="17">
        <f t="shared" si="8"/>
        <v>0</v>
      </c>
      <c r="Y60" s="63">
        <f t="shared" si="9"/>
        <v>108</v>
      </c>
      <c r="Z60" s="39">
        <f t="shared" si="10"/>
        <v>0</v>
      </c>
      <c r="AA60" s="17">
        <f t="shared" si="139"/>
        <v>0</v>
      </c>
      <c r="AB60" s="63">
        <v>6723</v>
      </c>
      <c r="AC60" s="48">
        <v>14</v>
      </c>
      <c r="AD60" s="17">
        <f t="shared" si="140"/>
        <v>2.0824036888293916E-3</v>
      </c>
      <c r="AE60" s="63">
        <v>435</v>
      </c>
      <c r="AF60" s="48">
        <v>9</v>
      </c>
      <c r="AG60" s="17">
        <f t="shared" si="141"/>
        <v>2.0689655172413793E-2</v>
      </c>
      <c r="AH60" s="63">
        <v>39</v>
      </c>
      <c r="AI60" s="48">
        <v>0</v>
      </c>
      <c r="AJ60" s="17">
        <f t="shared" si="14"/>
        <v>0</v>
      </c>
      <c r="AK60" s="63">
        <f t="shared" si="15"/>
        <v>7197</v>
      </c>
      <c r="AL60" s="39">
        <f t="shared" si="62"/>
        <v>23</v>
      </c>
      <c r="AM60" s="17">
        <f t="shared" si="142"/>
        <v>3.1957760177851883E-3</v>
      </c>
      <c r="AN60" s="63">
        <v>5396</v>
      </c>
      <c r="AO60" s="48">
        <v>6</v>
      </c>
      <c r="AP60" s="17">
        <f t="shared" si="143"/>
        <v>1.111934766493699E-3</v>
      </c>
      <c r="AQ60" s="63">
        <v>285</v>
      </c>
      <c r="AR60" s="39">
        <v>5</v>
      </c>
      <c r="AS60" s="17">
        <f t="shared" si="144"/>
        <v>1.7543859649122806E-2</v>
      </c>
      <c r="AT60" s="63">
        <v>96</v>
      </c>
      <c r="AU60" s="48">
        <v>0</v>
      </c>
      <c r="AV60" s="17">
        <f t="shared" si="19"/>
        <v>0</v>
      </c>
      <c r="AW60" s="63">
        <f t="shared" si="63"/>
        <v>5777</v>
      </c>
      <c r="AX60" s="39">
        <f t="shared" si="20"/>
        <v>11</v>
      </c>
      <c r="AY60" s="17">
        <f t="shared" si="145"/>
        <v>1.9041024753332178E-3</v>
      </c>
      <c r="AZ60" s="63">
        <v>2905</v>
      </c>
      <c r="BA60" s="48">
        <v>0</v>
      </c>
      <c r="BB60" s="17">
        <f t="shared" si="146"/>
        <v>0</v>
      </c>
      <c r="BC60" s="63">
        <v>182</v>
      </c>
      <c r="BD60" s="39">
        <v>0</v>
      </c>
      <c r="BE60" s="17">
        <f t="shared" si="147"/>
        <v>0</v>
      </c>
      <c r="BF60" s="63">
        <v>69</v>
      </c>
      <c r="BG60" s="48">
        <v>0</v>
      </c>
      <c r="BH60" s="17">
        <f t="shared" si="24"/>
        <v>0</v>
      </c>
      <c r="BI60" s="63">
        <f t="shared" si="25"/>
        <v>3156</v>
      </c>
      <c r="BJ60" s="39">
        <f t="shared" si="26"/>
        <v>0</v>
      </c>
      <c r="BK60" s="17">
        <f t="shared" si="148"/>
        <v>0</v>
      </c>
      <c r="BL60" s="63">
        <v>944</v>
      </c>
      <c r="BM60" s="48">
        <v>0</v>
      </c>
      <c r="BN60" s="17">
        <f t="shared" si="149"/>
        <v>0</v>
      </c>
      <c r="BO60" s="63">
        <v>63</v>
      </c>
      <c r="BP60" s="39">
        <v>0</v>
      </c>
      <c r="BQ60" s="17">
        <f t="shared" si="150"/>
        <v>0</v>
      </c>
      <c r="BR60" s="63">
        <v>60</v>
      </c>
      <c r="BS60" s="48">
        <v>0</v>
      </c>
      <c r="BT60" s="17">
        <f t="shared" si="30"/>
        <v>0</v>
      </c>
      <c r="BU60" s="63">
        <f t="shared" si="31"/>
        <v>1067</v>
      </c>
      <c r="BV60" s="39">
        <f t="shared" si="32"/>
        <v>0</v>
      </c>
      <c r="BW60" s="17">
        <f t="shared" si="151"/>
        <v>0</v>
      </c>
      <c r="BX60" s="63">
        <v>237</v>
      </c>
      <c r="BY60" s="48">
        <v>0</v>
      </c>
      <c r="BZ60" s="17">
        <f t="shared" si="152"/>
        <v>0</v>
      </c>
      <c r="CA60" s="63">
        <v>20</v>
      </c>
      <c r="CB60" s="39">
        <v>0</v>
      </c>
      <c r="CC60" s="17">
        <f t="shared" si="153"/>
        <v>0</v>
      </c>
      <c r="CD60" s="63">
        <v>37</v>
      </c>
      <c r="CE60" s="48">
        <v>0</v>
      </c>
      <c r="CF60" s="17">
        <f t="shared" si="36"/>
        <v>0</v>
      </c>
      <c r="CG60" s="63">
        <f t="shared" si="37"/>
        <v>294</v>
      </c>
      <c r="CH60" s="39">
        <f t="shared" si="38"/>
        <v>0</v>
      </c>
      <c r="CI60" s="17">
        <f t="shared" si="154"/>
        <v>0</v>
      </c>
      <c r="CJ60" s="63">
        <f t="shared" si="155"/>
        <v>16330</v>
      </c>
      <c r="CK60" s="48">
        <f t="shared" si="156"/>
        <v>20</v>
      </c>
      <c r="CL60" s="17">
        <f t="shared" si="157"/>
        <v>1.224739742804654E-3</v>
      </c>
      <c r="CM60" s="63">
        <f t="shared" si="158"/>
        <v>986</v>
      </c>
      <c r="CN60" s="39">
        <f t="shared" si="159"/>
        <v>14</v>
      </c>
      <c r="CO60" s="17">
        <f t="shared" si="160"/>
        <v>1.4198782961460446E-2</v>
      </c>
      <c r="CP60" s="63">
        <f t="shared" si="46"/>
        <v>308</v>
      </c>
      <c r="CQ60" s="48">
        <f t="shared" si="47"/>
        <v>0</v>
      </c>
      <c r="CR60" s="17">
        <f t="shared" si="48"/>
        <v>0</v>
      </c>
      <c r="CS60" s="63">
        <f t="shared" si="161"/>
        <v>17624</v>
      </c>
      <c r="CT60" s="39">
        <f t="shared" si="162"/>
        <v>34</v>
      </c>
      <c r="CU60" s="17">
        <f t="shared" si="163"/>
        <v>1.929187471629596E-3</v>
      </c>
      <c r="DJ60" s="4"/>
      <c r="DK60" s="4"/>
      <c r="DL60" s="4"/>
      <c r="DM60" s="4"/>
      <c r="DN60" s="4"/>
      <c r="DO60" s="4"/>
      <c r="DP60" s="4"/>
    </row>
    <row r="61" spans="2:120" s="15" customFormat="1">
      <c r="B61" s="67">
        <v>56</v>
      </c>
      <c r="C61" s="38" t="s">
        <v>10</v>
      </c>
      <c r="D61" s="63">
        <v>11</v>
      </c>
      <c r="E61" s="48">
        <v>0</v>
      </c>
      <c r="F61" s="17">
        <f t="shared" ref="F61:F66" si="167">IFERROR(E61/D61,"-")</f>
        <v>0</v>
      </c>
      <c r="G61" s="63">
        <v>1</v>
      </c>
      <c r="H61" s="48">
        <v>0</v>
      </c>
      <c r="I61" s="17">
        <f t="shared" ref="I61:I66" si="168">IFERROR(H61/G61,"-")</f>
        <v>0</v>
      </c>
      <c r="J61" s="63">
        <v>0</v>
      </c>
      <c r="K61" s="48">
        <v>0</v>
      </c>
      <c r="L61" s="17" t="str">
        <f t="shared" si="2"/>
        <v>-</v>
      </c>
      <c r="M61" s="63">
        <f t="shared" si="3"/>
        <v>12</v>
      </c>
      <c r="N61" s="48">
        <f t="shared" si="4"/>
        <v>0</v>
      </c>
      <c r="O61" s="17">
        <f t="shared" ref="O61:O66" si="169">IFERROR(N61/M61,"-")</f>
        <v>0</v>
      </c>
      <c r="P61" s="63">
        <v>48</v>
      </c>
      <c r="Q61" s="48">
        <v>0</v>
      </c>
      <c r="R61" s="17">
        <f t="shared" ref="R61:R66" si="170">IFERROR(Q61/P61,"-")</f>
        <v>0</v>
      </c>
      <c r="S61" s="63">
        <v>1</v>
      </c>
      <c r="T61" s="39">
        <v>0</v>
      </c>
      <c r="U61" s="17">
        <f t="shared" ref="U61:U66" si="171">IFERROR(T61/S61,"-")</f>
        <v>0</v>
      </c>
      <c r="V61" s="63">
        <v>2</v>
      </c>
      <c r="W61" s="48">
        <v>0</v>
      </c>
      <c r="X61" s="17">
        <f t="shared" si="8"/>
        <v>0</v>
      </c>
      <c r="Y61" s="63">
        <f t="shared" si="9"/>
        <v>51</v>
      </c>
      <c r="Z61" s="39">
        <f t="shared" si="10"/>
        <v>0</v>
      </c>
      <c r="AA61" s="17">
        <f t="shared" ref="AA61:AA66" si="172">IFERROR(Z61/Y61,"-")</f>
        <v>0</v>
      </c>
      <c r="AB61" s="63">
        <v>4399</v>
      </c>
      <c r="AC61" s="48">
        <v>8</v>
      </c>
      <c r="AD61" s="17">
        <f t="shared" ref="AD61:AD66" si="173">IFERROR(AC61/AB61,"-")</f>
        <v>1.8185951352580132E-3</v>
      </c>
      <c r="AE61" s="63">
        <v>397</v>
      </c>
      <c r="AF61" s="48">
        <v>5</v>
      </c>
      <c r="AG61" s="17">
        <f t="shared" ref="AG61:AG66" si="174">IFERROR(AF61/AE61,"-")</f>
        <v>1.2594458438287154E-2</v>
      </c>
      <c r="AH61" s="63">
        <v>23</v>
      </c>
      <c r="AI61" s="48">
        <v>0</v>
      </c>
      <c r="AJ61" s="17">
        <f t="shared" si="14"/>
        <v>0</v>
      </c>
      <c r="AK61" s="63">
        <f t="shared" si="15"/>
        <v>4819</v>
      </c>
      <c r="AL61" s="39">
        <f t="shared" si="62"/>
        <v>13</v>
      </c>
      <c r="AM61" s="17">
        <f t="shared" ref="AM61:AM66" si="175">IFERROR(AL61/AK61,"-")</f>
        <v>2.6976551151691223E-3</v>
      </c>
      <c r="AN61" s="63">
        <v>3146</v>
      </c>
      <c r="AO61" s="48">
        <v>3</v>
      </c>
      <c r="AP61" s="17">
        <f t="shared" ref="AP61:AP66" si="176">IFERROR(AO61/AN61,"-")</f>
        <v>9.5359186268277173E-4</v>
      </c>
      <c r="AQ61" s="63">
        <v>260</v>
      </c>
      <c r="AR61" s="39">
        <v>5</v>
      </c>
      <c r="AS61" s="17">
        <f t="shared" ref="AS61:AS66" si="177">IFERROR(AR61/AQ61,"-")</f>
        <v>1.9230769230769232E-2</v>
      </c>
      <c r="AT61" s="63">
        <v>53</v>
      </c>
      <c r="AU61" s="48">
        <v>0</v>
      </c>
      <c r="AV61" s="17">
        <f t="shared" si="19"/>
        <v>0</v>
      </c>
      <c r="AW61" s="63">
        <f t="shared" si="63"/>
        <v>3459</v>
      </c>
      <c r="AX61" s="39">
        <f t="shared" si="20"/>
        <v>8</v>
      </c>
      <c r="AY61" s="17">
        <f t="shared" ref="AY61:AY66" si="178">IFERROR(AX61/AW61,"-")</f>
        <v>2.3128071697022263E-3</v>
      </c>
      <c r="AZ61" s="63">
        <v>1598</v>
      </c>
      <c r="BA61" s="48">
        <v>0</v>
      </c>
      <c r="BB61" s="17">
        <f t="shared" ref="BB61:BB66" si="179">IFERROR(BA61/AZ61,"-")</f>
        <v>0</v>
      </c>
      <c r="BC61" s="63">
        <v>144</v>
      </c>
      <c r="BD61" s="39">
        <v>1</v>
      </c>
      <c r="BE61" s="17">
        <f t="shared" ref="BE61:BE66" si="180">IFERROR(BD61/BC61,"-")</f>
        <v>6.9444444444444441E-3</v>
      </c>
      <c r="BF61" s="63">
        <v>41</v>
      </c>
      <c r="BG61" s="48">
        <v>0</v>
      </c>
      <c r="BH61" s="17">
        <f t="shared" si="24"/>
        <v>0</v>
      </c>
      <c r="BI61" s="63">
        <f t="shared" si="25"/>
        <v>1783</v>
      </c>
      <c r="BJ61" s="39">
        <f t="shared" si="26"/>
        <v>1</v>
      </c>
      <c r="BK61" s="17">
        <f t="shared" ref="BK61:BK66" si="181">IFERROR(BJ61/BI61,"-")</f>
        <v>5.6085249579360629E-4</v>
      </c>
      <c r="BL61" s="63">
        <v>620</v>
      </c>
      <c r="BM61" s="48">
        <v>0</v>
      </c>
      <c r="BN61" s="17">
        <f t="shared" ref="BN61:BN66" si="182">IFERROR(BM61/BL61,"-")</f>
        <v>0</v>
      </c>
      <c r="BO61" s="63">
        <v>58</v>
      </c>
      <c r="BP61" s="39">
        <v>0</v>
      </c>
      <c r="BQ61" s="17">
        <f t="shared" ref="BQ61:BQ66" si="183">IFERROR(BP61/BO61,"-")</f>
        <v>0</v>
      </c>
      <c r="BR61" s="63">
        <v>32</v>
      </c>
      <c r="BS61" s="48">
        <v>0</v>
      </c>
      <c r="BT61" s="17">
        <f t="shared" si="30"/>
        <v>0</v>
      </c>
      <c r="BU61" s="63">
        <f t="shared" si="31"/>
        <v>710</v>
      </c>
      <c r="BV61" s="39">
        <f t="shared" si="32"/>
        <v>0</v>
      </c>
      <c r="BW61" s="17">
        <f t="shared" ref="BW61:BW66" si="184">IFERROR(BV61/BU61,"-")</f>
        <v>0</v>
      </c>
      <c r="BX61" s="63">
        <v>198</v>
      </c>
      <c r="BY61" s="48">
        <v>0</v>
      </c>
      <c r="BZ61" s="17">
        <f t="shared" ref="BZ61:BZ66" si="185">IFERROR(BY61/BX61,"-")</f>
        <v>0</v>
      </c>
      <c r="CA61" s="63">
        <v>11</v>
      </c>
      <c r="CB61" s="39">
        <v>0</v>
      </c>
      <c r="CC61" s="17">
        <f t="shared" ref="CC61:CC66" si="186">IFERROR(CB61/CA61,"-")</f>
        <v>0</v>
      </c>
      <c r="CD61" s="63">
        <v>29</v>
      </c>
      <c r="CE61" s="48">
        <v>0</v>
      </c>
      <c r="CF61" s="17">
        <f t="shared" si="36"/>
        <v>0</v>
      </c>
      <c r="CG61" s="63">
        <f t="shared" si="37"/>
        <v>238</v>
      </c>
      <c r="CH61" s="39">
        <f t="shared" si="38"/>
        <v>0</v>
      </c>
      <c r="CI61" s="17">
        <f t="shared" ref="CI61:CI66" si="187">IFERROR(CH61/CG61,"-")</f>
        <v>0</v>
      </c>
      <c r="CJ61" s="63">
        <f t="shared" ref="CJ61:CJ66" si="188">SUM(D61,P61,AB61,AN61,AZ61,BL61,BX61)</f>
        <v>10020</v>
      </c>
      <c r="CK61" s="48">
        <f t="shared" ref="CK61:CK66" si="189">SUM(E61,Q61,AC61,AO61,BA61,BM61,BY61)</f>
        <v>11</v>
      </c>
      <c r="CL61" s="17">
        <f t="shared" ref="CL61:CL66" si="190">IFERROR(CK61/CJ61,"-")</f>
        <v>1.0978043912175648E-3</v>
      </c>
      <c r="CM61" s="63">
        <f t="shared" ref="CM61:CM66" si="191">SUM(G61,S61,AE61,AQ61,BC61,BO61,CA61)</f>
        <v>872</v>
      </c>
      <c r="CN61" s="39">
        <f t="shared" ref="CN61:CN66" si="192">SUM(H61,T61,AF61,AR61,BD61,BP61,CB61)</f>
        <v>11</v>
      </c>
      <c r="CO61" s="17">
        <f t="shared" ref="CO61:CO66" si="193">IFERROR(CN61/CM61,"-")</f>
        <v>1.261467889908257E-2</v>
      </c>
      <c r="CP61" s="63">
        <f t="shared" si="46"/>
        <v>180</v>
      </c>
      <c r="CQ61" s="48">
        <f t="shared" si="47"/>
        <v>0</v>
      </c>
      <c r="CR61" s="17">
        <f t="shared" si="48"/>
        <v>0</v>
      </c>
      <c r="CS61" s="63">
        <f t="shared" ref="CS61:CS66" si="194">SUM(M61,Y61,AK61,AW61,BI61,BU61,CG61)</f>
        <v>11072</v>
      </c>
      <c r="CT61" s="39">
        <f t="shared" ref="CT61:CT66" si="195">SUM(N61,Z61,AL61,AX61,BJ61,BV61,CH61)</f>
        <v>22</v>
      </c>
      <c r="CU61" s="17">
        <f t="shared" ref="CU61:CU66" si="196">IFERROR(CT61/CS61,"-")</f>
        <v>1.9869942196531791E-3</v>
      </c>
      <c r="DJ61" s="4"/>
      <c r="DK61" s="4"/>
      <c r="DL61" s="4"/>
      <c r="DM61" s="4"/>
      <c r="DN61" s="4"/>
      <c r="DO61" s="4"/>
      <c r="DP61" s="4"/>
    </row>
    <row r="62" spans="2:120" s="15" customFormat="1">
      <c r="B62" s="67">
        <v>57</v>
      </c>
      <c r="C62" s="38" t="s">
        <v>49</v>
      </c>
      <c r="D62" s="63">
        <v>21</v>
      </c>
      <c r="E62" s="48">
        <v>0</v>
      </c>
      <c r="F62" s="17">
        <f t="shared" si="167"/>
        <v>0</v>
      </c>
      <c r="G62" s="63">
        <v>3</v>
      </c>
      <c r="H62" s="48">
        <v>0</v>
      </c>
      <c r="I62" s="17">
        <f t="shared" si="168"/>
        <v>0</v>
      </c>
      <c r="J62" s="63">
        <v>1</v>
      </c>
      <c r="K62" s="48">
        <v>0</v>
      </c>
      <c r="L62" s="17">
        <f t="shared" si="2"/>
        <v>0</v>
      </c>
      <c r="M62" s="63">
        <f t="shared" si="3"/>
        <v>25</v>
      </c>
      <c r="N62" s="48">
        <f t="shared" si="4"/>
        <v>0</v>
      </c>
      <c r="O62" s="17">
        <f t="shared" si="169"/>
        <v>0</v>
      </c>
      <c r="P62" s="63">
        <v>53</v>
      </c>
      <c r="Q62" s="48">
        <v>1</v>
      </c>
      <c r="R62" s="17">
        <f t="shared" si="170"/>
        <v>1.8867924528301886E-2</v>
      </c>
      <c r="S62" s="63">
        <v>3</v>
      </c>
      <c r="T62" s="39">
        <v>0</v>
      </c>
      <c r="U62" s="17">
        <f t="shared" si="171"/>
        <v>0</v>
      </c>
      <c r="V62" s="63">
        <v>0</v>
      </c>
      <c r="W62" s="48">
        <v>0</v>
      </c>
      <c r="X62" s="17" t="str">
        <f t="shared" si="8"/>
        <v>-</v>
      </c>
      <c r="Y62" s="63">
        <f t="shared" si="9"/>
        <v>56</v>
      </c>
      <c r="Z62" s="39">
        <f t="shared" si="10"/>
        <v>1</v>
      </c>
      <c r="AA62" s="17">
        <f t="shared" si="172"/>
        <v>1.7857142857142856E-2</v>
      </c>
      <c r="AB62" s="63">
        <v>2752</v>
      </c>
      <c r="AC62" s="48">
        <v>32</v>
      </c>
      <c r="AD62" s="17">
        <f t="shared" si="173"/>
        <v>1.1627906976744186E-2</v>
      </c>
      <c r="AE62" s="63">
        <v>242</v>
      </c>
      <c r="AF62" s="48">
        <v>3</v>
      </c>
      <c r="AG62" s="17">
        <f t="shared" si="174"/>
        <v>1.2396694214876033E-2</v>
      </c>
      <c r="AH62" s="63">
        <v>11</v>
      </c>
      <c r="AI62" s="48">
        <v>0</v>
      </c>
      <c r="AJ62" s="17">
        <f t="shared" si="14"/>
        <v>0</v>
      </c>
      <c r="AK62" s="63">
        <f t="shared" si="15"/>
        <v>3005</v>
      </c>
      <c r="AL62" s="39">
        <f t="shared" si="62"/>
        <v>35</v>
      </c>
      <c r="AM62" s="17">
        <f t="shared" si="175"/>
        <v>1.1647254575707155E-2</v>
      </c>
      <c r="AN62" s="63">
        <v>2299</v>
      </c>
      <c r="AO62" s="48">
        <v>8</v>
      </c>
      <c r="AP62" s="17">
        <f t="shared" si="176"/>
        <v>3.4797738147020443E-3</v>
      </c>
      <c r="AQ62" s="63">
        <v>165</v>
      </c>
      <c r="AR62" s="39">
        <v>4</v>
      </c>
      <c r="AS62" s="17">
        <f t="shared" si="177"/>
        <v>2.4242424242424242E-2</v>
      </c>
      <c r="AT62" s="63">
        <v>33</v>
      </c>
      <c r="AU62" s="48">
        <v>0</v>
      </c>
      <c r="AV62" s="17">
        <f t="shared" si="19"/>
        <v>0</v>
      </c>
      <c r="AW62" s="63">
        <f t="shared" si="63"/>
        <v>2497</v>
      </c>
      <c r="AX62" s="39">
        <f t="shared" si="20"/>
        <v>12</v>
      </c>
      <c r="AY62" s="17">
        <f t="shared" si="178"/>
        <v>4.8057669203043652E-3</v>
      </c>
      <c r="AZ62" s="63">
        <v>1435</v>
      </c>
      <c r="BA62" s="48">
        <v>0</v>
      </c>
      <c r="BB62" s="17">
        <f t="shared" si="179"/>
        <v>0</v>
      </c>
      <c r="BC62" s="63">
        <v>78</v>
      </c>
      <c r="BD62" s="39">
        <v>1</v>
      </c>
      <c r="BE62" s="17">
        <f t="shared" si="180"/>
        <v>1.282051282051282E-2</v>
      </c>
      <c r="BF62" s="63">
        <v>27</v>
      </c>
      <c r="BG62" s="48">
        <v>0</v>
      </c>
      <c r="BH62" s="17">
        <f t="shared" si="24"/>
        <v>0</v>
      </c>
      <c r="BI62" s="63">
        <f t="shared" si="25"/>
        <v>1540</v>
      </c>
      <c r="BJ62" s="39">
        <f t="shared" si="26"/>
        <v>1</v>
      </c>
      <c r="BK62" s="17">
        <f t="shared" si="181"/>
        <v>6.4935064935064935E-4</v>
      </c>
      <c r="BL62" s="63">
        <v>676</v>
      </c>
      <c r="BM62" s="48">
        <v>0</v>
      </c>
      <c r="BN62" s="17">
        <f t="shared" si="182"/>
        <v>0</v>
      </c>
      <c r="BO62" s="63">
        <v>36</v>
      </c>
      <c r="BP62" s="39">
        <v>1</v>
      </c>
      <c r="BQ62" s="17">
        <f t="shared" si="183"/>
        <v>2.7777777777777776E-2</v>
      </c>
      <c r="BR62" s="63">
        <v>31</v>
      </c>
      <c r="BS62" s="48">
        <v>0</v>
      </c>
      <c r="BT62" s="17">
        <f t="shared" si="30"/>
        <v>0</v>
      </c>
      <c r="BU62" s="63">
        <f t="shared" si="31"/>
        <v>743</v>
      </c>
      <c r="BV62" s="39">
        <f t="shared" si="32"/>
        <v>1</v>
      </c>
      <c r="BW62" s="17">
        <f t="shared" si="184"/>
        <v>1.3458950201884253E-3</v>
      </c>
      <c r="BX62" s="63">
        <v>189</v>
      </c>
      <c r="BY62" s="48">
        <v>0</v>
      </c>
      <c r="BZ62" s="17">
        <f t="shared" si="185"/>
        <v>0</v>
      </c>
      <c r="CA62" s="63">
        <v>7</v>
      </c>
      <c r="CB62" s="39">
        <v>0</v>
      </c>
      <c r="CC62" s="17">
        <f t="shared" si="186"/>
        <v>0</v>
      </c>
      <c r="CD62" s="63">
        <v>18</v>
      </c>
      <c r="CE62" s="48">
        <v>0</v>
      </c>
      <c r="CF62" s="17">
        <f t="shared" si="36"/>
        <v>0</v>
      </c>
      <c r="CG62" s="63">
        <f t="shared" si="37"/>
        <v>214</v>
      </c>
      <c r="CH62" s="39">
        <f t="shared" si="38"/>
        <v>0</v>
      </c>
      <c r="CI62" s="17">
        <f t="shared" si="187"/>
        <v>0</v>
      </c>
      <c r="CJ62" s="63">
        <f t="shared" si="188"/>
        <v>7425</v>
      </c>
      <c r="CK62" s="48">
        <f t="shared" si="189"/>
        <v>41</v>
      </c>
      <c r="CL62" s="17">
        <f t="shared" si="190"/>
        <v>5.5218855218855216E-3</v>
      </c>
      <c r="CM62" s="63">
        <f t="shared" si="191"/>
        <v>534</v>
      </c>
      <c r="CN62" s="39">
        <f t="shared" si="192"/>
        <v>9</v>
      </c>
      <c r="CO62" s="17">
        <f t="shared" si="193"/>
        <v>1.6853932584269662E-2</v>
      </c>
      <c r="CP62" s="63">
        <f t="shared" si="46"/>
        <v>121</v>
      </c>
      <c r="CQ62" s="48">
        <f t="shared" si="47"/>
        <v>0</v>
      </c>
      <c r="CR62" s="17">
        <f t="shared" si="48"/>
        <v>0</v>
      </c>
      <c r="CS62" s="63">
        <f t="shared" si="194"/>
        <v>8080</v>
      </c>
      <c r="CT62" s="39">
        <f t="shared" si="195"/>
        <v>50</v>
      </c>
      <c r="CU62" s="17">
        <f t="shared" si="196"/>
        <v>6.1881188118811884E-3</v>
      </c>
      <c r="DJ62" s="4"/>
      <c r="DK62" s="4"/>
      <c r="DL62" s="4"/>
      <c r="DM62" s="4"/>
      <c r="DN62" s="4"/>
      <c r="DO62" s="4"/>
      <c r="DP62" s="4"/>
    </row>
    <row r="63" spans="2:120" s="15" customFormat="1">
      <c r="B63" s="67">
        <v>58</v>
      </c>
      <c r="C63" s="38" t="s">
        <v>29</v>
      </c>
      <c r="D63" s="63">
        <v>16</v>
      </c>
      <c r="E63" s="48">
        <v>0</v>
      </c>
      <c r="F63" s="17">
        <f t="shared" si="167"/>
        <v>0</v>
      </c>
      <c r="G63" s="63">
        <v>0</v>
      </c>
      <c r="H63" s="48">
        <v>0</v>
      </c>
      <c r="I63" s="17" t="str">
        <f t="shared" si="168"/>
        <v>-</v>
      </c>
      <c r="J63" s="63">
        <v>0</v>
      </c>
      <c r="K63" s="48">
        <v>0</v>
      </c>
      <c r="L63" s="17" t="str">
        <f t="shared" si="2"/>
        <v>-</v>
      </c>
      <c r="M63" s="63">
        <f t="shared" si="3"/>
        <v>16</v>
      </c>
      <c r="N63" s="48">
        <f t="shared" si="4"/>
        <v>0</v>
      </c>
      <c r="O63" s="17">
        <f t="shared" si="169"/>
        <v>0</v>
      </c>
      <c r="P63" s="63">
        <v>33</v>
      </c>
      <c r="Q63" s="48">
        <v>0</v>
      </c>
      <c r="R63" s="17">
        <f t="shared" si="170"/>
        <v>0</v>
      </c>
      <c r="S63" s="63">
        <v>1</v>
      </c>
      <c r="T63" s="39">
        <v>0</v>
      </c>
      <c r="U63" s="17">
        <f t="shared" si="171"/>
        <v>0</v>
      </c>
      <c r="V63" s="63">
        <v>1</v>
      </c>
      <c r="W63" s="48">
        <v>0</v>
      </c>
      <c r="X63" s="17">
        <f t="shared" si="8"/>
        <v>0</v>
      </c>
      <c r="Y63" s="63">
        <f t="shared" si="9"/>
        <v>35</v>
      </c>
      <c r="Z63" s="39">
        <f t="shared" si="10"/>
        <v>0</v>
      </c>
      <c r="AA63" s="17">
        <f t="shared" si="172"/>
        <v>0</v>
      </c>
      <c r="AB63" s="63">
        <v>3322</v>
      </c>
      <c r="AC63" s="48">
        <v>13</v>
      </c>
      <c r="AD63" s="17">
        <f t="shared" si="173"/>
        <v>3.9133052378085495E-3</v>
      </c>
      <c r="AE63" s="63">
        <v>290</v>
      </c>
      <c r="AF63" s="48">
        <v>7</v>
      </c>
      <c r="AG63" s="17">
        <f t="shared" si="174"/>
        <v>2.4137931034482758E-2</v>
      </c>
      <c r="AH63" s="63">
        <v>12</v>
      </c>
      <c r="AI63" s="48">
        <v>0</v>
      </c>
      <c r="AJ63" s="17">
        <f t="shared" si="14"/>
        <v>0</v>
      </c>
      <c r="AK63" s="63">
        <f t="shared" si="15"/>
        <v>3624</v>
      </c>
      <c r="AL63" s="39">
        <f t="shared" si="62"/>
        <v>20</v>
      </c>
      <c r="AM63" s="17">
        <f t="shared" si="175"/>
        <v>5.5187637969094927E-3</v>
      </c>
      <c r="AN63" s="63">
        <v>2658</v>
      </c>
      <c r="AO63" s="48">
        <v>9</v>
      </c>
      <c r="AP63" s="17">
        <f t="shared" si="176"/>
        <v>3.3860045146726862E-3</v>
      </c>
      <c r="AQ63" s="63">
        <v>193</v>
      </c>
      <c r="AR63" s="39">
        <v>6</v>
      </c>
      <c r="AS63" s="17">
        <f t="shared" si="177"/>
        <v>3.1088082901554404E-2</v>
      </c>
      <c r="AT63" s="63">
        <v>43</v>
      </c>
      <c r="AU63" s="48">
        <v>0</v>
      </c>
      <c r="AV63" s="17">
        <f t="shared" si="19"/>
        <v>0</v>
      </c>
      <c r="AW63" s="63">
        <f t="shared" si="63"/>
        <v>2894</v>
      </c>
      <c r="AX63" s="39">
        <f t="shared" si="20"/>
        <v>15</v>
      </c>
      <c r="AY63" s="17">
        <f t="shared" si="178"/>
        <v>5.1831375259156877E-3</v>
      </c>
      <c r="AZ63" s="63">
        <v>1664</v>
      </c>
      <c r="BA63" s="48">
        <v>8</v>
      </c>
      <c r="BB63" s="17">
        <f t="shared" si="179"/>
        <v>4.807692307692308E-3</v>
      </c>
      <c r="BC63" s="63">
        <v>88</v>
      </c>
      <c r="BD63" s="39">
        <v>2</v>
      </c>
      <c r="BE63" s="17">
        <f t="shared" si="180"/>
        <v>2.2727272727272728E-2</v>
      </c>
      <c r="BF63" s="63">
        <v>48</v>
      </c>
      <c r="BG63" s="48">
        <v>0</v>
      </c>
      <c r="BH63" s="17">
        <f t="shared" si="24"/>
        <v>0</v>
      </c>
      <c r="BI63" s="63">
        <f t="shared" si="25"/>
        <v>1800</v>
      </c>
      <c r="BJ63" s="39">
        <f t="shared" si="26"/>
        <v>10</v>
      </c>
      <c r="BK63" s="17">
        <f t="shared" si="181"/>
        <v>5.5555555555555558E-3</v>
      </c>
      <c r="BL63" s="63">
        <v>718</v>
      </c>
      <c r="BM63" s="48">
        <v>0</v>
      </c>
      <c r="BN63" s="17">
        <f t="shared" si="182"/>
        <v>0</v>
      </c>
      <c r="BO63" s="63">
        <v>48</v>
      </c>
      <c r="BP63" s="39">
        <v>0</v>
      </c>
      <c r="BQ63" s="17">
        <f t="shared" si="183"/>
        <v>0</v>
      </c>
      <c r="BR63" s="63">
        <v>39</v>
      </c>
      <c r="BS63" s="48">
        <v>0</v>
      </c>
      <c r="BT63" s="17">
        <f t="shared" si="30"/>
        <v>0</v>
      </c>
      <c r="BU63" s="63">
        <f t="shared" si="31"/>
        <v>805</v>
      </c>
      <c r="BV63" s="39">
        <f t="shared" si="32"/>
        <v>0</v>
      </c>
      <c r="BW63" s="17">
        <f t="shared" si="184"/>
        <v>0</v>
      </c>
      <c r="BX63" s="63">
        <v>235</v>
      </c>
      <c r="BY63" s="48">
        <v>0</v>
      </c>
      <c r="BZ63" s="17">
        <f t="shared" si="185"/>
        <v>0</v>
      </c>
      <c r="CA63" s="63">
        <v>13</v>
      </c>
      <c r="CB63" s="39">
        <v>0</v>
      </c>
      <c r="CC63" s="17">
        <f t="shared" si="186"/>
        <v>0</v>
      </c>
      <c r="CD63" s="63">
        <v>30</v>
      </c>
      <c r="CE63" s="48">
        <v>0</v>
      </c>
      <c r="CF63" s="17">
        <f t="shared" si="36"/>
        <v>0</v>
      </c>
      <c r="CG63" s="63">
        <f t="shared" si="37"/>
        <v>278</v>
      </c>
      <c r="CH63" s="39">
        <f t="shared" si="38"/>
        <v>0</v>
      </c>
      <c r="CI63" s="17">
        <f t="shared" si="187"/>
        <v>0</v>
      </c>
      <c r="CJ63" s="63">
        <f t="shared" si="188"/>
        <v>8646</v>
      </c>
      <c r="CK63" s="48">
        <f t="shared" si="189"/>
        <v>30</v>
      </c>
      <c r="CL63" s="17">
        <f t="shared" si="190"/>
        <v>3.4698126301179735E-3</v>
      </c>
      <c r="CM63" s="63">
        <f t="shared" si="191"/>
        <v>633</v>
      </c>
      <c r="CN63" s="39">
        <f t="shared" si="192"/>
        <v>15</v>
      </c>
      <c r="CO63" s="17">
        <f t="shared" si="193"/>
        <v>2.3696682464454975E-2</v>
      </c>
      <c r="CP63" s="63">
        <f t="shared" si="46"/>
        <v>173</v>
      </c>
      <c r="CQ63" s="48">
        <f t="shared" si="47"/>
        <v>0</v>
      </c>
      <c r="CR63" s="17">
        <f t="shared" si="48"/>
        <v>0</v>
      </c>
      <c r="CS63" s="63">
        <f t="shared" si="194"/>
        <v>9452</v>
      </c>
      <c r="CT63" s="39">
        <f t="shared" si="195"/>
        <v>45</v>
      </c>
      <c r="CU63" s="17">
        <f t="shared" si="196"/>
        <v>4.7608971646212438E-3</v>
      </c>
      <c r="DJ63" s="4"/>
      <c r="DK63" s="4"/>
      <c r="DL63" s="4"/>
      <c r="DM63" s="4"/>
      <c r="DN63" s="4"/>
      <c r="DO63" s="4"/>
      <c r="DP63" s="4"/>
    </row>
    <row r="64" spans="2:120" s="15" customFormat="1">
      <c r="B64" s="67">
        <v>59</v>
      </c>
      <c r="C64" s="38" t="s">
        <v>23</v>
      </c>
      <c r="D64" s="63">
        <v>40</v>
      </c>
      <c r="E64" s="48">
        <v>0</v>
      </c>
      <c r="F64" s="17">
        <f t="shared" si="167"/>
        <v>0</v>
      </c>
      <c r="G64" s="63">
        <v>2</v>
      </c>
      <c r="H64" s="48">
        <v>0</v>
      </c>
      <c r="I64" s="17">
        <f t="shared" si="168"/>
        <v>0</v>
      </c>
      <c r="J64" s="63">
        <v>1</v>
      </c>
      <c r="K64" s="48">
        <v>0</v>
      </c>
      <c r="L64" s="17">
        <f t="shared" si="2"/>
        <v>0</v>
      </c>
      <c r="M64" s="63">
        <f t="shared" si="3"/>
        <v>43</v>
      </c>
      <c r="N64" s="48">
        <f t="shared" si="4"/>
        <v>0</v>
      </c>
      <c r="O64" s="17">
        <f t="shared" si="169"/>
        <v>0</v>
      </c>
      <c r="P64" s="63">
        <v>132</v>
      </c>
      <c r="Q64" s="48">
        <v>2</v>
      </c>
      <c r="R64" s="17">
        <f t="shared" si="170"/>
        <v>1.5151515151515152E-2</v>
      </c>
      <c r="S64" s="63">
        <v>3</v>
      </c>
      <c r="T64" s="39">
        <v>0</v>
      </c>
      <c r="U64" s="17">
        <f t="shared" si="171"/>
        <v>0</v>
      </c>
      <c r="V64" s="63">
        <v>2</v>
      </c>
      <c r="W64" s="48">
        <v>0</v>
      </c>
      <c r="X64" s="17">
        <f t="shared" si="8"/>
        <v>0</v>
      </c>
      <c r="Y64" s="63">
        <f t="shared" si="9"/>
        <v>137</v>
      </c>
      <c r="Z64" s="39">
        <f t="shared" si="10"/>
        <v>2</v>
      </c>
      <c r="AA64" s="17">
        <f t="shared" si="172"/>
        <v>1.4598540145985401E-2</v>
      </c>
      <c r="AB64" s="63">
        <v>24877</v>
      </c>
      <c r="AC64" s="48">
        <v>64</v>
      </c>
      <c r="AD64" s="17">
        <f t="shared" si="173"/>
        <v>2.5726574747758973E-3</v>
      </c>
      <c r="AE64" s="63">
        <v>2289</v>
      </c>
      <c r="AF64" s="48">
        <v>36</v>
      </c>
      <c r="AG64" s="17">
        <f t="shared" si="174"/>
        <v>1.5727391874180863E-2</v>
      </c>
      <c r="AH64" s="63">
        <v>128</v>
      </c>
      <c r="AI64" s="48">
        <v>0</v>
      </c>
      <c r="AJ64" s="17">
        <f t="shared" si="14"/>
        <v>0</v>
      </c>
      <c r="AK64" s="63">
        <f t="shared" si="15"/>
        <v>27294</v>
      </c>
      <c r="AL64" s="39">
        <f t="shared" si="62"/>
        <v>100</v>
      </c>
      <c r="AM64" s="17">
        <f t="shared" si="175"/>
        <v>3.6638088957279989E-3</v>
      </c>
      <c r="AN64" s="63">
        <v>20051</v>
      </c>
      <c r="AO64" s="48">
        <v>42</v>
      </c>
      <c r="AP64" s="17">
        <f t="shared" si="176"/>
        <v>2.0946586205176799E-3</v>
      </c>
      <c r="AQ64" s="63">
        <v>1387</v>
      </c>
      <c r="AR64" s="39">
        <v>21</v>
      </c>
      <c r="AS64" s="17">
        <f t="shared" si="177"/>
        <v>1.514059120403749E-2</v>
      </c>
      <c r="AT64" s="63">
        <v>258</v>
      </c>
      <c r="AU64" s="48">
        <v>0</v>
      </c>
      <c r="AV64" s="17">
        <f t="shared" si="19"/>
        <v>0</v>
      </c>
      <c r="AW64" s="63">
        <f t="shared" si="63"/>
        <v>21696</v>
      </c>
      <c r="AX64" s="39">
        <f t="shared" si="20"/>
        <v>63</v>
      </c>
      <c r="AY64" s="17">
        <f t="shared" si="178"/>
        <v>2.9037610619469028E-3</v>
      </c>
      <c r="AZ64" s="63">
        <v>11874</v>
      </c>
      <c r="BA64" s="48">
        <v>6</v>
      </c>
      <c r="BB64" s="17">
        <f t="shared" si="179"/>
        <v>5.0530570995452253E-4</v>
      </c>
      <c r="BC64" s="63">
        <v>660</v>
      </c>
      <c r="BD64" s="39">
        <v>6</v>
      </c>
      <c r="BE64" s="17">
        <f t="shared" si="180"/>
        <v>9.0909090909090905E-3</v>
      </c>
      <c r="BF64" s="63">
        <v>218</v>
      </c>
      <c r="BG64" s="48">
        <v>0</v>
      </c>
      <c r="BH64" s="17">
        <f t="shared" si="24"/>
        <v>0</v>
      </c>
      <c r="BI64" s="63">
        <f t="shared" si="25"/>
        <v>12752</v>
      </c>
      <c r="BJ64" s="39">
        <f t="shared" si="26"/>
        <v>12</v>
      </c>
      <c r="BK64" s="17">
        <f t="shared" si="181"/>
        <v>9.4102885821831868E-4</v>
      </c>
      <c r="BL64" s="63">
        <v>4393</v>
      </c>
      <c r="BM64" s="48">
        <v>3</v>
      </c>
      <c r="BN64" s="17">
        <f t="shared" si="182"/>
        <v>6.8290462098793536E-4</v>
      </c>
      <c r="BO64" s="63">
        <v>296</v>
      </c>
      <c r="BP64" s="39">
        <v>1</v>
      </c>
      <c r="BQ64" s="17">
        <f t="shared" si="183"/>
        <v>3.3783783783783786E-3</v>
      </c>
      <c r="BR64" s="63">
        <v>191</v>
      </c>
      <c r="BS64" s="48">
        <v>0</v>
      </c>
      <c r="BT64" s="17">
        <f t="shared" si="30"/>
        <v>0</v>
      </c>
      <c r="BU64" s="63">
        <f t="shared" si="31"/>
        <v>4880</v>
      </c>
      <c r="BV64" s="39">
        <f t="shared" si="32"/>
        <v>4</v>
      </c>
      <c r="BW64" s="17">
        <f t="shared" si="184"/>
        <v>8.1967213114754098E-4</v>
      </c>
      <c r="BX64" s="63">
        <v>1378</v>
      </c>
      <c r="BY64" s="48">
        <v>0</v>
      </c>
      <c r="BZ64" s="17">
        <f t="shared" si="185"/>
        <v>0</v>
      </c>
      <c r="CA64" s="63">
        <v>74</v>
      </c>
      <c r="CB64" s="39">
        <v>0</v>
      </c>
      <c r="CC64" s="17">
        <f t="shared" si="186"/>
        <v>0</v>
      </c>
      <c r="CD64" s="63">
        <v>130</v>
      </c>
      <c r="CE64" s="48">
        <v>0</v>
      </c>
      <c r="CF64" s="17">
        <f t="shared" si="36"/>
        <v>0</v>
      </c>
      <c r="CG64" s="63">
        <f t="shared" si="37"/>
        <v>1582</v>
      </c>
      <c r="CH64" s="39">
        <f t="shared" si="38"/>
        <v>0</v>
      </c>
      <c r="CI64" s="17">
        <f t="shared" si="187"/>
        <v>0</v>
      </c>
      <c r="CJ64" s="63">
        <f t="shared" si="188"/>
        <v>62745</v>
      </c>
      <c r="CK64" s="48">
        <f t="shared" si="189"/>
        <v>117</v>
      </c>
      <c r="CL64" s="17">
        <f t="shared" si="190"/>
        <v>1.8646904135787713E-3</v>
      </c>
      <c r="CM64" s="63">
        <f t="shared" si="191"/>
        <v>4711</v>
      </c>
      <c r="CN64" s="39">
        <f t="shared" si="192"/>
        <v>64</v>
      </c>
      <c r="CO64" s="17">
        <f t="shared" si="193"/>
        <v>1.3585226066652516E-2</v>
      </c>
      <c r="CP64" s="63">
        <f t="shared" si="46"/>
        <v>928</v>
      </c>
      <c r="CQ64" s="48">
        <f t="shared" si="47"/>
        <v>0</v>
      </c>
      <c r="CR64" s="17">
        <f t="shared" si="48"/>
        <v>0</v>
      </c>
      <c r="CS64" s="63">
        <f t="shared" si="194"/>
        <v>68384</v>
      </c>
      <c r="CT64" s="39">
        <f t="shared" si="195"/>
        <v>181</v>
      </c>
      <c r="CU64" s="17">
        <f t="shared" si="196"/>
        <v>2.6468179691155826E-3</v>
      </c>
      <c r="DJ64" s="4"/>
      <c r="DK64" s="4"/>
      <c r="DL64" s="4"/>
      <c r="DM64" s="4"/>
      <c r="DN64" s="4"/>
      <c r="DO64" s="4"/>
      <c r="DP64" s="4"/>
    </row>
    <row r="65" spans="2:120" s="15" customFormat="1">
      <c r="B65" s="67">
        <v>60</v>
      </c>
      <c r="C65" s="38" t="s">
        <v>50</v>
      </c>
      <c r="D65" s="63">
        <v>25</v>
      </c>
      <c r="E65" s="48">
        <v>3</v>
      </c>
      <c r="F65" s="17">
        <f t="shared" si="167"/>
        <v>0.12</v>
      </c>
      <c r="G65" s="63">
        <v>0</v>
      </c>
      <c r="H65" s="48">
        <v>0</v>
      </c>
      <c r="I65" s="17" t="str">
        <f t="shared" si="168"/>
        <v>-</v>
      </c>
      <c r="J65" s="63">
        <v>2</v>
      </c>
      <c r="K65" s="48">
        <v>0</v>
      </c>
      <c r="L65" s="17">
        <f t="shared" si="2"/>
        <v>0</v>
      </c>
      <c r="M65" s="63">
        <f t="shared" si="3"/>
        <v>27</v>
      </c>
      <c r="N65" s="48">
        <f t="shared" si="4"/>
        <v>3</v>
      </c>
      <c r="O65" s="17">
        <f t="shared" si="169"/>
        <v>0.1111111111111111</v>
      </c>
      <c r="P65" s="63">
        <v>64</v>
      </c>
      <c r="Q65" s="48">
        <v>0</v>
      </c>
      <c r="R65" s="17">
        <f t="shared" si="170"/>
        <v>0</v>
      </c>
      <c r="S65" s="63">
        <v>0</v>
      </c>
      <c r="T65" s="39">
        <v>0</v>
      </c>
      <c r="U65" s="17" t="str">
        <f t="shared" si="171"/>
        <v>-</v>
      </c>
      <c r="V65" s="63">
        <v>0</v>
      </c>
      <c r="W65" s="48">
        <v>0</v>
      </c>
      <c r="X65" s="17" t="str">
        <f t="shared" si="8"/>
        <v>-</v>
      </c>
      <c r="Y65" s="63">
        <f t="shared" si="9"/>
        <v>64</v>
      </c>
      <c r="Z65" s="39">
        <f t="shared" si="10"/>
        <v>0</v>
      </c>
      <c r="AA65" s="17">
        <f t="shared" si="172"/>
        <v>0</v>
      </c>
      <c r="AB65" s="63">
        <v>3404</v>
      </c>
      <c r="AC65" s="48">
        <v>107</v>
      </c>
      <c r="AD65" s="17">
        <f t="shared" si="173"/>
        <v>3.1433607520564046E-2</v>
      </c>
      <c r="AE65" s="63">
        <v>233</v>
      </c>
      <c r="AF65" s="48">
        <v>17</v>
      </c>
      <c r="AG65" s="17">
        <f t="shared" si="174"/>
        <v>7.2961373390557943E-2</v>
      </c>
      <c r="AH65" s="63">
        <v>11</v>
      </c>
      <c r="AI65" s="48">
        <v>0</v>
      </c>
      <c r="AJ65" s="17">
        <f t="shared" si="14"/>
        <v>0</v>
      </c>
      <c r="AK65" s="63">
        <f t="shared" si="15"/>
        <v>3648</v>
      </c>
      <c r="AL65" s="39">
        <f t="shared" si="62"/>
        <v>124</v>
      </c>
      <c r="AM65" s="17">
        <f t="shared" si="175"/>
        <v>3.399122807017544E-2</v>
      </c>
      <c r="AN65" s="63">
        <v>2541</v>
      </c>
      <c r="AO65" s="48">
        <v>46</v>
      </c>
      <c r="AP65" s="17">
        <f t="shared" si="176"/>
        <v>1.8103109012199921E-2</v>
      </c>
      <c r="AQ65" s="63">
        <v>104</v>
      </c>
      <c r="AR65" s="39">
        <v>3</v>
      </c>
      <c r="AS65" s="17">
        <f t="shared" si="177"/>
        <v>2.8846153846153848E-2</v>
      </c>
      <c r="AT65" s="63">
        <v>26</v>
      </c>
      <c r="AU65" s="48">
        <v>0</v>
      </c>
      <c r="AV65" s="17">
        <f t="shared" si="19"/>
        <v>0</v>
      </c>
      <c r="AW65" s="63">
        <f t="shared" si="63"/>
        <v>2671</v>
      </c>
      <c r="AX65" s="39">
        <f t="shared" si="20"/>
        <v>49</v>
      </c>
      <c r="AY65" s="17">
        <f t="shared" si="178"/>
        <v>1.8345189067764882E-2</v>
      </c>
      <c r="AZ65" s="63">
        <v>1484</v>
      </c>
      <c r="BA65" s="48">
        <v>8</v>
      </c>
      <c r="BB65" s="17">
        <f t="shared" si="179"/>
        <v>5.3908355795148251E-3</v>
      </c>
      <c r="BC65" s="63">
        <v>49</v>
      </c>
      <c r="BD65" s="39">
        <v>1</v>
      </c>
      <c r="BE65" s="17">
        <f t="shared" si="180"/>
        <v>2.0408163265306121E-2</v>
      </c>
      <c r="BF65" s="63">
        <v>29</v>
      </c>
      <c r="BG65" s="48">
        <v>0</v>
      </c>
      <c r="BH65" s="17">
        <f t="shared" si="24"/>
        <v>0</v>
      </c>
      <c r="BI65" s="63">
        <f t="shared" si="25"/>
        <v>1562</v>
      </c>
      <c r="BJ65" s="39">
        <f t="shared" si="26"/>
        <v>9</v>
      </c>
      <c r="BK65" s="17">
        <f t="shared" si="181"/>
        <v>5.7618437900128043E-3</v>
      </c>
      <c r="BL65" s="63">
        <v>598</v>
      </c>
      <c r="BM65" s="48">
        <v>0</v>
      </c>
      <c r="BN65" s="17">
        <f t="shared" si="182"/>
        <v>0</v>
      </c>
      <c r="BO65" s="63">
        <v>22</v>
      </c>
      <c r="BP65" s="39">
        <v>0</v>
      </c>
      <c r="BQ65" s="17">
        <f t="shared" si="183"/>
        <v>0</v>
      </c>
      <c r="BR65" s="63">
        <v>26</v>
      </c>
      <c r="BS65" s="48">
        <v>0</v>
      </c>
      <c r="BT65" s="17">
        <f t="shared" si="30"/>
        <v>0</v>
      </c>
      <c r="BU65" s="63">
        <f t="shared" si="31"/>
        <v>646</v>
      </c>
      <c r="BV65" s="39">
        <f t="shared" si="32"/>
        <v>0</v>
      </c>
      <c r="BW65" s="17">
        <f t="shared" si="184"/>
        <v>0</v>
      </c>
      <c r="BX65" s="63">
        <v>178</v>
      </c>
      <c r="BY65" s="48">
        <v>0</v>
      </c>
      <c r="BZ65" s="17">
        <f t="shared" si="185"/>
        <v>0</v>
      </c>
      <c r="CA65" s="63">
        <v>1</v>
      </c>
      <c r="CB65" s="39">
        <v>0</v>
      </c>
      <c r="CC65" s="17">
        <f t="shared" si="186"/>
        <v>0</v>
      </c>
      <c r="CD65" s="63">
        <v>14</v>
      </c>
      <c r="CE65" s="48">
        <v>0</v>
      </c>
      <c r="CF65" s="17">
        <f t="shared" si="36"/>
        <v>0</v>
      </c>
      <c r="CG65" s="63">
        <f t="shared" si="37"/>
        <v>193</v>
      </c>
      <c r="CH65" s="39">
        <f t="shared" si="38"/>
        <v>0</v>
      </c>
      <c r="CI65" s="17">
        <f t="shared" si="187"/>
        <v>0</v>
      </c>
      <c r="CJ65" s="63">
        <f t="shared" si="188"/>
        <v>8294</v>
      </c>
      <c r="CK65" s="48">
        <f t="shared" si="189"/>
        <v>164</v>
      </c>
      <c r="CL65" s="17">
        <f t="shared" si="190"/>
        <v>1.9773330118157705E-2</v>
      </c>
      <c r="CM65" s="63">
        <f t="shared" si="191"/>
        <v>409</v>
      </c>
      <c r="CN65" s="39">
        <f t="shared" si="192"/>
        <v>21</v>
      </c>
      <c r="CO65" s="17">
        <f t="shared" si="193"/>
        <v>5.1344743276283619E-2</v>
      </c>
      <c r="CP65" s="63">
        <f t="shared" si="46"/>
        <v>108</v>
      </c>
      <c r="CQ65" s="48">
        <f t="shared" si="47"/>
        <v>0</v>
      </c>
      <c r="CR65" s="17">
        <f t="shared" si="48"/>
        <v>0</v>
      </c>
      <c r="CS65" s="63">
        <f t="shared" si="194"/>
        <v>8811</v>
      </c>
      <c r="CT65" s="39">
        <f t="shared" si="195"/>
        <v>185</v>
      </c>
      <c r="CU65" s="17">
        <f t="shared" si="196"/>
        <v>2.0996481670638972E-2</v>
      </c>
      <c r="DJ65" s="4"/>
      <c r="DK65" s="4"/>
      <c r="DL65" s="4"/>
      <c r="DM65" s="4"/>
      <c r="DN65" s="4"/>
      <c r="DO65" s="4"/>
      <c r="DP65" s="4"/>
    </row>
    <row r="66" spans="2:120" s="15" customFormat="1">
      <c r="B66" s="67">
        <v>61</v>
      </c>
      <c r="C66" s="38" t="s">
        <v>18</v>
      </c>
      <c r="D66" s="63">
        <v>0</v>
      </c>
      <c r="E66" s="48">
        <v>0</v>
      </c>
      <c r="F66" s="17" t="str">
        <f t="shared" si="167"/>
        <v>-</v>
      </c>
      <c r="G66" s="63">
        <v>0</v>
      </c>
      <c r="H66" s="48">
        <v>0</v>
      </c>
      <c r="I66" s="17" t="str">
        <f t="shared" si="168"/>
        <v>-</v>
      </c>
      <c r="J66" s="63">
        <v>1</v>
      </c>
      <c r="K66" s="48">
        <v>0</v>
      </c>
      <c r="L66" s="17">
        <f t="shared" si="2"/>
        <v>0</v>
      </c>
      <c r="M66" s="63">
        <f t="shared" si="3"/>
        <v>1</v>
      </c>
      <c r="N66" s="48">
        <f t="shared" si="4"/>
        <v>0</v>
      </c>
      <c r="O66" s="17">
        <f t="shared" si="169"/>
        <v>0</v>
      </c>
      <c r="P66" s="63">
        <v>13</v>
      </c>
      <c r="Q66" s="48">
        <v>0</v>
      </c>
      <c r="R66" s="17">
        <f t="shared" si="170"/>
        <v>0</v>
      </c>
      <c r="S66" s="63">
        <v>1</v>
      </c>
      <c r="T66" s="39">
        <v>0</v>
      </c>
      <c r="U66" s="17">
        <f t="shared" si="171"/>
        <v>0</v>
      </c>
      <c r="V66" s="63">
        <v>1</v>
      </c>
      <c r="W66" s="48">
        <v>0</v>
      </c>
      <c r="X66" s="17">
        <f t="shared" si="8"/>
        <v>0</v>
      </c>
      <c r="Y66" s="63">
        <f t="shared" si="9"/>
        <v>15</v>
      </c>
      <c r="Z66" s="39">
        <f t="shared" si="10"/>
        <v>0</v>
      </c>
      <c r="AA66" s="17">
        <f t="shared" si="172"/>
        <v>0</v>
      </c>
      <c r="AB66" s="63">
        <v>3077</v>
      </c>
      <c r="AC66" s="48">
        <v>23</v>
      </c>
      <c r="AD66" s="17">
        <f t="shared" si="173"/>
        <v>7.474813129671758E-3</v>
      </c>
      <c r="AE66" s="63">
        <v>258</v>
      </c>
      <c r="AF66" s="48">
        <v>6</v>
      </c>
      <c r="AG66" s="17">
        <f t="shared" si="174"/>
        <v>2.3255813953488372E-2</v>
      </c>
      <c r="AH66" s="63">
        <v>14</v>
      </c>
      <c r="AI66" s="48">
        <v>0</v>
      </c>
      <c r="AJ66" s="17">
        <f t="shared" si="14"/>
        <v>0</v>
      </c>
      <c r="AK66" s="63">
        <f t="shared" si="15"/>
        <v>3349</v>
      </c>
      <c r="AL66" s="39">
        <f t="shared" si="62"/>
        <v>29</v>
      </c>
      <c r="AM66" s="17">
        <f t="shared" si="175"/>
        <v>8.6593012839653628E-3</v>
      </c>
      <c r="AN66" s="63">
        <v>2234</v>
      </c>
      <c r="AO66" s="48">
        <v>7</v>
      </c>
      <c r="AP66" s="17">
        <f t="shared" si="176"/>
        <v>3.1333930170098479E-3</v>
      </c>
      <c r="AQ66" s="63">
        <v>149</v>
      </c>
      <c r="AR66" s="39">
        <v>5</v>
      </c>
      <c r="AS66" s="17">
        <f t="shared" si="177"/>
        <v>3.3557046979865772E-2</v>
      </c>
      <c r="AT66" s="63">
        <v>25</v>
      </c>
      <c r="AU66" s="48">
        <v>0</v>
      </c>
      <c r="AV66" s="17">
        <f t="shared" si="19"/>
        <v>0</v>
      </c>
      <c r="AW66" s="63">
        <f t="shared" si="63"/>
        <v>2408</v>
      </c>
      <c r="AX66" s="39">
        <f t="shared" si="20"/>
        <v>12</v>
      </c>
      <c r="AY66" s="17">
        <f t="shared" si="178"/>
        <v>4.9833887043189366E-3</v>
      </c>
      <c r="AZ66" s="63">
        <v>1161</v>
      </c>
      <c r="BA66" s="48">
        <v>2</v>
      </c>
      <c r="BB66" s="17">
        <f t="shared" si="179"/>
        <v>1.7226528854435831E-3</v>
      </c>
      <c r="BC66" s="63">
        <v>89</v>
      </c>
      <c r="BD66" s="39">
        <v>0</v>
      </c>
      <c r="BE66" s="17">
        <f t="shared" si="180"/>
        <v>0</v>
      </c>
      <c r="BF66" s="63">
        <v>31</v>
      </c>
      <c r="BG66" s="48">
        <v>0</v>
      </c>
      <c r="BH66" s="17">
        <f t="shared" si="24"/>
        <v>0</v>
      </c>
      <c r="BI66" s="63">
        <f t="shared" si="25"/>
        <v>1281</v>
      </c>
      <c r="BJ66" s="39">
        <f t="shared" si="26"/>
        <v>2</v>
      </c>
      <c r="BK66" s="17">
        <f t="shared" si="181"/>
        <v>1.56128024980484E-3</v>
      </c>
      <c r="BL66" s="63">
        <v>449</v>
      </c>
      <c r="BM66" s="48">
        <v>0</v>
      </c>
      <c r="BN66" s="17">
        <f t="shared" si="182"/>
        <v>0</v>
      </c>
      <c r="BO66" s="63">
        <v>38</v>
      </c>
      <c r="BP66" s="39">
        <v>0</v>
      </c>
      <c r="BQ66" s="17">
        <f t="shared" si="183"/>
        <v>0</v>
      </c>
      <c r="BR66" s="63">
        <v>24</v>
      </c>
      <c r="BS66" s="48">
        <v>0</v>
      </c>
      <c r="BT66" s="17">
        <f t="shared" si="30"/>
        <v>0</v>
      </c>
      <c r="BU66" s="63">
        <f t="shared" si="31"/>
        <v>511</v>
      </c>
      <c r="BV66" s="39">
        <f t="shared" si="32"/>
        <v>0</v>
      </c>
      <c r="BW66" s="17">
        <f t="shared" si="184"/>
        <v>0</v>
      </c>
      <c r="BX66" s="63">
        <v>137</v>
      </c>
      <c r="BY66" s="48">
        <v>0</v>
      </c>
      <c r="BZ66" s="17">
        <f t="shared" si="185"/>
        <v>0</v>
      </c>
      <c r="CA66" s="63">
        <v>11</v>
      </c>
      <c r="CB66" s="39">
        <v>0</v>
      </c>
      <c r="CC66" s="17">
        <f t="shared" si="186"/>
        <v>0</v>
      </c>
      <c r="CD66" s="63">
        <v>13</v>
      </c>
      <c r="CE66" s="48">
        <v>0</v>
      </c>
      <c r="CF66" s="17">
        <f t="shared" si="36"/>
        <v>0</v>
      </c>
      <c r="CG66" s="63">
        <f t="shared" si="37"/>
        <v>161</v>
      </c>
      <c r="CH66" s="39">
        <f t="shared" si="38"/>
        <v>0</v>
      </c>
      <c r="CI66" s="17">
        <f t="shared" si="187"/>
        <v>0</v>
      </c>
      <c r="CJ66" s="63">
        <f t="shared" si="188"/>
        <v>7071</v>
      </c>
      <c r="CK66" s="48">
        <f t="shared" si="189"/>
        <v>32</v>
      </c>
      <c r="CL66" s="17">
        <f t="shared" si="190"/>
        <v>4.525526799604016E-3</v>
      </c>
      <c r="CM66" s="63">
        <f t="shared" si="191"/>
        <v>546</v>
      </c>
      <c r="CN66" s="39">
        <f t="shared" si="192"/>
        <v>11</v>
      </c>
      <c r="CO66" s="17">
        <f t="shared" si="193"/>
        <v>2.0146520146520148E-2</v>
      </c>
      <c r="CP66" s="63">
        <f t="shared" si="46"/>
        <v>109</v>
      </c>
      <c r="CQ66" s="48">
        <f t="shared" si="47"/>
        <v>0</v>
      </c>
      <c r="CR66" s="17">
        <f t="shared" si="48"/>
        <v>0</v>
      </c>
      <c r="CS66" s="63">
        <f t="shared" si="194"/>
        <v>7726</v>
      </c>
      <c r="CT66" s="39">
        <f t="shared" si="195"/>
        <v>43</v>
      </c>
      <c r="CU66" s="17">
        <f t="shared" si="196"/>
        <v>5.5656225731296922E-3</v>
      </c>
      <c r="DJ66" s="4"/>
      <c r="DK66" s="4"/>
      <c r="DL66" s="4"/>
      <c r="DM66" s="4"/>
      <c r="DN66" s="4"/>
      <c r="DO66" s="4"/>
      <c r="DP66" s="4"/>
    </row>
    <row r="67" spans="2:120" s="15" customFormat="1">
      <c r="B67" s="67">
        <v>62</v>
      </c>
      <c r="C67" s="38" t="s">
        <v>19</v>
      </c>
      <c r="D67" s="63">
        <v>19</v>
      </c>
      <c r="E67" s="48">
        <v>0</v>
      </c>
      <c r="F67" s="17">
        <f t="shared" ref="F67:F72" si="197">IFERROR(E67/D67,"-")</f>
        <v>0</v>
      </c>
      <c r="G67" s="63">
        <v>0</v>
      </c>
      <c r="H67" s="48">
        <v>0</v>
      </c>
      <c r="I67" s="17" t="str">
        <f t="shared" ref="I67:I72" si="198">IFERROR(H67/G67,"-")</f>
        <v>-</v>
      </c>
      <c r="J67" s="63">
        <v>0</v>
      </c>
      <c r="K67" s="48">
        <v>0</v>
      </c>
      <c r="L67" s="17" t="str">
        <f t="shared" si="2"/>
        <v>-</v>
      </c>
      <c r="M67" s="63">
        <f t="shared" si="3"/>
        <v>19</v>
      </c>
      <c r="N67" s="48">
        <f t="shared" si="4"/>
        <v>0</v>
      </c>
      <c r="O67" s="17">
        <f t="shared" ref="O67:O72" si="199">IFERROR(N67/M67,"-")</f>
        <v>0</v>
      </c>
      <c r="P67" s="63">
        <v>45</v>
      </c>
      <c r="Q67" s="48">
        <v>0</v>
      </c>
      <c r="R67" s="17">
        <f t="shared" ref="R67:R72" si="200">IFERROR(Q67/P67,"-")</f>
        <v>0</v>
      </c>
      <c r="S67" s="63">
        <v>1</v>
      </c>
      <c r="T67" s="39">
        <v>0</v>
      </c>
      <c r="U67" s="17">
        <f t="shared" ref="U67:U72" si="201">IFERROR(T67/S67,"-")</f>
        <v>0</v>
      </c>
      <c r="V67" s="63">
        <v>1</v>
      </c>
      <c r="W67" s="48">
        <v>0</v>
      </c>
      <c r="X67" s="17">
        <f t="shared" si="8"/>
        <v>0</v>
      </c>
      <c r="Y67" s="63">
        <f t="shared" si="9"/>
        <v>47</v>
      </c>
      <c r="Z67" s="39">
        <f t="shared" si="10"/>
        <v>0</v>
      </c>
      <c r="AA67" s="17">
        <f t="shared" ref="AA67:AA72" si="202">IFERROR(Z67/Y67,"-")</f>
        <v>0</v>
      </c>
      <c r="AB67" s="63">
        <v>4347</v>
      </c>
      <c r="AC67" s="48">
        <v>56</v>
      </c>
      <c r="AD67" s="17">
        <f t="shared" ref="AD67:AD72" si="203">IFERROR(AC67/AB67,"-")</f>
        <v>1.2882447665056361E-2</v>
      </c>
      <c r="AE67" s="63">
        <v>495</v>
      </c>
      <c r="AF67" s="48">
        <v>19</v>
      </c>
      <c r="AG67" s="17">
        <f t="shared" ref="AG67:AG72" si="204">IFERROR(AF67/AE67,"-")</f>
        <v>3.8383838383838381E-2</v>
      </c>
      <c r="AH67" s="63">
        <v>18</v>
      </c>
      <c r="AI67" s="48">
        <v>0</v>
      </c>
      <c r="AJ67" s="17">
        <f t="shared" si="14"/>
        <v>0</v>
      </c>
      <c r="AK67" s="63">
        <f t="shared" si="15"/>
        <v>4860</v>
      </c>
      <c r="AL67" s="39">
        <f t="shared" si="62"/>
        <v>75</v>
      </c>
      <c r="AM67" s="17">
        <f t="shared" ref="AM67:AM72" si="205">IFERROR(AL67/AK67,"-")</f>
        <v>1.5432098765432098E-2</v>
      </c>
      <c r="AN67" s="63">
        <v>3305</v>
      </c>
      <c r="AO67" s="48">
        <v>28</v>
      </c>
      <c r="AP67" s="17">
        <f t="shared" ref="AP67:AP72" si="206">IFERROR(AO67/AN67,"-")</f>
        <v>8.4720121028744322E-3</v>
      </c>
      <c r="AQ67" s="63">
        <v>397</v>
      </c>
      <c r="AR67" s="39">
        <v>12</v>
      </c>
      <c r="AS67" s="17">
        <f t="shared" ref="AS67:AS72" si="207">IFERROR(AR67/AQ67,"-")</f>
        <v>3.0226700251889168E-2</v>
      </c>
      <c r="AT67" s="63">
        <v>28</v>
      </c>
      <c r="AU67" s="48">
        <v>0</v>
      </c>
      <c r="AV67" s="17">
        <f t="shared" si="19"/>
        <v>0</v>
      </c>
      <c r="AW67" s="63">
        <f t="shared" si="63"/>
        <v>3730</v>
      </c>
      <c r="AX67" s="39">
        <f t="shared" si="20"/>
        <v>40</v>
      </c>
      <c r="AY67" s="17">
        <f t="shared" ref="AY67:AY72" si="208">IFERROR(AX67/AW67,"-")</f>
        <v>1.0723860589812333E-2</v>
      </c>
      <c r="AZ67" s="63">
        <v>1713</v>
      </c>
      <c r="BA67" s="48">
        <v>6</v>
      </c>
      <c r="BB67" s="17">
        <f t="shared" ref="BB67:BB72" si="209">IFERROR(BA67/AZ67,"-")</f>
        <v>3.5026269702276708E-3</v>
      </c>
      <c r="BC67" s="63">
        <v>143</v>
      </c>
      <c r="BD67" s="39">
        <v>3</v>
      </c>
      <c r="BE67" s="17">
        <f t="shared" ref="BE67:BE72" si="210">IFERROR(BD67/BC67,"-")</f>
        <v>2.097902097902098E-2</v>
      </c>
      <c r="BF67" s="63">
        <v>30</v>
      </c>
      <c r="BG67" s="48">
        <v>0</v>
      </c>
      <c r="BH67" s="17">
        <f t="shared" si="24"/>
        <v>0</v>
      </c>
      <c r="BI67" s="63">
        <f t="shared" si="25"/>
        <v>1886</v>
      </c>
      <c r="BJ67" s="39">
        <f t="shared" si="26"/>
        <v>9</v>
      </c>
      <c r="BK67" s="17">
        <f t="shared" ref="BK67:BK72" si="211">IFERROR(BJ67/BI67,"-")</f>
        <v>4.7720042417815486E-3</v>
      </c>
      <c r="BL67" s="63">
        <v>713</v>
      </c>
      <c r="BM67" s="48">
        <v>0</v>
      </c>
      <c r="BN67" s="17">
        <f t="shared" ref="BN67:BN72" si="212">IFERROR(BM67/BL67,"-")</f>
        <v>0</v>
      </c>
      <c r="BO67" s="63">
        <v>38</v>
      </c>
      <c r="BP67" s="39">
        <v>1</v>
      </c>
      <c r="BQ67" s="17">
        <f t="shared" ref="BQ67:BQ72" si="213">IFERROR(BP67/BO67,"-")</f>
        <v>2.6315789473684209E-2</v>
      </c>
      <c r="BR67" s="63">
        <v>27</v>
      </c>
      <c r="BS67" s="48">
        <v>0</v>
      </c>
      <c r="BT67" s="17">
        <f t="shared" si="30"/>
        <v>0</v>
      </c>
      <c r="BU67" s="63">
        <f t="shared" si="31"/>
        <v>778</v>
      </c>
      <c r="BV67" s="39">
        <f t="shared" si="32"/>
        <v>1</v>
      </c>
      <c r="BW67" s="17">
        <f t="shared" ref="BW67:BW72" si="214">IFERROR(BV67/BU67,"-")</f>
        <v>1.2853470437017994E-3</v>
      </c>
      <c r="BX67" s="63">
        <v>260</v>
      </c>
      <c r="BY67" s="48">
        <v>0</v>
      </c>
      <c r="BZ67" s="17">
        <f t="shared" ref="BZ67:BZ72" si="215">IFERROR(BY67/BX67,"-")</f>
        <v>0</v>
      </c>
      <c r="CA67" s="63">
        <v>7</v>
      </c>
      <c r="CB67" s="39">
        <v>0</v>
      </c>
      <c r="CC67" s="17">
        <f t="shared" ref="CC67:CC72" si="216">IFERROR(CB67/CA67,"-")</f>
        <v>0</v>
      </c>
      <c r="CD67" s="63">
        <v>12</v>
      </c>
      <c r="CE67" s="48">
        <v>0</v>
      </c>
      <c r="CF67" s="17">
        <f t="shared" si="36"/>
        <v>0</v>
      </c>
      <c r="CG67" s="63">
        <f t="shared" si="37"/>
        <v>279</v>
      </c>
      <c r="CH67" s="39">
        <f t="shared" si="38"/>
        <v>0</v>
      </c>
      <c r="CI67" s="17">
        <f t="shared" ref="CI67:CI72" si="217">IFERROR(CH67/CG67,"-")</f>
        <v>0</v>
      </c>
      <c r="CJ67" s="63">
        <f t="shared" ref="CJ67:CJ72" si="218">SUM(D67,P67,AB67,AN67,AZ67,BL67,BX67)</f>
        <v>10402</v>
      </c>
      <c r="CK67" s="48">
        <f t="shared" ref="CK67:CK72" si="219">SUM(E67,Q67,AC67,AO67,BA67,BM67,BY67)</f>
        <v>90</v>
      </c>
      <c r="CL67" s="17">
        <f t="shared" ref="CL67:CL72" si="220">IFERROR(CK67/CJ67,"-")</f>
        <v>8.6521822726398773E-3</v>
      </c>
      <c r="CM67" s="63">
        <f t="shared" ref="CM67:CM72" si="221">SUM(G67,S67,AE67,AQ67,BC67,BO67,CA67)</f>
        <v>1081</v>
      </c>
      <c r="CN67" s="39">
        <f t="shared" ref="CN67:CN72" si="222">SUM(H67,T67,AF67,AR67,BD67,BP67,CB67)</f>
        <v>35</v>
      </c>
      <c r="CO67" s="17">
        <f t="shared" ref="CO67:CO72" si="223">IFERROR(CN67/CM67,"-")</f>
        <v>3.2377428307123035E-2</v>
      </c>
      <c r="CP67" s="63">
        <f t="shared" si="46"/>
        <v>116</v>
      </c>
      <c r="CQ67" s="48">
        <f t="shared" si="47"/>
        <v>0</v>
      </c>
      <c r="CR67" s="17">
        <f t="shared" si="48"/>
        <v>0</v>
      </c>
      <c r="CS67" s="63">
        <f t="shared" ref="CS67:CS72" si="224">SUM(M67,Y67,AK67,AW67,BI67,BU67,CG67)</f>
        <v>11599</v>
      </c>
      <c r="CT67" s="39">
        <f t="shared" ref="CT67:CT72" si="225">SUM(N67,Z67,AL67,AX67,BJ67,BV67,CH67)</f>
        <v>125</v>
      </c>
      <c r="CU67" s="17">
        <f t="shared" ref="CU67:CU72" si="226">IFERROR(CT67/CS67,"-")</f>
        <v>1.0776791102681265E-2</v>
      </c>
      <c r="DJ67" s="4"/>
      <c r="DK67" s="4"/>
      <c r="DL67" s="4"/>
      <c r="DM67" s="4"/>
      <c r="DN67" s="4"/>
      <c r="DO67" s="4"/>
      <c r="DP67" s="4"/>
    </row>
    <row r="68" spans="2:120" s="15" customFormat="1">
      <c r="B68" s="67">
        <v>63</v>
      </c>
      <c r="C68" s="38" t="s">
        <v>30</v>
      </c>
      <c r="D68" s="63">
        <v>3</v>
      </c>
      <c r="E68" s="48">
        <v>0</v>
      </c>
      <c r="F68" s="17">
        <f t="shared" si="197"/>
        <v>0</v>
      </c>
      <c r="G68" s="63">
        <v>0</v>
      </c>
      <c r="H68" s="48">
        <v>0</v>
      </c>
      <c r="I68" s="17" t="str">
        <f t="shared" si="198"/>
        <v>-</v>
      </c>
      <c r="J68" s="63">
        <v>0</v>
      </c>
      <c r="K68" s="48">
        <v>0</v>
      </c>
      <c r="L68" s="17" t="str">
        <f t="shared" si="2"/>
        <v>-</v>
      </c>
      <c r="M68" s="63">
        <f t="shared" si="3"/>
        <v>3</v>
      </c>
      <c r="N68" s="48">
        <f t="shared" si="4"/>
        <v>0</v>
      </c>
      <c r="O68" s="17">
        <f t="shared" si="199"/>
        <v>0</v>
      </c>
      <c r="P68" s="63">
        <v>12</v>
      </c>
      <c r="Q68" s="48">
        <v>0</v>
      </c>
      <c r="R68" s="17">
        <f t="shared" si="200"/>
        <v>0</v>
      </c>
      <c r="S68" s="63">
        <v>0</v>
      </c>
      <c r="T68" s="39">
        <v>0</v>
      </c>
      <c r="U68" s="17" t="str">
        <f t="shared" si="201"/>
        <v>-</v>
      </c>
      <c r="V68" s="63">
        <v>0</v>
      </c>
      <c r="W68" s="48">
        <v>0</v>
      </c>
      <c r="X68" s="17" t="str">
        <f t="shared" si="8"/>
        <v>-</v>
      </c>
      <c r="Y68" s="63">
        <f t="shared" si="9"/>
        <v>12</v>
      </c>
      <c r="Z68" s="39">
        <f t="shared" si="10"/>
        <v>0</v>
      </c>
      <c r="AA68" s="17">
        <f t="shared" si="202"/>
        <v>0</v>
      </c>
      <c r="AB68" s="63">
        <v>2993</v>
      </c>
      <c r="AC68" s="48">
        <v>11</v>
      </c>
      <c r="AD68" s="17">
        <f t="shared" si="203"/>
        <v>3.6752422318743734E-3</v>
      </c>
      <c r="AE68" s="63">
        <v>353</v>
      </c>
      <c r="AF68" s="48">
        <v>9</v>
      </c>
      <c r="AG68" s="17">
        <f t="shared" si="204"/>
        <v>2.5495750708215296E-2</v>
      </c>
      <c r="AH68" s="63">
        <v>12</v>
      </c>
      <c r="AI68" s="48">
        <v>0</v>
      </c>
      <c r="AJ68" s="17">
        <f t="shared" si="14"/>
        <v>0</v>
      </c>
      <c r="AK68" s="63">
        <f t="shared" si="15"/>
        <v>3358</v>
      </c>
      <c r="AL68" s="39">
        <f t="shared" si="62"/>
        <v>20</v>
      </c>
      <c r="AM68" s="17">
        <f t="shared" si="205"/>
        <v>5.9559261465157833E-3</v>
      </c>
      <c r="AN68" s="63">
        <v>2221</v>
      </c>
      <c r="AO68" s="48">
        <v>11</v>
      </c>
      <c r="AP68" s="17">
        <f t="shared" si="206"/>
        <v>4.9527239981990096E-3</v>
      </c>
      <c r="AQ68" s="63">
        <v>261</v>
      </c>
      <c r="AR68" s="39">
        <v>6</v>
      </c>
      <c r="AS68" s="17">
        <f t="shared" si="207"/>
        <v>2.2988505747126436E-2</v>
      </c>
      <c r="AT68" s="63">
        <v>20</v>
      </c>
      <c r="AU68" s="48">
        <v>0</v>
      </c>
      <c r="AV68" s="17">
        <f t="shared" si="19"/>
        <v>0</v>
      </c>
      <c r="AW68" s="63">
        <f t="shared" si="63"/>
        <v>2502</v>
      </c>
      <c r="AX68" s="39">
        <f t="shared" si="20"/>
        <v>17</v>
      </c>
      <c r="AY68" s="17">
        <f t="shared" si="208"/>
        <v>6.7945643485211827E-3</v>
      </c>
      <c r="AZ68" s="63">
        <v>1429</v>
      </c>
      <c r="BA68" s="48">
        <v>1</v>
      </c>
      <c r="BB68" s="17">
        <f t="shared" si="209"/>
        <v>6.9979006298110562E-4</v>
      </c>
      <c r="BC68" s="63">
        <v>127</v>
      </c>
      <c r="BD68" s="39">
        <v>2</v>
      </c>
      <c r="BE68" s="17">
        <f t="shared" si="210"/>
        <v>1.5748031496062992E-2</v>
      </c>
      <c r="BF68" s="63">
        <v>25</v>
      </c>
      <c r="BG68" s="48">
        <v>0</v>
      </c>
      <c r="BH68" s="17">
        <f t="shared" si="24"/>
        <v>0</v>
      </c>
      <c r="BI68" s="63">
        <f t="shared" si="25"/>
        <v>1581</v>
      </c>
      <c r="BJ68" s="39">
        <f t="shared" si="26"/>
        <v>3</v>
      </c>
      <c r="BK68" s="17">
        <f t="shared" si="211"/>
        <v>1.8975332068311196E-3</v>
      </c>
      <c r="BL68" s="63">
        <v>659</v>
      </c>
      <c r="BM68" s="48">
        <v>0</v>
      </c>
      <c r="BN68" s="17">
        <f t="shared" si="212"/>
        <v>0</v>
      </c>
      <c r="BO68" s="63">
        <v>47</v>
      </c>
      <c r="BP68" s="39">
        <v>0</v>
      </c>
      <c r="BQ68" s="17">
        <f t="shared" si="213"/>
        <v>0</v>
      </c>
      <c r="BR68" s="63">
        <v>22</v>
      </c>
      <c r="BS68" s="48">
        <v>0</v>
      </c>
      <c r="BT68" s="17">
        <f t="shared" si="30"/>
        <v>0</v>
      </c>
      <c r="BU68" s="63">
        <f t="shared" si="31"/>
        <v>728</v>
      </c>
      <c r="BV68" s="39">
        <f t="shared" si="32"/>
        <v>0</v>
      </c>
      <c r="BW68" s="17">
        <f t="shared" si="214"/>
        <v>0</v>
      </c>
      <c r="BX68" s="63">
        <v>186</v>
      </c>
      <c r="BY68" s="48">
        <v>0</v>
      </c>
      <c r="BZ68" s="17">
        <f t="shared" si="215"/>
        <v>0</v>
      </c>
      <c r="CA68" s="63">
        <v>8</v>
      </c>
      <c r="CB68" s="39">
        <v>0</v>
      </c>
      <c r="CC68" s="17">
        <f t="shared" si="216"/>
        <v>0</v>
      </c>
      <c r="CD68" s="63">
        <v>22</v>
      </c>
      <c r="CE68" s="48">
        <v>0</v>
      </c>
      <c r="CF68" s="17">
        <f t="shared" si="36"/>
        <v>0</v>
      </c>
      <c r="CG68" s="63">
        <f t="shared" si="37"/>
        <v>216</v>
      </c>
      <c r="CH68" s="39">
        <f t="shared" si="38"/>
        <v>0</v>
      </c>
      <c r="CI68" s="17">
        <f t="shared" si="217"/>
        <v>0</v>
      </c>
      <c r="CJ68" s="63">
        <f t="shared" si="218"/>
        <v>7503</v>
      </c>
      <c r="CK68" s="48">
        <f t="shared" si="219"/>
        <v>23</v>
      </c>
      <c r="CL68" s="17">
        <f t="shared" si="220"/>
        <v>3.0654404904704785E-3</v>
      </c>
      <c r="CM68" s="63">
        <f t="shared" si="221"/>
        <v>796</v>
      </c>
      <c r="CN68" s="39">
        <f t="shared" si="222"/>
        <v>17</v>
      </c>
      <c r="CO68" s="17">
        <f t="shared" si="223"/>
        <v>2.1356783919597989E-2</v>
      </c>
      <c r="CP68" s="63">
        <f t="shared" si="46"/>
        <v>101</v>
      </c>
      <c r="CQ68" s="48">
        <f t="shared" si="47"/>
        <v>0</v>
      </c>
      <c r="CR68" s="17">
        <f t="shared" si="48"/>
        <v>0</v>
      </c>
      <c r="CS68" s="63">
        <f t="shared" si="224"/>
        <v>8400</v>
      </c>
      <c r="CT68" s="39">
        <f t="shared" si="225"/>
        <v>40</v>
      </c>
      <c r="CU68" s="17">
        <f t="shared" si="226"/>
        <v>4.7619047619047623E-3</v>
      </c>
      <c r="DJ68" s="4"/>
      <c r="DK68" s="4"/>
      <c r="DL68" s="4"/>
      <c r="DM68" s="4"/>
      <c r="DN68" s="4"/>
      <c r="DO68" s="4"/>
      <c r="DP68" s="4"/>
    </row>
    <row r="69" spans="2:120" s="15" customFormat="1">
      <c r="B69" s="67">
        <v>64</v>
      </c>
      <c r="C69" s="38" t="s">
        <v>51</v>
      </c>
      <c r="D69" s="63">
        <v>64</v>
      </c>
      <c r="E69" s="48">
        <v>1</v>
      </c>
      <c r="F69" s="17">
        <f t="shared" si="197"/>
        <v>1.5625E-2</v>
      </c>
      <c r="G69" s="63">
        <v>3</v>
      </c>
      <c r="H69" s="48">
        <v>0</v>
      </c>
      <c r="I69" s="17">
        <f t="shared" si="198"/>
        <v>0</v>
      </c>
      <c r="J69" s="63">
        <v>1</v>
      </c>
      <c r="K69" s="48">
        <v>0</v>
      </c>
      <c r="L69" s="17">
        <f t="shared" si="2"/>
        <v>0</v>
      </c>
      <c r="M69" s="63">
        <f t="shared" si="3"/>
        <v>68</v>
      </c>
      <c r="N69" s="48">
        <f t="shared" si="4"/>
        <v>1</v>
      </c>
      <c r="O69" s="17">
        <f t="shared" si="199"/>
        <v>1.4705882352941176E-2</v>
      </c>
      <c r="P69" s="63">
        <v>122</v>
      </c>
      <c r="Q69" s="48">
        <v>0</v>
      </c>
      <c r="R69" s="17">
        <f t="shared" si="200"/>
        <v>0</v>
      </c>
      <c r="S69" s="63">
        <v>3</v>
      </c>
      <c r="T69" s="39">
        <v>0</v>
      </c>
      <c r="U69" s="17">
        <f t="shared" si="201"/>
        <v>0</v>
      </c>
      <c r="V69" s="63">
        <v>5</v>
      </c>
      <c r="W69" s="48">
        <v>0</v>
      </c>
      <c r="X69" s="17">
        <f t="shared" si="8"/>
        <v>0</v>
      </c>
      <c r="Y69" s="63">
        <f t="shared" si="9"/>
        <v>130</v>
      </c>
      <c r="Z69" s="39">
        <f t="shared" si="10"/>
        <v>0</v>
      </c>
      <c r="AA69" s="17">
        <f t="shared" si="202"/>
        <v>0</v>
      </c>
      <c r="AB69" s="63">
        <v>3495</v>
      </c>
      <c r="AC69" s="48">
        <v>45</v>
      </c>
      <c r="AD69" s="17">
        <f t="shared" si="203"/>
        <v>1.2875536480686695E-2</v>
      </c>
      <c r="AE69" s="63">
        <v>200</v>
      </c>
      <c r="AF69" s="48">
        <v>7</v>
      </c>
      <c r="AG69" s="17">
        <f t="shared" si="204"/>
        <v>3.5000000000000003E-2</v>
      </c>
      <c r="AH69" s="63">
        <v>14</v>
      </c>
      <c r="AI69" s="48">
        <v>0</v>
      </c>
      <c r="AJ69" s="17">
        <f t="shared" si="14"/>
        <v>0</v>
      </c>
      <c r="AK69" s="63">
        <f t="shared" si="15"/>
        <v>3709</v>
      </c>
      <c r="AL69" s="39">
        <f t="shared" si="62"/>
        <v>52</v>
      </c>
      <c r="AM69" s="17">
        <f t="shared" si="205"/>
        <v>1.401995146939876E-2</v>
      </c>
      <c r="AN69" s="63">
        <v>2376</v>
      </c>
      <c r="AO69" s="48">
        <v>8</v>
      </c>
      <c r="AP69" s="17">
        <f t="shared" si="206"/>
        <v>3.3670033670033669E-3</v>
      </c>
      <c r="AQ69" s="63">
        <v>99</v>
      </c>
      <c r="AR69" s="39">
        <v>2</v>
      </c>
      <c r="AS69" s="17">
        <f t="shared" si="207"/>
        <v>2.0202020202020204E-2</v>
      </c>
      <c r="AT69" s="63">
        <v>21</v>
      </c>
      <c r="AU69" s="48">
        <v>0</v>
      </c>
      <c r="AV69" s="17">
        <f t="shared" si="19"/>
        <v>0</v>
      </c>
      <c r="AW69" s="63">
        <f t="shared" si="63"/>
        <v>2496</v>
      </c>
      <c r="AX69" s="39">
        <f t="shared" si="20"/>
        <v>10</v>
      </c>
      <c r="AY69" s="17">
        <f t="shared" si="208"/>
        <v>4.0064102564102561E-3</v>
      </c>
      <c r="AZ69" s="63">
        <v>1413</v>
      </c>
      <c r="BA69" s="48">
        <v>2</v>
      </c>
      <c r="BB69" s="17">
        <f t="shared" si="209"/>
        <v>1.4154281670205238E-3</v>
      </c>
      <c r="BC69" s="63">
        <v>41</v>
      </c>
      <c r="BD69" s="39">
        <v>0</v>
      </c>
      <c r="BE69" s="17">
        <f t="shared" si="210"/>
        <v>0</v>
      </c>
      <c r="BF69" s="63">
        <v>22</v>
      </c>
      <c r="BG69" s="48">
        <v>0</v>
      </c>
      <c r="BH69" s="17">
        <f t="shared" si="24"/>
        <v>0</v>
      </c>
      <c r="BI69" s="63">
        <f t="shared" si="25"/>
        <v>1476</v>
      </c>
      <c r="BJ69" s="39">
        <f t="shared" si="26"/>
        <v>2</v>
      </c>
      <c r="BK69" s="17">
        <f t="shared" si="211"/>
        <v>1.3550135501355014E-3</v>
      </c>
      <c r="BL69" s="63">
        <v>585</v>
      </c>
      <c r="BM69" s="48">
        <v>0</v>
      </c>
      <c r="BN69" s="17">
        <f t="shared" si="212"/>
        <v>0</v>
      </c>
      <c r="BO69" s="63">
        <v>11</v>
      </c>
      <c r="BP69" s="39">
        <v>0</v>
      </c>
      <c r="BQ69" s="17">
        <f t="shared" si="213"/>
        <v>0</v>
      </c>
      <c r="BR69" s="63">
        <v>23</v>
      </c>
      <c r="BS69" s="48">
        <v>0</v>
      </c>
      <c r="BT69" s="17">
        <f t="shared" si="30"/>
        <v>0</v>
      </c>
      <c r="BU69" s="63">
        <f t="shared" si="31"/>
        <v>619</v>
      </c>
      <c r="BV69" s="39">
        <f t="shared" si="32"/>
        <v>0</v>
      </c>
      <c r="BW69" s="17">
        <f t="shared" si="214"/>
        <v>0</v>
      </c>
      <c r="BX69" s="63">
        <v>189</v>
      </c>
      <c r="BY69" s="48">
        <v>0</v>
      </c>
      <c r="BZ69" s="17">
        <f t="shared" si="215"/>
        <v>0</v>
      </c>
      <c r="CA69" s="63">
        <v>3</v>
      </c>
      <c r="CB69" s="39">
        <v>0</v>
      </c>
      <c r="CC69" s="17">
        <f t="shared" si="216"/>
        <v>0</v>
      </c>
      <c r="CD69" s="63">
        <v>21</v>
      </c>
      <c r="CE69" s="48">
        <v>0</v>
      </c>
      <c r="CF69" s="17">
        <f t="shared" si="36"/>
        <v>0</v>
      </c>
      <c r="CG69" s="63">
        <f t="shared" si="37"/>
        <v>213</v>
      </c>
      <c r="CH69" s="39">
        <f t="shared" si="38"/>
        <v>0</v>
      </c>
      <c r="CI69" s="17">
        <f t="shared" si="217"/>
        <v>0</v>
      </c>
      <c r="CJ69" s="63">
        <f t="shared" si="218"/>
        <v>8244</v>
      </c>
      <c r="CK69" s="48">
        <f t="shared" si="219"/>
        <v>56</v>
      </c>
      <c r="CL69" s="17">
        <f t="shared" si="220"/>
        <v>6.7928190198932557E-3</v>
      </c>
      <c r="CM69" s="63">
        <f t="shared" si="221"/>
        <v>360</v>
      </c>
      <c r="CN69" s="39">
        <f t="shared" si="222"/>
        <v>9</v>
      </c>
      <c r="CO69" s="17">
        <f t="shared" si="223"/>
        <v>2.5000000000000001E-2</v>
      </c>
      <c r="CP69" s="63">
        <f t="shared" si="46"/>
        <v>107</v>
      </c>
      <c r="CQ69" s="48">
        <f t="shared" si="47"/>
        <v>0</v>
      </c>
      <c r="CR69" s="17">
        <f t="shared" si="48"/>
        <v>0</v>
      </c>
      <c r="CS69" s="63">
        <f t="shared" si="224"/>
        <v>8711</v>
      </c>
      <c r="CT69" s="39">
        <f t="shared" si="225"/>
        <v>65</v>
      </c>
      <c r="CU69" s="17">
        <f t="shared" si="226"/>
        <v>7.461829870278958E-3</v>
      </c>
      <c r="DJ69" s="4"/>
      <c r="DK69" s="4"/>
      <c r="DL69" s="4"/>
      <c r="DM69" s="4"/>
      <c r="DN69" s="4"/>
      <c r="DO69" s="4"/>
      <c r="DP69" s="4"/>
    </row>
    <row r="70" spans="2:120" s="15" customFormat="1">
      <c r="B70" s="67">
        <v>65</v>
      </c>
      <c r="C70" s="38" t="s">
        <v>11</v>
      </c>
      <c r="D70" s="63">
        <v>6</v>
      </c>
      <c r="E70" s="48">
        <v>0</v>
      </c>
      <c r="F70" s="17">
        <f t="shared" si="197"/>
        <v>0</v>
      </c>
      <c r="G70" s="63">
        <v>0</v>
      </c>
      <c r="H70" s="48">
        <v>0</v>
      </c>
      <c r="I70" s="17" t="str">
        <f t="shared" si="198"/>
        <v>-</v>
      </c>
      <c r="J70" s="63">
        <v>0</v>
      </c>
      <c r="K70" s="48">
        <v>0</v>
      </c>
      <c r="L70" s="17" t="str">
        <f t="shared" si="2"/>
        <v>-</v>
      </c>
      <c r="M70" s="63">
        <f t="shared" si="3"/>
        <v>6</v>
      </c>
      <c r="N70" s="48">
        <f t="shared" si="4"/>
        <v>0</v>
      </c>
      <c r="O70" s="17">
        <f t="shared" si="199"/>
        <v>0</v>
      </c>
      <c r="P70" s="63">
        <v>22</v>
      </c>
      <c r="Q70" s="48">
        <v>0</v>
      </c>
      <c r="R70" s="17">
        <f t="shared" si="200"/>
        <v>0</v>
      </c>
      <c r="S70" s="63">
        <v>0</v>
      </c>
      <c r="T70" s="39">
        <v>0</v>
      </c>
      <c r="U70" s="17" t="str">
        <f t="shared" si="201"/>
        <v>-</v>
      </c>
      <c r="V70" s="63">
        <v>1</v>
      </c>
      <c r="W70" s="48">
        <v>0</v>
      </c>
      <c r="X70" s="17">
        <f t="shared" si="8"/>
        <v>0</v>
      </c>
      <c r="Y70" s="63">
        <f t="shared" si="9"/>
        <v>23</v>
      </c>
      <c r="Z70" s="39">
        <f t="shared" si="10"/>
        <v>0</v>
      </c>
      <c r="AA70" s="17">
        <f t="shared" si="202"/>
        <v>0</v>
      </c>
      <c r="AB70" s="63">
        <v>1607</v>
      </c>
      <c r="AC70" s="48">
        <v>6</v>
      </c>
      <c r="AD70" s="17">
        <f t="shared" si="203"/>
        <v>3.7336652146857498E-3</v>
      </c>
      <c r="AE70" s="63">
        <v>163</v>
      </c>
      <c r="AF70" s="48">
        <v>6</v>
      </c>
      <c r="AG70" s="17">
        <f t="shared" si="204"/>
        <v>3.6809815950920248E-2</v>
      </c>
      <c r="AH70" s="63">
        <v>10</v>
      </c>
      <c r="AI70" s="48">
        <v>0</v>
      </c>
      <c r="AJ70" s="17">
        <f t="shared" si="14"/>
        <v>0</v>
      </c>
      <c r="AK70" s="63">
        <f t="shared" si="15"/>
        <v>1780</v>
      </c>
      <c r="AL70" s="39">
        <f t="shared" si="62"/>
        <v>12</v>
      </c>
      <c r="AM70" s="17">
        <f t="shared" si="205"/>
        <v>6.7415730337078653E-3</v>
      </c>
      <c r="AN70" s="63">
        <v>1128</v>
      </c>
      <c r="AO70" s="48">
        <v>3</v>
      </c>
      <c r="AP70" s="17">
        <f t="shared" si="206"/>
        <v>2.6595744680851063E-3</v>
      </c>
      <c r="AQ70" s="63">
        <v>87</v>
      </c>
      <c r="AR70" s="39">
        <v>1</v>
      </c>
      <c r="AS70" s="17">
        <f t="shared" si="207"/>
        <v>1.1494252873563218E-2</v>
      </c>
      <c r="AT70" s="63">
        <v>9</v>
      </c>
      <c r="AU70" s="48">
        <v>0</v>
      </c>
      <c r="AV70" s="17">
        <f t="shared" si="19"/>
        <v>0</v>
      </c>
      <c r="AW70" s="63">
        <f t="shared" si="63"/>
        <v>1224</v>
      </c>
      <c r="AX70" s="39">
        <f t="shared" si="20"/>
        <v>4</v>
      </c>
      <c r="AY70" s="17">
        <f t="shared" si="208"/>
        <v>3.2679738562091504E-3</v>
      </c>
      <c r="AZ70" s="63">
        <v>720</v>
      </c>
      <c r="BA70" s="48">
        <v>0</v>
      </c>
      <c r="BB70" s="17">
        <f t="shared" si="209"/>
        <v>0</v>
      </c>
      <c r="BC70" s="63">
        <v>52</v>
      </c>
      <c r="BD70" s="39">
        <v>0</v>
      </c>
      <c r="BE70" s="17">
        <f t="shared" si="210"/>
        <v>0</v>
      </c>
      <c r="BF70" s="63">
        <v>3</v>
      </c>
      <c r="BG70" s="48">
        <v>0</v>
      </c>
      <c r="BH70" s="17">
        <f t="shared" si="24"/>
        <v>0</v>
      </c>
      <c r="BI70" s="63">
        <f t="shared" si="25"/>
        <v>775</v>
      </c>
      <c r="BJ70" s="39">
        <f t="shared" si="26"/>
        <v>0</v>
      </c>
      <c r="BK70" s="17">
        <f t="shared" si="211"/>
        <v>0</v>
      </c>
      <c r="BL70" s="63">
        <v>363</v>
      </c>
      <c r="BM70" s="48">
        <v>0</v>
      </c>
      <c r="BN70" s="17">
        <f t="shared" si="212"/>
        <v>0</v>
      </c>
      <c r="BO70" s="63">
        <v>21</v>
      </c>
      <c r="BP70" s="39">
        <v>0</v>
      </c>
      <c r="BQ70" s="17">
        <f t="shared" si="213"/>
        <v>0</v>
      </c>
      <c r="BR70" s="63">
        <v>11</v>
      </c>
      <c r="BS70" s="48">
        <v>0</v>
      </c>
      <c r="BT70" s="17">
        <f t="shared" si="30"/>
        <v>0</v>
      </c>
      <c r="BU70" s="63">
        <f t="shared" si="31"/>
        <v>395</v>
      </c>
      <c r="BV70" s="39">
        <f t="shared" si="32"/>
        <v>0</v>
      </c>
      <c r="BW70" s="17">
        <f t="shared" si="214"/>
        <v>0</v>
      </c>
      <c r="BX70" s="63">
        <v>128</v>
      </c>
      <c r="BY70" s="48">
        <v>0</v>
      </c>
      <c r="BZ70" s="17">
        <f t="shared" si="215"/>
        <v>0</v>
      </c>
      <c r="CA70" s="63">
        <v>6</v>
      </c>
      <c r="CB70" s="39">
        <v>0</v>
      </c>
      <c r="CC70" s="17">
        <f t="shared" si="216"/>
        <v>0</v>
      </c>
      <c r="CD70" s="63">
        <v>7</v>
      </c>
      <c r="CE70" s="48">
        <v>0</v>
      </c>
      <c r="CF70" s="17">
        <f t="shared" si="36"/>
        <v>0</v>
      </c>
      <c r="CG70" s="63">
        <f t="shared" si="37"/>
        <v>141</v>
      </c>
      <c r="CH70" s="39">
        <f t="shared" si="38"/>
        <v>0</v>
      </c>
      <c r="CI70" s="17">
        <f t="shared" si="217"/>
        <v>0</v>
      </c>
      <c r="CJ70" s="63">
        <f t="shared" si="218"/>
        <v>3974</v>
      </c>
      <c r="CK70" s="48">
        <f t="shared" si="219"/>
        <v>9</v>
      </c>
      <c r="CL70" s="17">
        <f t="shared" si="220"/>
        <v>2.2647206844489181E-3</v>
      </c>
      <c r="CM70" s="63">
        <f t="shared" si="221"/>
        <v>329</v>
      </c>
      <c r="CN70" s="39">
        <f t="shared" si="222"/>
        <v>7</v>
      </c>
      <c r="CO70" s="17">
        <f t="shared" si="223"/>
        <v>2.1276595744680851E-2</v>
      </c>
      <c r="CP70" s="63">
        <f t="shared" si="46"/>
        <v>41</v>
      </c>
      <c r="CQ70" s="48">
        <f t="shared" si="47"/>
        <v>0</v>
      </c>
      <c r="CR70" s="17">
        <f t="shared" si="48"/>
        <v>0</v>
      </c>
      <c r="CS70" s="63">
        <f t="shared" si="224"/>
        <v>4344</v>
      </c>
      <c r="CT70" s="39">
        <f t="shared" si="225"/>
        <v>16</v>
      </c>
      <c r="CU70" s="17">
        <f t="shared" si="226"/>
        <v>3.6832412523020259E-3</v>
      </c>
      <c r="DJ70" s="4"/>
      <c r="DK70" s="4"/>
      <c r="DL70" s="4"/>
      <c r="DM70" s="4"/>
      <c r="DN70" s="4"/>
      <c r="DO70" s="4"/>
      <c r="DP70" s="4"/>
    </row>
    <row r="71" spans="2:120" s="15" customFormat="1">
      <c r="B71" s="67">
        <v>66</v>
      </c>
      <c r="C71" s="38" t="s">
        <v>5</v>
      </c>
      <c r="D71" s="63">
        <v>2</v>
      </c>
      <c r="E71" s="48">
        <v>0</v>
      </c>
      <c r="F71" s="17">
        <f t="shared" si="197"/>
        <v>0</v>
      </c>
      <c r="G71" s="63">
        <v>0</v>
      </c>
      <c r="H71" s="48">
        <v>0</v>
      </c>
      <c r="I71" s="17" t="str">
        <f t="shared" si="198"/>
        <v>-</v>
      </c>
      <c r="J71" s="63">
        <v>0</v>
      </c>
      <c r="K71" s="48">
        <v>0</v>
      </c>
      <c r="L71" s="17" t="str">
        <f t="shared" ref="L71:L79" si="227">IFERROR(K71/J71,"-")</f>
        <v>-</v>
      </c>
      <c r="M71" s="63">
        <f t="shared" ref="M71:M79" si="228">SUM(D71,G71,J71)</f>
        <v>2</v>
      </c>
      <c r="N71" s="48">
        <f t="shared" ref="N71:N79" si="229">SUM(E71,H71,K71)</f>
        <v>0</v>
      </c>
      <c r="O71" s="17">
        <f t="shared" si="199"/>
        <v>0</v>
      </c>
      <c r="P71" s="63">
        <v>6</v>
      </c>
      <c r="Q71" s="48">
        <v>0</v>
      </c>
      <c r="R71" s="17">
        <f t="shared" si="200"/>
        <v>0</v>
      </c>
      <c r="S71" s="63">
        <v>0</v>
      </c>
      <c r="T71" s="39">
        <v>0</v>
      </c>
      <c r="U71" s="17" t="str">
        <f t="shared" si="201"/>
        <v>-</v>
      </c>
      <c r="V71" s="63">
        <v>0</v>
      </c>
      <c r="W71" s="48">
        <v>0</v>
      </c>
      <c r="X71" s="17" t="str">
        <f t="shared" ref="X71:X79" si="230">IFERROR(W71/V71,"-")</f>
        <v>-</v>
      </c>
      <c r="Y71" s="63">
        <f t="shared" ref="Y71:Y79" si="231">SUM(P71,S71,V71)</f>
        <v>6</v>
      </c>
      <c r="Z71" s="39">
        <f t="shared" ref="Z71:Z79" si="232">SUM(Q71,T71,W71)</f>
        <v>0</v>
      </c>
      <c r="AA71" s="17">
        <f t="shared" si="202"/>
        <v>0</v>
      </c>
      <c r="AB71" s="63">
        <v>1714</v>
      </c>
      <c r="AC71" s="48">
        <v>16</v>
      </c>
      <c r="AD71" s="17">
        <f t="shared" si="203"/>
        <v>9.3348891481913644E-3</v>
      </c>
      <c r="AE71" s="63">
        <v>233</v>
      </c>
      <c r="AF71" s="48">
        <v>8</v>
      </c>
      <c r="AG71" s="17">
        <f t="shared" si="204"/>
        <v>3.4334763948497854E-2</v>
      </c>
      <c r="AH71" s="63">
        <v>4</v>
      </c>
      <c r="AI71" s="48">
        <v>0</v>
      </c>
      <c r="AJ71" s="17">
        <f t="shared" ref="AJ71:AJ79" si="233">IFERROR(AI71/AH71,"-")</f>
        <v>0</v>
      </c>
      <c r="AK71" s="63">
        <f t="shared" ref="AK71:AK79" si="234">SUM(AB71,AE71,AH71)</f>
        <v>1951</v>
      </c>
      <c r="AL71" s="39">
        <f t="shared" ref="AL71:AL79" si="235">SUM(AC71,AF71,AI71)</f>
        <v>24</v>
      </c>
      <c r="AM71" s="17">
        <f t="shared" si="205"/>
        <v>1.2301383905689391E-2</v>
      </c>
      <c r="AN71" s="63">
        <v>1134</v>
      </c>
      <c r="AO71" s="48">
        <v>8</v>
      </c>
      <c r="AP71" s="17">
        <f t="shared" si="206"/>
        <v>7.0546737213403876E-3</v>
      </c>
      <c r="AQ71" s="63">
        <v>101</v>
      </c>
      <c r="AR71" s="39">
        <v>3</v>
      </c>
      <c r="AS71" s="17">
        <f t="shared" si="207"/>
        <v>2.9702970297029702E-2</v>
      </c>
      <c r="AT71" s="63">
        <v>10</v>
      </c>
      <c r="AU71" s="48">
        <v>0</v>
      </c>
      <c r="AV71" s="17">
        <f t="shared" ref="AV71:AV79" si="236">IFERROR(AU71/AT71,"-")</f>
        <v>0</v>
      </c>
      <c r="AW71" s="63">
        <f t="shared" ref="AW71:AW79" si="237">SUM(AN71,AQ71,AT71)</f>
        <v>1245</v>
      </c>
      <c r="AX71" s="39">
        <f t="shared" ref="AX71:AX79" si="238">SUM(AO71,AR71,AU71)</f>
        <v>11</v>
      </c>
      <c r="AY71" s="17">
        <f t="shared" si="208"/>
        <v>8.8353413654618466E-3</v>
      </c>
      <c r="AZ71" s="63">
        <v>690</v>
      </c>
      <c r="BA71" s="48">
        <v>3</v>
      </c>
      <c r="BB71" s="17">
        <f t="shared" si="209"/>
        <v>4.3478260869565218E-3</v>
      </c>
      <c r="BC71" s="63">
        <v>31</v>
      </c>
      <c r="BD71" s="39">
        <v>0</v>
      </c>
      <c r="BE71" s="17">
        <f t="shared" si="210"/>
        <v>0</v>
      </c>
      <c r="BF71" s="63">
        <v>15</v>
      </c>
      <c r="BG71" s="48">
        <v>0</v>
      </c>
      <c r="BH71" s="17">
        <f t="shared" ref="BH71:BH79" si="239">IFERROR(BG71/BF71,"-")</f>
        <v>0</v>
      </c>
      <c r="BI71" s="63">
        <f t="shared" ref="BI71:BI79" si="240">SUM(AZ71,BC71,BF71)</f>
        <v>736</v>
      </c>
      <c r="BJ71" s="39">
        <f t="shared" ref="BJ71:BJ79" si="241">SUM(BA71,BD71,BG71)</f>
        <v>3</v>
      </c>
      <c r="BK71" s="17">
        <f t="shared" si="211"/>
        <v>4.076086956521739E-3</v>
      </c>
      <c r="BL71" s="63">
        <v>354</v>
      </c>
      <c r="BM71" s="48">
        <v>1</v>
      </c>
      <c r="BN71" s="17">
        <f t="shared" si="212"/>
        <v>2.8248587570621469E-3</v>
      </c>
      <c r="BO71" s="63">
        <v>15</v>
      </c>
      <c r="BP71" s="39">
        <v>0</v>
      </c>
      <c r="BQ71" s="17">
        <f t="shared" si="213"/>
        <v>0</v>
      </c>
      <c r="BR71" s="63">
        <v>17</v>
      </c>
      <c r="BS71" s="48">
        <v>0</v>
      </c>
      <c r="BT71" s="17">
        <f t="shared" ref="BT71:BT79" si="242">IFERROR(BS71/BR71,"-")</f>
        <v>0</v>
      </c>
      <c r="BU71" s="63">
        <f t="shared" ref="BU71:BU79" si="243">SUM(BL71,BO71,BR71)</f>
        <v>386</v>
      </c>
      <c r="BV71" s="39">
        <f t="shared" ref="BV71:BV79" si="244">SUM(BM71,BP71,BS71)</f>
        <v>1</v>
      </c>
      <c r="BW71" s="17">
        <f t="shared" si="214"/>
        <v>2.5906735751295338E-3</v>
      </c>
      <c r="BX71" s="63">
        <v>134</v>
      </c>
      <c r="BY71" s="48">
        <v>0</v>
      </c>
      <c r="BZ71" s="17">
        <f t="shared" si="215"/>
        <v>0</v>
      </c>
      <c r="CA71" s="63">
        <v>4</v>
      </c>
      <c r="CB71" s="39">
        <v>0</v>
      </c>
      <c r="CC71" s="17">
        <f t="shared" si="216"/>
        <v>0</v>
      </c>
      <c r="CD71" s="63">
        <v>10</v>
      </c>
      <c r="CE71" s="48">
        <v>0</v>
      </c>
      <c r="CF71" s="17">
        <f t="shared" ref="CF71:CF79" si="245">IFERROR(CE71/CD71,"-")</f>
        <v>0</v>
      </c>
      <c r="CG71" s="63">
        <f t="shared" ref="CG71:CG79" si="246">SUM(BX71,CA71,CD71)</f>
        <v>148</v>
      </c>
      <c r="CH71" s="39">
        <f t="shared" ref="CH71:CH79" si="247">SUM(BY71,CB71,CE71)</f>
        <v>0</v>
      </c>
      <c r="CI71" s="17">
        <f t="shared" si="217"/>
        <v>0</v>
      </c>
      <c r="CJ71" s="63">
        <f t="shared" si="218"/>
        <v>4034</v>
      </c>
      <c r="CK71" s="48">
        <f t="shared" si="219"/>
        <v>28</v>
      </c>
      <c r="CL71" s="17">
        <f t="shared" si="220"/>
        <v>6.9410014873574613E-3</v>
      </c>
      <c r="CM71" s="63">
        <f t="shared" si="221"/>
        <v>384</v>
      </c>
      <c r="CN71" s="39">
        <f t="shared" si="222"/>
        <v>11</v>
      </c>
      <c r="CO71" s="17">
        <f t="shared" si="223"/>
        <v>2.8645833333333332E-2</v>
      </c>
      <c r="CP71" s="63">
        <f t="shared" ref="CP71:CP79" si="248">SUM(J71,V71,AH71,AT71,BF71,BR71,CD71)</f>
        <v>56</v>
      </c>
      <c r="CQ71" s="48">
        <f t="shared" ref="CQ71:CQ79" si="249">SUM(K71,W71,AI71,AU71,BG71,BS71,CE71)</f>
        <v>0</v>
      </c>
      <c r="CR71" s="17">
        <f t="shared" ref="CR71:CR79" si="250">IFERROR(CQ71/CP71,"-")</f>
        <v>0</v>
      </c>
      <c r="CS71" s="63">
        <f t="shared" si="224"/>
        <v>4474</v>
      </c>
      <c r="CT71" s="39">
        <f t="shared" si="225"/>
        <v>39</v>
      </c>
      <c r="CU71" s="17">
        <f t="shared" si="226"/>
        <v>8.7170317389360756E-3</v>
      </c>
      <c r="DJ71" s="4"/>
      <c r="DK71" s="4"/>
      <c r="DL71" s="4"/>
      <c r="DM71" s="4"/>
      <c r="DN71" s="4"/>
      <c r="DO71" s="4"/>
      <c r="DP71" s="4"/>
    </row>
    <row r="72" spans="2:120" s="15" customFormat="1">
      <c r="B72" s="67">
        <v>67</v>
      </c>
      <c r="C72" s="38" t="s">
        <v>6</v>
      </c>
      <c r="D72" s="63">
        <v>16</v>
      </c>
      <c r="E72" s="48">
        <v>0</v>
      </c>
      <c r="F72" s="17">
        <f t="shared" si="197"/>
        <v>0</v>
      </c>
      <c r="G72" s="63">
        <v>0</v>
      </c>
      <c r="H72" s="48">
        <v>0</v>
      </c>
      <c r="I72" s="17" t="str">
        <f t="shared" si="198"/>
        <v>-</v>
      </c>
      <c r="J72" s="63">
        <v>0</v>
      </c>
      <c r="K72" s="48">
        <v>0</v>
      </c>
      <c r="L72" s="17" t="str">
        <f t="shared" si="227"/>
        <v>-</v>
      </c>
      <c r="M72" s="63">
        <f t="shared" si="228"/>
        <v>16</v>
      </c>
      <c r="N72" s="48">
        <f t="shared" si="229"/>
        <v>0</v>
      </c>
      <c r="O72" s="17">
        <f t="shared" si="199"/>
        <v>0</v>
      </c>
      <c r="P72" s="63">
        <v>28</v>
      </c>
      <c r="Q72" s="48">
        <v>0</v>
      </c>
      <c r="R72" s="17">
        <f t="shared" si="200"/>
        <v>0</v>
      </c>
      <c r="S72" s="63">
        <v>0</v>
      </c>
      <c r="T72" s="39">
        <v>0</v>
      </c>
      <c r="U72" s="17" t="str">
        <f t="shared" si="201"/>
        <v>-</v>
      </c>
      <c r="V72" s="63">
        <v>2</v>
      </c>
      <c r="W72" s="48">
        <v>0</v>
      </c>
      <c r="X72" s="17">
        <f t="shared" si="230"/>
        <v>0</v>
      </c>
      <c r="Y72" s="63">
        <f t="shared" si="231"/>
        <v>30</v>
      </c>
      <c r="Z72" s="39">
        <f t="shared" si="232"/>
        <v>0</v>
      </c>
      <c r="AA72" s="17">
        <f t="shared" si="202"/>
        <v>0</v>
      </c>
      <c r="AB72" s="63">
        <v>650</v>
      </c>
      <c r="AC72" s="48">
        <v>3</v>
      </c>
      <c r="AD72" s="17">
        <f t="shared" si="203"/>
        <v>4.6153846153846158E-3</v>
      </c>
      <c r="AE72" s="63">
        <v>40</v>
      </c>
      <c r="AF72" s="48">
        <v>1</v>
      </c>
      <c r="AG72" s="17">
        <f t="shared" si="204"/>
        <v>2.5000000000000001E-2</v>
      </c>
      <c r="AH72" s="63">
        <v>2</v>
      </c>
      <c r="AI72" s="48">
        <v>0</v>
      </c>
      <c r="AJ72" s="17">
        <f t="shared" si="233"/>
        <v>0</v>
      </c>
      <c r="AK72" s="63">
        <f t="shared" si="234"/>
        <v>692</v>
      </c>
      <c r="AL72" s="39">
        <f t="shared" si="235"/>
        <v>4</v>
      </c>
      <c r="AM72" s="17">
        <f t="shared" si="205"/>
        <v>5.7803468208092483E-3</v>
      </c>
      <c r="AN72" s="63">
        <v>506</v>
      </c>
      <c r="AO72" s="48">
        <v>1</v>
      </c>
      <c r="AP72" s="17">
        <f t="shared" si="206"/>
        <v>1.976284584980237E-3</v>
      </c>
      <c r="AQ72" s="63">
        <v>8</v>
      </c>
      <c r="AR72" s="39">
        <v>0</v>
      </c>
      <c r="AS72" s="17">
        <f t="shared" si="207"/>
        <v>0</v>
      </c>
      <c r="AT72" s="63">
        <v>7</v>
      </c>
      <c r="AU72" s="48">
        <v>0</v>
      </c>
      <c r="AV72" s="17">
        <f t="shared" si="236"/>
        <v>0</v>
      </c>
      <c r="AW72" s="63">
        <f t="shared" si="237"/>
        <v>521</v>
      </c>
      <c r="AX72" s="39">
        <f t="shared" si="238"/>
        <v>1</v>
      </c>
      <c r="AY72" s="17">
        <f t="shared" si="208"/>
        <v>1.9193857965451055E-3</v>
      </c>
      <c r="AZ72" s="63">
        <v>351</v>
      </c>
      <c r="BA72" s="48">
        <v>0</v>
      </c>
      <c r="BB72" s="17">
        <f t="shared" si="209"/>
        <v>0</v>
      </c>
      <c r="BC72" s="63">
        <v>5</v>
      </c>
      <c r="BD72" s="39">
        <v>0</v>
      </c>
      <c r="BE72" s="17">
        <f t="shared" si="210"/>
        <v>0</v>
      </c>
      <c r="BF72" s="63">
        <v>8</v>
      </c>
      <c r="BG72" s="48">
        <v>0</v>
      </c>
      <c r="BH72" s="17">
        <f t="shared" si="239"/>
        <v>0</v>
      </c>
      <c r="BI72" s="63">
        <f t="shared" si="240"/>
        <v>364</v>
      </c>
      <c r="BJ72" s="39">
        <f t="shared" si="241"/>
        <v>0</v>
      </c>
      <c r="BK72" s="17">
        <f t="shared" si="211"/>
        <v>0</v>
      </c>
      <c r="BL72" s="63">
        <v>192</v>
      </c>
      <c r="BM72" s="48">
        <v>0</v>
      </c>
      <c r="BN72" s="17">
        <f t="shared" si="212"/>
        <v>0</v>
      </c>
      <c r="BO72" s="63">
        <v>3</v>
      </c>
      <c r="BP72" s="39">
        <v>0</v>
      </c>
      <c r="BQ72" s="17">
        <f t="shared" si="213"/>
        <v>0</v>
      </c>
      <c r="BR72" s="63">
        <v>8</v>
      </c>
      <c r="BS72" s="48">
        <v>0</v>
      </c>
      <c r="BT72" s="17">
        <f t="shared" si="242"/>
        <v>0</v>
      </c>
      <c r="BU72" s="63">
        <f t="shared" si="243"/>
        <v>203</v>
      </c>
      <c r="BV72" s="39">
        <f t="shared" si="244"/>
        <v>0</v>
      </c>
      <c r="BW72" s="17">
        <f t="shared" si="214"/>
        <v>0</v>
      </c>
      <c r="BX72" s="63">
        <v>80</v>
      </c>
      <c r="BY72" s="48">
        <v>0</v>
      </c>
      <c r="BZ72" s="17">
        <f t="shared" si="215"/>
        <v>0</v>
      </c>
      <c r="CA72" s="63">
        <v>1</v>
      </c>
      <c r="CB72" s="39">
        <v>0</v>
      </c>
      <c r="CC72" s="17">
        <f t="shared" si="216"/>
        <v>0</v>
      </c>
      <c r="CD72" s="63">
        <v>3</v>
      </c>
      <c r="CE72" s="48">
        <v>0</v>
      </c>
      <c r="CF72" s="17">
        <f t="shared" si="245"/>
        <v>0</v>
      </c>
      <c r="CG72" s="63">
        <f t="shared" si="246"/>
        <v>84</v>
      </c>
      <c r="CH72" s="39">
        <f t="shared" si="247"/>
        <v>0</v>
      </c>
      <c r="CI72" s="17">
        <f t="shared" si="217"/>
        <v>0</v>
      </c>
      <c r="CJ72" s="63">
        <f t="shared" si="218"/>
        <v>1823</v>
      </c>
      <c r="CK72" s="48">
        <f t="shared" si="219"/>
        <v>4</v>
      </c>
      <c r="CL72" s="17">
        <f t="shared" si="220"/>
        <v>2.1941854086670325E-3</v>
      </c>
      <c r="CM72" s="63">
        <f t="shared" si="221"/>
        <v>57</v>
      </c>
      <c r="CN72" s="39">
        <f t="shared" si="222"/>
        <v>1</v>
      </c>
      <c r="CO72" s="17">
        <f t="shared" si="223"/>
        <v>1.7543859649122806E-2</v>
      </c>
      <c r="CP72" s="63">
        <f t="shared" si="248"/>
        <v>30</v>
      </c>
      <c r="CQ72" s="48">
        <f t="shared" si="249"/>
        <v>0</v>
      </c>
      <c r="CR72" s="17">
        <f t="shared" si="250"/>
        <v>0</v>
      </c>
      <c r="CS72" s="63">
        <f t="shared" si="224"/>
        <v>1910</v>
      </c>
      <c r="CT72" s="39">
        <f t="shared" si="225"/>
        <v>5</v>
      </c>
      <c r="CU72" s="17">
        <f t="shared" si="226"/>
        <v>2.617801047120419E-3</v>
      </c>
      <c r="DJ72" s="4"/>
      <c r="DK72" s="4"/>
      <c r="DL72" s="4"/>
      <c r="DM72" s="4"/>
      <c r="DN72" s="4"/>
      <c r="DO72" s="4"/>
      <c r="DP72" s="4"/>
    </row>
    <row r="73" spans="2:120" s="15" customFormat="1">
      <c r="B73" s="67">
        <v>68</v>
      </c>
      <c r="C73" s="38" t="s">
        <v>52</v>
      </c>
      <c r="D73" s="63">
        <v>12</v>
      </c>
      <c r="E73" s="48">
        <v>0</v>
      </c>
      <c r="F73" s="17">
        <f t="shared" ref="F73:F79" si="251">IFERROR(E73/D73,"-")</f>
        <v>0</v>
      </c>
      <c r="G73" s="63">
        <v>0</v>
      </c>
      <c r="H73" s="48">
        <v>0</v>
      </c>
      <c r="I73" s="17" t="str">
        <f t="shared" ref="I73:I79" si="252">IFERROR(H73/G73,"-")</f>
        <v>-</v>
      </c>
      <c r="J73" s="63">
        <v>1</v>
      </c>
      <c r="K73" s="48">
        <v>0</v>
      </c>
      <c r="L73" s="17">
        <f t="shared" si="227"/>
        <v>0</v>
      </c>
      <c r="M73" s="63">
        <f t="shared" si="228"/>
        <v>13</v>
      </c>
      <c r="N73" s="48">
        <f t="shared" si="229"/>
        <v>0</v>
      </c>
      <c r="O73" s="17">
        <f t="shared" ref="O73:O79" si="253">IFERROR(N73/M73,"-")</f>
        <v>0</v>
      </c>
      <c r="P73" s="63">
        <v>35</v>
      </c>
      <c r="Q73" s="48">
        <v>0</v>
      </c>
      <c r="R73" s="17">
        <f t="shared" ref="R73:R79" si="254">IFERROR(Q73/P73,"-")</f>
        <v>0</v>
      </c>
      <c r="S73" s="63">
        <v>1</v>
      </c>
      <c r="T73" s="39">
        <v>0</v>
      </c>
      <c r="U73" s="17">
        <f t="shared" ref="U73:U79" si="255">IFERROR(T73/S73,"-")</f>
        <v>0</v>
      </c>
      <c r="V73" s="63">
        <v>0</v>
      </c>
      <c r="W73" s="48">
        <v>0</v>
      </c>
      <c r="X73" s="17" t="str">
        <f t="shared" si="230"/>
        <v>-</v>
      </c>
      <c r="Y73" s="63">
        <f t="shared" si="231"/>
        <v>36</v>
      </c>
      <c r="Z73" s="39">
        <f t="shared" si="232"/>
        <v>0</v>
      </c>
      <c r="AA73" s="17">
        <f t="shared" ref="AA73:AA79" si="256">IFERROR(Z73/Y73,"-")</f>
        <v>0</v>
      </c>
      <c r="AB73" s="63">
        <v>869</v>
      </c>
      <c r="AC73" s="48">
        <v>5</v>
      </c>
      <c r="AD73" s="17">
        <f t="shared" ref="AD73:AD79" si="257">IFERROR(AC73/AB73,"-")</f>
        <v>5.7537399309551211E-3</v>
      </c>
      <c r="AE73" s="63">
        <v>41</v>
      </c>
      <c r="AF73" s="48">
        <v>0</v>
      </c>
      <c r="AG73" s="17">
        <f t="shared" ref="AG73:AG79" si="258">IFERROR(AF73/AE73,"-")</f>
        <v>0</v>
      </c>
      <c r="AH73" s="63">
        <v>14</v>
      </c>
      <c r="AI73" s="48">
        <v>0</v>
      </c>
      <c r="AJ73" s="17">
        <f t="shared" si="233"/>
        <v>0</v>
      </c>
      <c r="AK73" s="63">
        <f t="shared" si="234"/>
        <v>924</v>
      </c>
      <c r="AL73" s="39">
        <f t="shared" si="235"/>
        <v>5</v>
      </c>
      <c r="AM73" s="17">
        <f t="shared" ref="AM73:AM79" si="259">IFERROR(AL73/AK73,"-")</f>
        <v>5.411255411255411E-3</v>
      </c>
      <c r="AN73" s="63">
        <v>748</v>
      </c>
      <c r="AO73" s="48">
        <v>0</v>
      </c>
      <c r="AP73" s="17">
        <f t="shared" ref="AP73:AP79" si="260">IFERROR(AO73/AN73,"-")</f>
        <v>0</v>
      </c>
      <c r="AQ73" s="63">
        <v>29</v>
      </c>
      <c r="AR73" s="39">
        <v>0</v>
      </c>
      <c r="AS73" s="17">
        <f t="shared" ref="AS73:AS79" si="261">IFERROR(AR73/AQ73,"-")</f>
        <v>0</v>
      </c>
      <c r="AT73" s="63">
        <v>15</v>
      </c>
      <c r="AU73" s="48">
        <v>0</v>
      </c>
      <c r="AV73" s="17">
        <f t="shared" si="236"/>
        <v>0</v>
      </c>
      <c r="AW73" s="63">
        <f t="shared" si="237"/>
        <v>792</v>
      </c>
      <c r="AX73" s="39">
        <f t="shared" si="238"/>
        <v>0</v>
      </c>
      <c r="AY73" s="17">
        <f t="shared" ref="AY73:AY79" si="262">IFERROR(AX73/AW73,"-")</f>
        <v>0</v>
      </c>
      <c r="AZ73" s="63">
        <v>465</v>
      </c>
      <c r="BA73" s="48">
        <v>1</v>
      </c>
      <c r="BB73" s="17">
        <f t="shared" ref="BB73:BB79" si="263">IFERROR(BA73/AZ73,"-")</f>
        <v>2.1505376344086021E-3</v>
      </c>
      <c r="BC73" s="63">
        <v>14</v>
      </c>
      <c r="BD73" s="39">
        <v>0</v>
      </c>
      <c r="BE73" s="17">
        <f t="shared" ref="BE73:BE79" si="264">IFERROR(BD73/BC73,"-")</f>
        <v>0</v>
      </c>
      <c r="BF73" s="63">
        <v>12</v>
      </c>
      <c r="BG73" s="48">
        <v>0</v>
      </c>
      <c r="BH73" s="17">
        <f t="shared" si="239"/>
        <v>0</v>
      </c>
      <c r="BI73" s="63">
        <f t="shared" si="240"/>
        <v>491</v>
      </c>
      <c r="BJ73" s="39">
        <f t="shared" si="241"/>
        <v>1</v>
      </c>
      <c r="BK73" s="17">
        <f t="shared" ref="BK73:BK79" si="265">IFERROR(BJ73/BI73,"-")</f>
        <v>2.0366598778004071E-3</v>
      </c>
      <c r="BL73" s="63">
        <v>225</v>
      </c>
      <c r="BM73" s="48">
        <v>0</v>
      </c>
      <c r="BN73" s="17">
        <f t="shared" ref="BN73:BN79" si="266">IFERROR(BM73/BL73,"-")</f>
        <v>0</v>
      </c>
      <c r="BO73" s="63">
        <v>3</v>
      </c>
      <c r="BP73" s="39">
        <v>0</v>
      </c>
      <c r="BQ73" s="17">
        <f t="shared" ref="BQ73:BQ79" si="267">IFERROR(BP73/BO73,"-")</f>
        <v>0</v>
      </c>
      <c r="BR73" s="63">
        <v>21</v>
      </c>
      <c r="BS73" s="48">
        <v>0</v>
      </c>
      <c r="BT73" s="17">
        <f t="shared" si="242"/>
        <v>0</v>
      </c>
      <c r="BU73" s="63">
        <f t="shared" si="243"/>
        <v>249</v>
      </c>
      <c r="BV73" s="39">
        <f t="shared" si="244"/>
        <v>0</v>
      </c>
      <c r="BW73" s="17">
        <f t="shared" ref="BW73:BW79" si="268">IFERROR(BV73/BU73,"-")</f>
        <v>0</v>
      </c>
      <c r="BX73" s="63">
        <v>66</v>
      </c>
      <c r="BY73" s="48">
        <v>0</v>
      </c>
      <c r="BZ73" s="17">
        <f t="shared" ref="BZ73:BZ79" si="269">IFERROR(BY73/BX73,"-")</f>
        <v>0</v>
      </c>
      <c r="CA73" s="63">
        <v>2</v>
      </c>
      <c r="CB73" s="39">
        <v>0</v>
      </c>
      <c r="CC73" s="17">
        <f t="shared" ref="CC73:CC79" si="270">IFERROR(CB73/CA73,"-")</f>
        <v>0</v>
      </c>
      <c r="CD73" s="63">
        <v>21</v>
      </c>
      <c r="CE73" s="48">
        <v>0</v>
      </c>
      <c r="CF73" s="17">
        <f t="shared" si="245"/>
        <v>0</v>
      </c>
      <c r="CG73" s="63">
        <f t="shared" si="246"/>
        <v>89</v>
      </c>
      <c r="CH73" s="39">
        <f t="shared" si="247"/>
        <v>0</v>
      </c>
      <c r="CI73" s="17">
        <f t="shared" ref="CI73:CI79" si="271">IFERROR(CH73/CG73,"-")</f>
        <v>0</v>
      </c>
      <c r="CJ73" s="63">
        <f t="shared" ref="CJ73:CK79" si="272">SUM(D73,P73,AB73,AN73,AZ73,BL73,BX73)</f>
        <v>2420</v>
      </c>
      <c r="CK73" s="48">
        <f t="shared" si="272"/>
        <v>6</v>
      </c>
      <c r="CL73" s="17">
        <f t="shared" ref="CL73:CL79" si="273">IFERROR(CK73/CJ73,"-")</f>
        <v>2.4793388429752068E-3</v>
      </c>
      <c r="CM73" s="63">
        <f t="shared" ref="CM73:CN79" si="274">SUM(G73,S73,AE73,AQ73,BC73,BO73,CA73)</f>
        <v>90</v>
      </c>
      <c r="CN73" s="39">
        <f t="shared" si="274"/>
        <v>0</v>
      </c>
      <c r="CO73" s="17">
        <f t="shared" ref="CO73:CO79" si="275">IFERROR(CN73/CM73,"-")</f>
        <v>0</v>
      </c>
      <c r="CP73" s="63">
        <f t="shared" si="248"/>
        <v>84</v>
      </c>
      <c r="CQ73" s="48">
        <f t="shared" si="249"/>
        <v>0</v>
      </c>
      <c r="CR73" s="17">
        <f t="shared" si="250"/>
        <v>0</v>
      </c>
      <c r="CS73" s="63">
        <f t="shared" ref="CS73:CT79" si="276">SUM(M73,Y73,AK73,AW73,BI73,BU73,CG73)</f>
        <v>2594</v>
      </c>
      <c r="CT73" s="39">
        <f t="shared" si="276"/>
        <v>6</v>
      </c>
      <c r="CU73" s="17">
        <f t="shared" ref="CU73:CU79" si="277">IFERROR(CT73/CS73,"-")</f>
        <v>2.3130300693909021E-3</v>
      </c>
      <c r="DJ73" s="4"/>
      <c r="DK73" s="4"/>
      <c r="DL73" s="4"/>
      <c r="DM73" s="4"/>
      <c r="DN73" s="4"/>
      <c r="DO73" s="4"/>
      <c r="DP73" s="4"/>
    </row>
    <row r="74" spans="2:120" s="15" customFormat="1">
      <c r="B74" s="67">
        <v>69</v>
      </c>
      <c r="C74" s="38" t="s">
        <v>53</v>
      </c>
      <c r="D74" s="63">
        <v>21</v>
      </c>
      <c r="E74" s="48">
        <v>0</v>
      </c>
      <c r="F74" s="17">
        <f t="shared" si="251"/>
        <v>0</v>
      </c>
      <c r="G74" s="63">
        <v>0</v>
      </c>
      <c r="H74" s="48">
        <v>0</v>
      </c>
      <c r="I74" s="17" t="str">
        <f t="shared" si="252"/>
        <v>-</v>
      </c>
      <c r="J74" s="63">
        <v>1</v>
      </c>
      <c r="K74" s="48">
        <v>0</v>
      </c>
      <c r="L74" s="17">
        <f t="shared" si="227"/>
        <v>0</v>
      </c>
      <c r="M74" s="63">
        <f t="shared" si="228"/>
        <v>22</v>
      </c>
      <c r="N74" s="48">
        <f t="shared" si="229"/>
        <v>0</v>
      </c>
      <c r="O74" s="17">
        <f t="shared" si="253"/>
        <v>0</v>
      </c>
      <c r="P74" s="63">
        <v>43</v>
      </c>
      <c r="Q74" s="48">
        <v>0</v>
      </c>
      <c r="R74" s="17">
        <f t="shared" si="254"/>
        <v>0</v>
      </c>
      <c r="S74" s="63">
        <v>1</v>
      </c>
      <c r="T74" s="39">
        <v>0</v>
      </c>
      <c r="U74" s="17">
        <f t="shared" si="255"/>
        <v>0</v>
      </c>
      <c r="V74" s="63">
        <v>2</v>
      </c>
      <c r="W74" s="48">
        <v>0</v>
      </c>
      <c r="X74" s="17">
        <f t="shared" si="230"/>
        <v>0</v>
      </c>
      <c r="Y74" s="63">
        <f t="shared" si="231"/>
        <v>46</v>
      </c>
      <c r="Z74" s="39">
        <f t="shared" si="232"/>
        <v>0</v>
      </c>
      <c r="AA74" s="17">
        <f t="shared" si="256"/>
        <v>0</v>
      </c>
      <c r="AB74" s="63">
        <v>2407</v>
      </c>
      <c r="AC74" s="48">
        <v>61</v>
      </c>
      <c r="AD74" s="17">
        <f t="shared" si="257"/>
        <v>2.5342750311591191E-2</v>
      </c>
      <c r="AE74" s="63">
        <v>221</v>
      </c>
      <c r="AF74" s="48">
        <v>11</v>
      </c>
      <c r="AG74" s="17">
        <f t="shared" si="258"/>
        <v>4.9773755656108594E-2</v>
      </c>
      <c r="AH74" s="63">
        <v>7</v>
      </c>
      <c r="AI74" s="48">
        <v>0</v>
      </c>
      <c r="AJ74" s="17">
        <f t="shared" si="233"/>
        <v>0</v>
      </c>
      <c r="AK74" s="63">
        <f t="shared" si="234"/>
        <v>2635</v>
      </c>
      <c r="AL74" s="39">
        <f t="shared" si="235"/>
        <v>72</v>
      </c>
      <c r="AM74" s="17">
        <f t="shared" si="259"/>
        <v>2.7324478178368122E-2</v>
      </c>
      <c r="AN74" s="63">
        <v>1571</v>
      </c>
      <c r="AO74" s="48">
        <v>14</v>
      </c>
      <c r="AP74" s="17">
        <f t="shared" si="260"/>
        <v>8.9115213239974542E-3</v>
      </c>
      <c r="AQ74" s="63">
        <v>84</v>
      </c>
      <c r="AR74" s="39">
        <v>2</v>
      </c>
      <c r="AS74" s="17">
        <f t="shared" si="261"/>
        <v>2.3809523809523808E-2</v>
      </c>
      <c r="AT74" s="63">
        <v>24</v>
      </c>
      <c r="AU74" s="48">
        <v>0</v>
      </c>
      <c r="AV74" s="17">
        <f t="shared" si="236"/>
        <v>0</v>
      </c>
      <c r="AW74" s="63">
        <f t="shared" si="237"/>
        <v>1679</v>
      </c>
      <c r="AX74" s="39">
        <f t="shared" si="238"/>
        <v>16</v>
      </c>
      <c r="AY74" s="17">
        <f t="shared" si="262"/>
        <v>9.529481834425254E-3</v>
      </c>
      <c r="AZ74" s="63">
        <v>895</v>
      </c>
      <c r="BA74" s="48">
        <v>6</v>
      </c>
      <c r="BB74" s="17">
        <f t="shared" si="263"/>
        <v>6.7039106145251395E-3</v>
      </c>
      <c r="BC74" s="63">
        <v>36</v>
      </c>
      <c r="BD74" s="39">
        <v>0</v>
      </c>
      <c r="BE74" s="17">
        <f t="shared" si="264"/>
        <v>0</v>
      </c>
      <c r="BF74" s="63">
        <v>16</v>
      </c>
      <c r="BG74" s="48">
        <v>0</v>
      </c>
      <c r="BH74" s="17">
        <f t="shared" si="239"/>
        <v>0</v>
      </c>
      <c r="BI74" s="63">
        <f t="shared" si="240"/>
        <v>947</v>
      </c>
      <c r="BJ74" s="39">
        <f t="shared" si="241"/>
        <v>6</v>
      </c>
      <c r="BK74" s="17">
        <f t="shared" si="265"/>
        <v>6.3357972544878568E-3</v>
      </c>
      <c r="BL74" s="63">
        <v>476</v>
      </c>
      <c r="BM74" s="48">
        <v>0</v>
      </c>
      <c r="BN74" s="17">
        <f t="shared" si="266"/>
        <v>0</v>
      </c>
      <c r="BO74" s="63">
        <v>8</v>
      </c>
      <c r="BP74" s="39">
        <v>0</v>
      </c>
      <c r="BQ74" s="17">
        <f t="shared" si="267"/>
        <v>0</v>
      </c>
      <c r="BR74" s="63">
        <v>18</v>
      </c>
      <c r="BS74" s="48">
        <v>0</v>
      </c>
      <c r="BT74" s="17">
        <f t="shared" si="242"/>
        <v>0</v>
      </c>
      <c r="BU74" s="63">
        <f t="shared" si="243"/>
        <v>502</v>
      </c>
      <c r="BV74" s="39">
        <f t="shared" si="244"/>
        <v>0</v>
      </c>
      <c r="BW74" s="17">
        <f t="shared" si="268"/>
        <v>0</v>
      </c>
      <c r="BX74" s="63">
        <v>144</v>
      </c>
      <c r="BY74" s="48">
        <v>0</v>
      </c>
      <c r="BZ74" s="17">
        <f t="shared" si="269"/>
        <v>0</v>
      </c>
      <c r="CA74" s="63">
        <v>6</v>
      </c>
      <c r="CB74" s="39">
        <v>0</v>
      </c>
      <c r="CC74" s="17">
        <f t="shared" si="270"/>
        <v>0</v>
      </c>
      <c r="CD74" s="63">
        <v>9</v>
      </c>
      <c r="CE74" s="48">
        <v>0</v>
      </c>
      <c r="CF74" s="17">
        <f t="shared" si="245"/>
        <v>0</v>
      </c>
      <c r="CG74" s="63">
        <f t="shared" si="246"/>
        <v>159</v>
      </c>
      <c r="CH74" s="39">
        <f t="shared" si="247"/>
        <v>0</v>
      </c>
      <c r="CI74" s="17">
        <f t="shared" si="271"/>
        <v>0</v>
      </c>
      <c r="CJ74" s="63">
        <f t="shared" si="272"/>
        <v>5557</v>
      </c>
      <c r="CK74" s="48">
        <f t="shared" si="272"/>
        <v>81</v>
      </c>
      <c r="CL74" s="17">
        <f t="shared" si="273"/>
        <v>1.4576210185351808E-2</v>
      </c>
      <c r="CM74" s="63">
        <f t="shared" si="274"/>
        <v>356</v>
      </c>
      <c r="CN74" s="39">
        <f t="shared" si="274"/>
        <v>13</v>
      </c>
      <c r="CO74" s="17">
        <f t="shared" si="275"/>
        <v>3.6516853932584269E-2</v>
      </c>
      <c r="CP74" s="63">
        <f t="shared" si="248"/>
        <v>77</v>
      </c>
      <c r="CQ74" s="48">
        <f t="shared" si="249"/>
        <v>0</v>
      </c>
      <c r="CR74" s="17">
        <f t="shared" si="250"/>
        <v>0</v>
      </c>
      <c r="CS74" s="63">
        <f t="shared" si="276"/>
        <v>5990</v>
      </c>
      <c r="CT74" s="39">
        <f t="shared" si="276"/>
        <v>94</v>
      </c>
      <c r="CU74" s="17">
        <f t="shared" si="277"/>
        <v>1.5692821368948246E-2</v>
      </c>
      <c r="DJ74" s="4"/>
      <c r="DK74" s="4"/>
      <c r="DL74" s="4"/>
      <c r="DM74" s="4"/>
      <c r="DN74" s="4"/>
      <c r="DO74" s="4"/>
      <c r="DP74" s="4"/>
    </row>
    <row r="75" spans="2:120" s="15" customFormat="1">
      <c r="B75" s="67">
        <v>70</v>
      </c>
      <c r="C75" s="38" t="s">
        <v>54</v>
      </c>
      <c r="D75" s="63">
        <v>2</v>
      </c>
      <c r="E75" s="48">
        <v>0</v>
      </c>
      <c r="F75" s="17">
        <f t="shared" si="251"/>
        <v>0</v>
      </c>
      <c r="G75" s="63">
        <v>0</v>
      </c>
      <c r="H75" s="48">
        <v>0</v>
      </c>
      <c r="I75" s="17" t="str">
        <f t="shared" si="252"/>
        <v>-</v>
      </c>
      <c r="J75" s="63">
        <v>0</v>
      </c>
      <c r="K75" s="48">
        <v>0</v>
      </c>
      <c r="L75" s="17" t="str">
        <f t="shared" si="227"/>
        <v>-</v>
      </c>
      <c r="M75" s="63">
        <f t="shared" si="228"/>
        <v>2</v>
      </c>
      <c r="N75" s="48">
        <f t="shared" si="229"/>
        <v>0</v>
      </c>
      <c r="O75" s="17">
        <f t="shared" si="253"/>
        <v>0</v>
      </c>
      <c r="P75" s="63">
        <v>5</v>
      </c>
      <c r="Q75" s="48">
        <v>0</v>
      </c>
      <c r="R75" s="17">
        <f t="shared" si="254"/>
        <v>0</v>
      </c>
      <c r="S75" s="63">
        <v>0</v>
      </c>
      <c r="T75" s="39">
        <v>0</v>
      </c>
      <c r="U75" s="17" t="str">
        <f t="shared" si="255"/>
        <v>-</v>
      </c>
      <c r="V75" s="63">
        <v>0</v>
      </c>
      <c r="W75" s="48">
        <v>0</v>
      </c>
      <c r="X75" s="17" t="str">
        <f t="shared" si="230"/>
        <v>-</v>
      </c>
      <c r="Y75" s="63">
        <f t="shared" si="231"/>
        <v>5</v>
      </c>
      <c r="Z75" s="39">
        <f t="shared" si="232"/>
        <v>0</v>
      </c>
      <c r="AA75" s="17">
        <f t="shared" si="256"/>
        <v>0</v>
      </c>
      <c r="AB75" s="63">
        <v>360</v>
      </c>
      <c r="AC75" s="48">
        <v>1</v>
      </c>
      <c r="AD75" s="17">
        <f t="shared" si="257"/>
        <v>2.7777777777777779E-3</v>
      </c>
      <c r="AE75" s="63">
        <v>19</v>
      </c>
      <c r="AF75" s="48">
        <v>0</v>
      </c>
      <c r="AG75" s="17">
        <f t="shared" si="258"/>
        <v>0</v>
      </c>
      <c r="AH75" s="63">
        <v>8</v>
      </c>
      <c r="AI75" s="48">
        <v>0</v>
      </c>
      <c r="AJ75" s="17">
        <f t="shared" si="233"/>
        <v>0</v>
      </c>
      <c r="AK75" s="63">
        <f t="shared" si="234"/>
        <v>387</v>
      </c>
      <c r="AL75" s="39">
        <f t="shared" si="235"/>
        <v>1</v>
      </c>
      <c r="AM75" s="17">
        <f t="shared" si="259"/>
        <v>2.5839793281653748E-3</v>
      </c>
      <c r="AN75" s="63">
        <v>305</v>
      </c>
      <c r="AO75" s="48">
        <v>0</v>
      </c>
      <c r="AP75" s="17">
        <f t="shared" si="260"/>
        <v>0</v>
      </c>
      <c r="AQ75" s="63">
        <v>15</v>
      </c>
      <c r="AR75" s="39">
        <v>0</v>
      </c>
      <c r="AS75" s="17">
        <f t="shared" si="261"/>
        <v>0</v>
      </c>
      <c r="AT75" s="63">
        <v>2</v>
      </c>
      <c r="AU75" s="48">
        <v>0</v>
      </c>
      <c r="AV75" s="17">
        <f t="shared" si="236"/>
        <v>0</v>
      </c>
      <c r="AW75" s="63">
        <f t="shared" si="237"/>
        <v>322</v>
      </c>
      <c r="AX75" s="39">
        <f t="shared" si="238"/>
        <v>0</v>
      </c>
      <c r="AY75" s="17">
        <f t="shared" si="262"/>
        <v>0</v>
      </c>
      <c r="AZ75" s="63">
        <v>199</v>
      </c>
      <c r="BA75" s="48">
        <v>0</v>
      </c>
      <c r="BB75" s="17">
        <f t="shared" si="263"/>
        <v>0</v>
      </c>
      <c r="BC75" s="63">
        <v>6</v>
      </c>
      <c r="BD75" s="39">
        <v>0</v>
      </c>
      <c r="BE75" s="17">
        <f t="shared" si="264"/>
        <v>0</v>
      </c>
      <c r="BF75" s="63">
        <v>5</v>
      </c>
      <c r="BG75" s="48">
        <v>0</v>
      </c>
      <c r="BH75" s="17">
        <f t="shared" si="239"/>
        <v>0</v>
      </c>
      <c r="BI75" s="63">
        <f t="shared" si="240"/>
        <v>210</v>
      </c>
      <c r="BJ75" s="39">
        <f t="shared" si="241"/>
        <v>0</v>
      </c>
      <c r="BK75" s="17">
        <f t="shared" si="265"/>
        <v>0</v>
      </c>
      <c r="BL75" s="63">
        <v>90</v>
      </c>
      <c r="BM75" s="48">
        <v>0</v>
      </c>
      <c r="BN75" s="17">
        <f t="shared" si="266"/>
        <v>0</v>
      </c>
      <c r="BO75" s="63">
        <v>5</v>
      </c>
      <c r="BP75" s="39">
        <v>0</v>
      </c>
      <c r="BQ75" s="17">
        <f t="shared" si="267"/>
        <v>0</v>
      </c>
      <c r="BR75" s="63">
        <v>3</v>
      </c>
      <c r="BS75" s="48">
        <v>0</v>
      </c>
      <c r="BT75" s="17">
        <f t="shared" si="242"/>
        <v>0</v>
      </c>
      <c r="BU75" s="63">
        <f t="shared" si="243"/>
        <v>98</v>
      </c>
      <c r="BV75" s="39">
        <f t="shared" si="244"/>
        <v>0</v>
      </c>
      <c r="BW75" s="17">
        <f t="shared" si="268"/>
        <v>0</v>
      </c>
      <c r="BX75" s="63">
        <v>22</v>
      </c>
      <c r="BY75" s="48">
        <v>0</v>
      </c>
      <c r="BZ75" s="17">
        <f t="shared" si="269"/>
        <v>0</v>
      </c>
      <c r="CA75" s="63">
        <v>0</v>
      </c>
      <c r="CB75" s="39">
        <v>0</v>
      </c>
      <c r="CC75" s="17" t="str">
        <f t="shared" si="270"/>
        <v>-</v>
      </c>
      <c r="CD75" s="63">
        <v>2</v>
      </c>
      <c r="CE75" s="48">
        <v>0</v>
      </c>
      <c r="CF75" s="17">
        <f t="shared" si="245"/>
        <v>0</v>
      </c>
      <c r="CG75" s="63">
        <f t="shared" si="246"/>
        <v>24</v>
      </c>
      <c r="CH75" s="39">
        <f t="shared" si="247"/>
        <v>0</v>
      </c>
      <c r="CI75" s="17">
        <f t="shared" si="271"/>
        <v>0</v>
      </c>
      <c r="CJ75" s="63">
        <f t="shared" si="272"/>
        <v>983</v>
      </c>
      <c r="CK75" s="48">
        <f t="shared" si="272"/>
        <v>1</v>
      </c>
      <c r="CL75" s="17">
        <f t="shared" si="273"/>
        <v>1.017293997965412E-3</v>
      </c>
      <c r="CM75" s="63">
        <f t="shared" si="274"/>
        <v>45</v>
      </c>
      <c r="CN75" s="39">
        <f t="shared" si="274"/>
        <v>0</v>
      </c>
      <c r="CO75" s="17">
        <f t="shared" si="275"/>
        <v>0</v>
      </c>
      <c r="CP75" s="63">
        <f t="shared" si="248"/>
        <v>20</v>
      </c>
      <c r="CQ75" s="48">
        <f t="shared" si="249"/>
        <v>0</v>
      </c>
      <c r="CR75" s="17">
        <f t="shared" si="250"/>
        <v>0</v>
      </c>
      <c r="CS75" s="63">
        <f t="shared" si="276"/>
        <v>1048</v>
      </c>
      <c r="CT75" s="39">
        <f t="shared" si="276"/>
        <v>1</v>
      </c>
      <c r="CU75" s="17">
        <f t="shared" si="277"/>
        <v>9.5419847328244271E-4</v>
      </c>
      <c r="DJ75" s="4"/>
      <c r="DK75" s="4"/>
      <c r="DL75" s="4"/>
      <c r="DM75" s="4"/>
      <c r="DN75" s="4"/>
      <c r="DO75" s="4"/>
      <c r="DP75" s="4"/>
    </row>
    <row r="76" spans="2:120" s="15" customFormat="1">
      <c r="B76" s="67">
        <v>71</v>
      </c>
      <c r="C76" s="38" t="s">
        <v>55</v>
      </c>
      <c r="D76" s="63">
        <v>1</v>
      </c>
      <c r="E76" s="48">
        <v>0</v>
      </c>
      <c r="F76" s="17">
        <f t="shared" si="251"/>
        <v>0</v>
      </c>
      <c r="G76" s="63">
        <v>0</v>
      </c>
      <c r="H76" s="48">
        <v>0</v>
      </c>
      <c r="I76" s="17" t="str">
        <f t="shared" si="252"/>
        <v>-</v>
      </c>
      <c r="J76" s="63">
        <v>0</v>
      </c>
      <c r="K76" s="48">
        <v>0</v>
      </c>
      <c r="L76" s="17" t="str">
        <f t="shared" si="227"/>
        <v>-</v>
      </c>
      <c r="M76" s="63">
        <f t="shared" si="228"/>
        <v>1</v>
      </c>
      <c r="N76" s="48">
        <f t="shared" si="229"/>
        <v>0</v>
      </c>
      <c r="O76" s="17">
        <f t="shared" si="253"/>
        <v>0</v>
      </c>
      <c r="P76" s="63">
        <v>10</v>
      </c>
      <c r="Q76" s="48">
        <v>1</v>
      </c>
      <c r="R76" s="17">
        <f t="shared" si="254"/>
        <v>0.1</v>
      </c>
      <c r="S76" s="63">
        <v>0</v>
      </c>
      <c r="T76" s="39">
        <v>0</v>
      </c>
      <c r="U76" s="17" t="str">
        <f t="shared" si="255"/>
        <v>-</v>
      </c>
      <c r="V76" s="63">
        <v>0</v>
      </c>
      <c r="W76" s="48">
        <v>0</v>
      </c>
      <c r="X76" s="17" t="str">
        <f t="shared" si="230"/>
        <v>-</v>
      </c>
      <c r="Y76" s="63">
        <f t="shared" si="231"/>
        <v>10</v>
      </c>
      <c r="Z76" s="39">
        <f t="shared" si="232"/>
        <v>1</v>
      </c>
      <c r="AA76" s="17">
        <f t="shared" si="256"/>
        <v>0.1</v>
      </c>
      <c r="AB76" s="63">
        <v>1209</v>
      </c>
      <c r="AC76" s="48">
        <v>7</v>
      </c>
      <c r="AD76" s="17">
        <f t="shared" si="257"/>
        <v>5.7899090157154673E-3</v>
      </c>
      <c r="AE76" s="63">
        <v>53</v>
      </c>
      <c r="AF76" s="48">
        <v>0</v>
      </c>
      <c r="AG76" s="17">
        <f t="shared" si="258"/>
        <v>0</v>
      </c>
      <c r="AH76" s="63">
        <v>6</v>
      </c>
      <c r="AI76" s="48">
        <v>0</v>
      </c>
      <c r="AJ76" s="17">
        <f t="shared" si="233"/>
        <v>0</v>
      </c>
      <c r="AK76" s="63">
        <f t="shared" si="234"/>
        <v>1268</v>
      </c>
      <c r="AL76" s="39">
        <f t="shared" si="235"/>
        <v>7</v>
      </c>
      <c r="AM76" s="17">
        <f t="shared" si="259"/>
        <v>5.5205047318611991E-3</v>
      </c>
      <c r="AN76" s="63">
        <v>832</v>
      </c>
      <c r="AO76" s="48">
        <v>3</v>
      </c>
      <c r="AP76" s="17">
        <f t="shared" si="260"/>
        <v>3.605769230769231E-3</v>
      </c>
      <c r="AQ76" s="63">
        <v>27</v>
      </c>
      <c r="AR76" s="39">
        <v>0</v>
      </c>
      <c r="AS76" s="17">
        <f t="shared" si="261"/>
        <v>0</v>
      </c>
      <c r="AT76" s="63">
        <v>14</v>
      </c>
      <c r="AU76" s="48">
        <v>0</v>
      </c>
      <c r="AV76" s="17">
        <f t="shared" si="236"/>
        <v>0</v>
      </c>
      <c r="AW76" s="63">
        <f t="shared" si="237"/>
        <v>873</v>
      </c>
      <c r="AX76" s="39">
        <f t="shared" si="238"/>
        <v>3</v>
      </c>
      <c r="AY76" s="17">
        <f t="shared" si="262"/>
        <v>3.4364261168384879E-3</v>
      </c>
      <c r="AZ76" s="63">
        <v>604</v>
      </c>
      <c r="BA76" s="48">
        <v>0</v>
      </c>
      <c r="BB76" s="17">
        <f t="shared" si="263"/>
        <v>0</v>
      </c>
      <c r="BC76" s="63">
        <v>13</v>
      </c>
      <c r="BD76" s="39">
        <v>0</v>
      </c>
      <c r="BE76" s="17">
        <f t="shared" si="264"/>
        <v>0</v>
      </c>
      <c r="BF76" s="63">
        <v>11</v>
      </c>
      <c r="BG76" s="48">
        <v>0</v>
      </c>
      <c r="BH76" s="17">
        <f t="shared" si="239"/>
        <v>0</v>
      </c>
      <c r="BI76" s="63">
        <f t="shared" si="240"/>
        <v>628</v>
      </c>
      <c r="BJ76" s="39">
        <f t="shared" si="241"/>
        <v>0</v>
      </c>
      <c r="BK76" s="17">
        <f t="shared" si="265"/>
        <v>0</v>
      </c>
      <c r="BL76" s="63">
        <v>288</v>
      </c>
      <c r="BM76" s="48">
        <v>0</v>
      </c>
      <c r="BN76" s="17">
        <f t="shared" si="266"/>
        <v>0</v>
      </c>
      <c r="BO76" s="63">
        <v>8</v>
      </c>
      <c r="BP76" s="39">
        <v>0</v>
      </c>
      <c r="BQ76" s="17">
        <f t="shared" si="267"/>
        <v>0</v>
      </c>
      <c r="BR76" s="63">
        <v>9</v>
      </c>
      <c r="BS76" s="48">
        <v>0</v>
      </c>
      <c r="BT76" s="17">
        <f t="shared" si="242"/>
        <v>0</v>
      </c>
      <c r="BU76" s="63">
        <f t="shared" si="243"/>
        <v>305</v>
      </c>
      <c r="BV76" s="39">
        <f t="shared" si="244"/>
        <v>0</v>
      </c>
      <c r="BW76" s="17">
        <f t="shared" si="268"/>
        <v>0</v>
      </c>
      <c r="BX76" s="63">
        <v>84</v>
      </c>
      <c r="BY76" s="48">
        <v>0</v>
      </c>
      <c r="BZ76" s="17">
        <f t="shared" si="269"/>
        <v>0</v>
      </c>
      <c r="CA76" s="63">
        <v>3</v>
      </c>
      <c r="CB76" s="39">
        <v>0</v>
      </c>
      <c r="CC76" s="17">
        <f t="shared" si="270"/>
        <v>0</v>
      </c>
      <c r="CD76" s="63">
        <v>6</v>
      </c>
      <c r="CE76" s="48">
        <v>0</v>
      </c>
      <c r="CF76" s="17">
        <f t="shared" si="245"/>
        <v>0</v>
      </c>
      <c r="CG76" s="63">
        <f t="shared" si="246"/>
        <v>93</v>
      </c>
      <c r="CH76" s="39">
        <f t="shared" si="247"/>
        <v>0</v>
      </c>
      <c r="CI76" s="17">
        <f t="shared" si="271"/>
        <v>0</v>
      </c>
      <c r="CJ76" s="63">
        <f t="shared" si="272"/>
        <v>3028</v>
      </c>
      <c r="CK76" s="48">
        <f t="shared" si="272"/>
        <v>11</v>
      </c>
      <c r="CL76" s="17">
        <f t="shared" si="273"/>
        <v>3.6327608982826948E-3</v>
      </c>
      <c r="CM76" s="63">
        <f t="shared" si="274"/>
        <v>104</v>
      </c>
      <c r="CN76" s="39">
        <f t="shared" si="274"/>
        <v>0</v>
      </c>
      <c r="CO76" s="17">
        <f t="shared" si="275"/>
        <v>0</v>
      </c>
      <c r="CP76" s="63">
        <f t="shared" si="248"/>
        <v>46</v>
      </c>
      <c r="CQ76" s="48">
        <f t="shared" si="249"/>
        <v>0</v>
      </c>
      <c r="CR76" s="17">
        <f t="shared" si="250"/>
        <v>0</v>
      </c>
      <c r="CS76" s="63">
        <f t="shared" si="276"/>
        <v>3178</v>
      </c>
      <c r="CT76" s="39">
        <f t="shared" si="276"/>
        <v>11</v>
      </c>
      <c r="CU76" s="17">
        <f t="shared" si="277"/>
        <v>3.4612964128382631E-3</v>
      </c>
      <c r="DJ76" s="4"/>
      <c r="DK76" s="4"/>
      <c r="DL76" s="4"/>
      <c r="DM76" s="4"/>
      <c r="DN76" s="4"/>
      <c r="DO76" s="4"/>
      <c r="DP76" s="4"/>
    </row>
    <row r="77" spans="2:120" s="15" customFormat="1">
      <c r="B77" s="67">
        <v>72</v>
      </c>
      <c r="C77" s="38" t="s">
        <v>31</v>
      </c>
      <c r="D77" s="63">
        <v>0</v>
      </c>
      <c r="E77" s="48">
        <v>0</v>
      </c>
      <c r="F77" s="17" t="str">
        <f t="shared" si="251"/>
        <v>-</v>
      </c>
      <c r="G77" s="63">
        <v>0</v>
      </c>
      <c r="H77" s="48">
        <v>0</v>
      </c>
      <c r="I77" s="17" t="str">
        <f t="shared" si="252"/>
        <v>-</v>
      </c>
      <c r="J77" s="63">
        <v>0</v>
      </c>
      <c r="K77" s="48">
        <v>0</v>
      </c>
      <c r="L77" s="17" t="str">
        <f t="shared" si="227"/>
        <v>-</v>
      </c>
      <c r="M77" s="63">
        <f t="shared" si="228"/>
        <v>0</v>
      </c>
      <c r="N77" s="48">
        <f t="shared" si="229"/>
        <v>0</v>
      </c>
      <c r="O77" s="17" t="str">
        <f t="shared" si="253"/>
        <v>-</v>
      </c>
      <c r="P77" s="63">
        <v>12</v>
      </c>
      <c r="Q77" s="48">
        <v>0</v>
      </c>
      <c r="R77" s="17">
        <f t="shared" si="254"/>
        <v>0</v>
      </c>
      <c r="S77" s="63">
        <v>0</v>
      </c>
      <c r="T77" s="39">
        <v>0</v>
      </c>
      <c r="U77" s="17" t="str">
        <f t="shared" si="255"/>
        <v>-</v>
      </c>
      <c r="V77" s="63">
        <v>0</v>
      </c>
      <c r="W77" s="48">
        <v>0</v>
      </c>
      <c r="X77" s="17" t="str">
        <f t="shared" si="230"/>
        <v>-</v>
      </c>
      <c r="Y77" s="63">
        <f t="shared" si="231"/>
        <v>12</v>
      </c>
      <c r="Z77" s="39">
        <f>SUM(Q77,T77,W77)</f>
        <v>0</v>
      </c>
      <c r="AA77" s="17">
        <f t="shared" si="256"/>
        <v>0</v>
      </c>
      <c r="AB77" s="63">
        <v>706</v>
      </c>
      <c r="AC77" s="48">
        <v>15</v>
      </c>
      <c r="AD77" s="17">
        <f t="shared" si="257"/>
        <v>2.1246458923512748E-2</v>
      </c>
      <c r="AE77" s="63">
        <v>75</v>
      </c>
      <c r="AF77" s="48">
        <v>4</v>
      </c>
      <c r="AG77" s="17">
        <f t="shared" si="258"/>
        <v>5.3333333333333337E-2</v>
      </c>
      <c r="AH77" s="63">
        <v>2</v>
      </c>
      <c r="AI77" s="48">
        <v>0</v>
      </c>
      <c r="AJ77" s="17">
        <f t="shared" si="233"/>
        <v>0</v>
      </c>
      <c r="AK77" s="63">
        <f t="shared" si="234"/>
        <v>783</v>
      </c>
      <c r="AL77" s="39">
        <f t="shared" si="235"/>
        <v>19</v>
      </c>
      <c r="AM77" s="17">
        <f t="shared" si="259"/>
        <v>2.4265644955300127E-2</v>
      </c>
      <c r="AN77" s="63">
        <v>508</v>
      </c>
      <c r="AO77" s="48">
        <v>6</v>
      </c>
      <c r="AP77" s="17">
        <f t="shared" si="260"/>
        <v>1.1811023622047244E-2</v>
      </c>
      <c r="AQ77" s="63">
        <v>40</v>
      </c>
      <c r="AR77" s="39">
        <v>1</v>
      </c>
      <c r="AS77" s="17">
        <f t="shared" si="261"/>
        <v>2.5000000000000001E-2</v>
      </c>
      <c r="AT77" s="63">
        <v>10</v>
      </c>
      <c r="AU77" s="48">
        <v>0</v>
      </c>
      <c r="AV77" s="17">
        <f t="shared" si="236"/>
        <v>0</v>
      </c>
      <c r="AW77" s="63">
        <f t="shared" si="237"/>
        <v>558</v>
      </c>
      <c r="AX77" s="39">
        <f t="shared" si="238"/>
        <v>7</v>
      </c>
      <c r="AY77" s="17">
        <f t="shared" si="262"/>
        <v>1.2544802867383513E-2</v>
      </c>
      <c r="AZ77" s="63">
        <v>349</v>
      </c>
      <c r="BA77" s="48">
        <v>1</v>
      </c>
      <c r="BB77" s="17">
        <f t="shared" si="263"/>
        <v>2.8653295128939827E-3</v>
      </c>
      <c r="BC77" s="63">
        <v>18</v>
      </c>
      <c r="BD77" s="39">
        <v>1</v>
      </c>
      <c r="BE77" s="17">
        <f t="shared" si="264"/>
        <v>5.5555555555555552E-2</v>
      </c>
      <c r="BF77" s="63">
        <v>7</v>
      </c>
      <c r="BG77" s="48">
        <v>0</v>
      </c>
      <c r="BH77" s="17">
        <f t="shared" si="239"/>
        <v>0</v>
      </c>
      <c r="BI77" s="63">
        <f t="shared" si="240"/>
        <v>374</v>
      </c>
      <c r="BJ77" s="39">
        <f t="shared" si="241"/>
        <v>2</v>
      </c>
      <c r="BK77" s="17">
        <f t="shared" si="265"/>
        <v>5.3475935828877002E-3</v>
      </c>
      <c r="BL77" s="63">
        <v>171</v>
      </c>
      <c r="BM77" s="48">
        <v>0</v>
      </c>
      <c r="BN77" s="17">
        <f t="shared" si="266"/>
        <v>0</v>
      </c>
      <c r="BO77" s="63">
        <v>5</v>
      </c>
      <c r="BP77" s="39">
        <v>0</v>
      </c>
      <c r="BQ77" s="17">
        <f t="shared" si="267"/>
        <v>0</v>
      </c>
      <c r="BR77" s="63">
        <v>5</v>
      </c>
      <c r="BS77" s="48">
        <v>0</v>
      </c>
      <c r="BT77" s="17">
        <f t="shared" si="242"/>
        <v>0</v>
      </c>
      <c r="BU77" s="63">
        <f t="shared" si="243"/>
        <v>181</v>
      </c>
      <c r="BV77" s="39">
        <f t="shared" si="244"/>
        <v>0</v>
      </c>
      <c r="BW77" s="17">
        <f t="shared" si="268"/>
        <v>0</v>
      </c>
      <c r="BX77" s="63">
        <v>55</v>
      </c>
      <c r="BY77" s="48">
        <v>0</v>
      </c>
      <c r="BZ77" s="17">
        <f t="shared" si="269"/>
        <v>0</v>
      </c>
      <c r="CA77" s="63">
        <v>0</v>
      </c>
      <c r="CB77" s="39">
        <v>0</v>
      </c>
      <c r="CC77" s="17" t="str">
        <f t="shared" si="270"/>
        <v>-</v>
      </c>
      <c r="CD77" s="63">
        <v>5</v>
      </c>
      <c r="CE77" s="48">
        <v>0</v>
      </c>
      <c r="CF77" s="17">
        <f t="shared" si="245"/>
        <v>0</v>
      </c>
      <c r="CG77" s="63">
        <f t="shared" si="246"/>
        <v>60</v>
      </c>
      <c r="CH77" s="39">
        <f t="shared" si="247"/>
        <v>0</v>
      </c>
      <c r="CI77" s="17">
        <f t="shared" si="271"/>
        <v>0</v>
      </c>
      <c r="CJ77" s="63">
        <f t="shared" si="272"/>
        <v>1801</v>
      </c>
      <c r="CK77" s="48">
        <f t="shared" si="272"/>
        <v>22</v>
      </c>
      <c r="CL77" s="17">
        <f t="shared" si="273"/>
        <v>1.2215435868961688E-2</v>
      </c>
      <c r="CM77" s="63">
        <f t="shared" si="274"/>
        <v>138</v>
      </c>
      <c r="CN77" s="39">
        <f t="shared" si="274"/>
        <v>6</v>
      </c>
      <c r="CO77" s="17">
        <f t="shared" si="275"/>
        <v>4.3478260869565216E-2</v>
      </c>
      <c r="CP77" s="63">
        <f t="shared" si="248"/>
        <v>29</v>
      </c>
      <c r="CQ77" s="48">
        <f t="shared" si="249"/>
        <v>0</v>
      </c>
      <c r="CR77" s="17">
        <f t="shared" si="250"/>
        <v>0</v>
      </c>
      <c r="CS77" s="63">
        <f t="shared" si="276"/>
        <v>1968</v>
      </c>
      <c r="CT77" s="39">
        <f t="shared" si="276"/>
        <v>28</v>
      </c>
      <c r="CU77" s="17">
        <f t="shared" si="277"/>
        <v>1.4227642276422764E-2</v>
      </c>
      <c r="DJ77" s="4"/>
      <c r="DK77" s="4"/>
      <c r="DL77" s="4"/>
      <c r="DM77" s="4"/>
      <c r="DN77" s="4"/>
      <c r="DO77" s="4"/>
      <c r="DP77" s="4"/>
    </row>
    <row r="78" spans="2:120" s="15" customFormat="1">
      <c r="B78" s="67">
        <v>73</v>
      </c>
      <c r="C78" s="38" t="s">
        <v>32</v>
      </c>
      <c r="D78" s="63">
        <v>0</v>
      </c>
      <c r="E78" s="48">
        <v>0</v>
      </c>
      <c r="F78" s="17" t="str">
        <f t="shared" si="251"/>
        <v>-</v>
      </c>
      <c r="G78" s="63">
        <v>0</v>
      </c>
      <c r="H78" s="48">
        <v>0</v>
      </c>
      <c r="I78" s="17" t="str">
        <f t="shared" si="252"/>
        <v>-</v>
      </c>
      <c r="J78" s="63">
        <v>0</v>
      </c>
      <c r="K78" s="48">
        <v>0</v>
      </c>
      <c r="L78" s="17" t="str">
        <f t="shared" si="227"/>
        <v>-</v>
      </c>
      <c r="M78" s="63">
        <f t="shared" si="228"/>
        <v>0</v>
      </c>
      <c r="N78" s="48">
        <f t="shared" si="229"/>
        <v>0</v>
      </c>
      <c r="O78" s="17" t="str">
        <f t="shared" si="253"/>
        <v>-</v>
      </c>
      <c r="P78" s="63">
        <v>5</v>
      </c>
      <c r="Q78" s="48">
        <v>0</v>
      </c>
      <c r="R78" s="17">
        <f t="shared" si="254"/>
        <v>0</v>
      </c>
      <c r="S78" s="63">
        <v>0</v>
      </c>
      <c r="T78" s="39">
        <v>0</v>
      </c>
      <c r="U78" s="17" t="str">
        <f t="shared" si="255"/>
        <v>-</v>
      </c>
      <c r="V78" s="63">
        <v>0</v>
      </c>
      <c r="W78" s="48">
        <v>0</v>
      </c>
      <c r="X78" s="17" t="str">
        <f t="shared" si="230"/>
        <v>-</v>
      </c>
      <c r="Y78" s="63">
        <f t="shared" si="231"/>
        <v>5</v>
      </c>
      <c r="Z78" s="39">
        <f t="shared" si="232"/>
        <v>0</v>
      </c>
      <c r="AA78" s="17">
        <f t="shared" si="256"/>
        <v>0</v>
      </c>
      <c r="AB78" s="63">
        <v>918</v>
      </c>
      <c r="AC78" s="48">
        <v>13</v>
      </c>
      <c r="AD78" s="17">
        <f t="shared" si="257"/>
        <v>1.4161220043572984E-2</v>
      </c>
      <c r="AE78" s="63">
        <v>88</v>
      </c>
      <c r="AF78" s="48">
        <v>7</v>
      </c>
      <c r="AG78" s="17">
        <f t="shared" si="258"/>
        <v>7.9545454545454544E-2</v>
      </c>
      <c r="AH78" s="63">
        <v>3</v>
      </c>
      <c r="AI78" s="48">
        <v>0</v>
      </c>
      <c r="AJ78" s="17">
        <f t="shared" si="233"/>
        <v>0</v>
      </c>
      <c r="AK78" s="63">
        <f t="shared" si="234"/>
        <v>1009</v>
      </c>
      <c r="AL78" s="39">
        <f t="shared" si="235"/>
        <v>20</v>
      </c>
      <c r="AM78" s="17">
        <f t="shared" si="259"/>
        <v>1.9821605550049554E-2</v>
      </c>
      <c r="AN78" s="63">
        <v>715</v>
      </c>
      <c r="AO78" s="48">
        <v>3</v>
      </c>
      <c r="AP78" s="17">
        <f t="shared" si="260"/>
        <v>4.1958041958041958E-3</v>
      </c>
      <c r="AQ78" s="63">
        <v>71</v>
      </c>
      <c r="AR78" s="39">
        <v>4</v>
      </c>
      <c r="AS78" s="17">
        <f t="shared" si="261"/>
        <v>5.6338028169014086E-2</v>
      </c>
      <c r="AT78" s="63">
        <v>13</v>
      </c>
      <c r="AU78" s="48">
        <v>0</v>
      </c>
      <c r="AV78" s="17">
        <f t="shared" si="236"/>
        <v>0</v>
      </c>
      <c r="AW78" s="63">
        <f t="shared" si="237"/>
        <v>799</v>
      </c>
      <c r="AX78" s="39">
        <f t="shared" si="238"/>
        <v>7</v>
      </c>
      <c r="AY78" s="17">
        <f t="shared" si="262"/>
        <v>8.7609511889862324E-3</v>
      </c>
      <c r="AZ78" s="63">
        <v>515</v>
      </c>
      <c r="BA78" s="48">
        <v>4</v>
      </c>
      <c r="BB78" s="17">
        <f t="shared" si="263"/>
        <v>7.7669902912621356E-3</v>
      </c>
      <c r="BC78" s="63">
        <v>29</v>
      </c>
      <c r="BD78" s="39">
        <v>1</v>
      </c>
      <c r="BE78" s="17">
        <f t="shared" si="264"/>
        <v>3.4482758620689655E-2</v>
      </c>
      <c r="BF78" s="63">
        <v>13</v>
      </c>
      <c r="BG78" s="48">
        <v>0</v>
      </c>
      <c r="BH78" s="17">
        <f t="shared" si="239"/>
        <v>0</v>
      </c>
      <c r="BI78" s="63">
        <f t="shared" si="240"/>
        <v>557</v>
      </c>
      <c r="BJ78" s="39">
        <f t="shared" si="241"/>
        <v>5</v>
      </c>
      <c r="BK78" s="17">
        <f t="shared" si="265"/>
        <v>8.9766606822262122E-3</v>
      </c>
      <c r="BL78" s="63">
        <v>213</v>
      </c>
      <c r="BM78" s="48">
        <v>0</v>
      </c>
      <c r="BN78" s="17">
        <f t="shared" si="266"/>
        <v>0</v>
      </c>
      <c r="BO78" s="63">
        <v>8</v>
      </c>
      <c r="BP78" s="39">
        <v>0</v>
      </c>
      <c r="BQ78" s="17">
        <f t="shared" si="267"/>
        <v>0</v>
      </c>
      <c r="BR78" s="63">
        <v>5</v>
      </c>
      <c r="BS78" s="48">
        <v>0</v>
      </c>
      <c r="BT78" s="17">
        <f t="shared" si="242"/>
        <v>0</v>
      </c>
      <c r="BU78" s="63">
        <f t="shared" si="243"/>
        <v>226</v>
      </c>
      <c r="BV78" s="39">
        <f t="shared" si="244"/>
        <v>0</v>
      </c>
      <c r="BW78" s="17">
        <f t="shared" si="268"/>
        <v>0</v>
      </c>
      <c r="BX78" s="63">
        <v>79</v>
      </c>
      <c r="BY78" s="48">
        <v>0</v>
      </c>
      <c r="BZ78" s="17">
        <f t="shared" si="269"/>
        <v>0</v>
      </c>
      <c r="CA78" s="63">
        <v>1</v>
      </c>
      <c r="CB78" s="39">
        <v>0</v>
      </c>
      <c r="CC78" s="17">
        <f t="shared" si="270"/>
        <v>0</v>
      </c>
      <c r="CD78" s="63">
        <v>4</v>
      </c>
      <c r="CE78" s="48">
        <v>0</v>
      </c>
      <c r="CF78" s="17">
        <f t="shared" si="245"/>
        <v>0</v>
      </c>
      <c r="CG78" s="63">
        <f t="shared" si="246"/>
        <v>84</v>
      </c>
      <c r="CH78" s="39">
        <f t="shared" si="247"/>
        <v>0</v>
      </c>
      <c r="CI78" s="17">
        <f t="shared" si="271"/>
        <v>0</v>
      </c>
      <c r="CJ78" s="63">
        <f t="shared" si="272"/>
        <v>2445</v>
      </c>
      <c r="CK78" s="48">
        <f t="shared" si="272"/>
        <v>20</v>
      </c>
      <c r="CL78" s="17">
        <f t="shared" si="273"/>
        <v>8.1799591002044997E-3</v>
      </c>
      <c r="CM78" s="63">
        <f t="shared" si="274"/>
        <v>197</v>
      </c>
      <c r="CN78" s="39">
        <f t="shared" si="274"/>
        <v>12</v>
      </c>
      <c r="CO78" s="17">
        <f t="shared" si="275"/>
        <v>6.0913705583756347E-2</v>
      </c>
      <c r="CP78" s="63">
        <f t="shared" si="248"/>
        <v>38</v>
      </c>
      <c r="CQ78" s="48">
        <f t="shared" si="249"/>
        <v>0</v>
      </c>
      <c r="CR78" s="17">
        <f t="shared" si="250"/>
        <v>0</v>
      </c>
      <c r="CS78" s="63">
        <f t="shared" si="276"/>
        <v>2680</v>
      </c>
      <c r="CT78" s="39">
        <f t="shared" si="276"/>
        <v>32</v>
      </c>
      <c r="CU78" s="17">
        <f t="shared" si="277"/>
        <v>1.1940298507462687E-2</v>
      </c>
      <c r="DJ78" s="4"/>
      <c r="DK78" s="4"/>
      <c r="DL78" s="4"/>
      <c r="DM78" s="4"/>
      <c r="DN78" s="4"/>
      <c r="DO78" s="4"/>
      <c r="DP78" s="4"/>
    </row>
    <row r="79" spans="2:120" s="15" customFormat="1" ht="14.25" thickBot="1">
      <c r="B79" s="67">
        <v>74</v>
      </c>
      <c r="C79" s="38" t="s">
        <v>33</v>
      </c>
      <c r="D79" s="63">
        <v>2</v>
      </c>
      <c r="E79" s="48">
        <v>0</v>
      </c>
      <c r="F79" s="17">
        <f t="shared" si="251"/>
        <v>0</v>
      </c>
      <c r="G79" s="63">
        <v>0</v>
      </c>
      <c r="H79" s="48">
        <v>0</v>
      </c>
      <c r="I79" s="17" t="str">
        <f t="shared" si="252"/>
        <v>-</v>
      </c>
      <c r="J79" s="63">
        <v>0</v>
      </c>
      <c r="K79" s="48">
        <v>0</v>
      </c>
      <c r="L79" s="17" t="str">
        <f t="shared" si="227"/>
        <v>-</v>
      </c>
      <c r="M79" s="63">
        <f t="shared" si="228"/>
        <v>2</v>
      </c>
      <c r="N79" s="48">
        <f t="shared" si="229"/>
        <v>0</v>
      </c>
      <c r="O79" s="17">
        <f t="shared" si="253"/>
        <v>0</v>
      </c>
      <c r="P79" s="63">
        <v>3</v>
      </c>
      <c r="Q79" s="48">
        <v>0</v>
      </c>
      <c r="R79" s="17">
        <f t="shared" si="254"/>
        <v>0</v>
      </c>
      <c r="S79" s="63">
        <v>0</v>
      </c>
      <c r="T79" s="39">
        <v>0</v>
      </c>
      <c r="U79" s="17" t="str">
        <f t="shared" si="255"/>
        <v>-</v>
      </c>
      <c r="V79" s="63">
        <v>0</v>
      </c>
      <c r="W79" s="48">
        <v>0</v>
      </c>
      <c r="X79" s="17" t="str">
        <f t="shared" si="230"/>
        <v>-</v>
      </c>
      <c r="Y79" s="63">
        <f t="shared" si="231"/>
        <v>3</v>
      </c>
      <c r="Z79" s="39">
        <f t="shared" si="232"/>
        <v>0</v>
      </c>
      <c r="AA79" s="17">
        <f t="shared" si="256"/>
        <v>0</v>
      </c>
      <c r="AB79" s="63">
        <v>484</v>
      </c>
      <c r="AC79" s="48">
        <v>9</v>
      </c>
      <c r="AD79" s="17">
        <f t="shared" si="257"/>
        <v>1.859504132231405E-2</v>
      </c>
      <c r="AE79" s="63">
        <v>33</v>
      </c>
      <c r="AF79" s="48">
        <v>1</v>
      </c>
      <c r="AG79" s="17">
        <f t="shared" si="258"/>
        <v>3.0303030303030304E-2</v>
      </c>
      <c r="AH79" s="63">
        <v>1</v>
      </c>
      <c r="AI79" s="48">
        <v>0</v>
      </c>
      <c r="AJ79" s="17">
        <f t="shared" si="233"/>
        <v>0</v>
      </c>
      <c r="AK79" s="63">
        <f t="shared" si="234"/>
        <v>518</v>
      </c>
      <c r="AL79" s="39">
        <f t="shared" si="235"/>
        <v>10</v>
      </c>
      <c r="AM79" s="17">
        <f t="shared" si="259"/>
        <v>1.9305019305019305E-2</v>
      </c>
      <c r="AN79" s="63">
        <v>312</v>
      </c>
      <c r="AO79" s="48">
        <v>1</v>
      </c>
      <c r="AP79" s="17">
        <f t="shared" si="260"/>
        <v>3.205128205128205E-3</v>
      </c>
      <c r="AQ79" s="63">
        <v>15</v>
      </c>
      <c r="AR79" s="39">
        <v>1</v>
      </c>
      <c r="AS79" s="17">
        <f t="shared" si="261"/>
        <v>6.6666666666666666E-2</v>
      </c>
      <c r="AT79" s="63">
        <v>3</v>
      </c>
      <c r="AU79" s="48">
        <v>0</v>
      </c>
      <c r="AV79" s="17">
        <f t="shared" si="236"/>
        <v>0</v>
      </c>
      <c r="AW79" s="63">
        <f t="shared" si="237"/>
        <v>330</v>
      </c>
      <c r="AX79" s="39">
        <f t="shared" si="238"/>
        <v>2</v>
      </c>
      <c r="AY79" s="17">
        <f t="shared" si="262"/>
        <v>6.0606060606060606E-3</v>
      </c>
      <c r="AZ79" s="63">
        <v>205</v>
      </c>
      <c r="BA79" s="48">
        <v>0</v>
      </c>
      <c r="BB79" s="17">
        <f t="shared" si="263"/>
        <v>0</v>
      </c>
      <c r="BC79" s="63">
        <v>3</v>
      </c>
      <c r="BD79" s="39">
        <v>0</v>
      </c>
      <c r="BE79" s="17">
        <f t="shared" si="264"/>
        <v>0</v>
      </c>
      <c r="BF79" s="63">
        <v>6</v>
      </c>
      <c r="BG79" s="48">
        <v>0</v>
      </c>
      <c r="BH79" s="17">
        <f t="shared" si="239"/>
        <v>0</v>
      </c>
      <c r="BI79" s="63">
        <f t="shared" si="240"/>
        <v>214</v>
      </c>
      <c r="BJ79" s="39">
        <f t="shared" si="241"/>
        <v>0</v>
      </c>
      <c r="BK79" s="17">
        <f t="shared" si="265"/>
        <v>0</v>
      </c>
      <c r="BL79" s="63">
        <v>98</v>
      </c>
      <c r="BM79" s="48">
        <v>0</v>
      </c>
      <c r="BN79" s="17">
        <f t="shared" si="266"/>
        <v>0</v>
      </c>
      <c r="BO79" s="63">
        <v>2</v>
      </c>
      <c r="BP79" s="39">
        <v>0</v>
      </c>
      <c r="BQ79" s="17">
        <f t="shared" si="267"/>
        <v>0</v>
      </c>
      <c r="BR79" s="63">
        <v>3</v>
      </c>
      <c r="BS79" s="48">
        <v>0</v>
      </c>
      <c r="BT79" s="17">
        <f t="shared" si="242"/>
        <v>0</v>
      </c>
      <c r="BU79" s="63">
        <f t="shared" si="243"/>
        <v>103</v>
      </c>
      <c r="BV79" s="39">
        <f t="shared" si="244"/>
        <v>0</v>
      </c>
      <c r="BW79" s="17">
        <f t="shared" si="268"/>
        <v>0</v>
      </c>
      <c r="BX79" s="63">
        <v>29</v>
      </c>
      <c r="BY79" s="48">
        <v>0</v>
      </c>
      <c r="BZ79" s="17">
        <f t="shared" si="269"/>
        <v>0</v>
      </c>
      <c r="CA79" s="63">
        <v>0</v>
      </c>
      <c r="CB79" s="39">
        <v>0</v>
      </c>
      <c r="CC79" s="17" t="str">
        <f t="shared" si="270"/>
        <v>-</v>
      </c>
      <c r="CD79" s="63">
        <v>11</v>
      </c>
      <c r="CE79" s="48">
        <v>0</v>
      </c>
      <c r="CF79" s="17">
        <f t="shared" si="245"/>
        <v>0</v>
      </c>
      <c r="CG79" s="63">
        <f t="shared" si="246"/>
        <v>40</v>
      </c>
      <c r="CH79" s="39">
        <f t="shared" si="247"/>
        <v>0</v>
      </c>
      <c r="CI79" s="17">
        <f t="shared" si="271"/>
        <v>0</v>
      </c>
      <c r="CJ79" s="63">
        <f t="shared" si="272"/>
        <v>1133</v>
      </c>
      <c r="CK79" s="48">
        <f t="shared" si="272"/>
        <v>10</v>
      </c>
      <c r="CL79" s="17">
        <f t="shared" si="273"/>
        <v>8.8261253309796991E-3</v>
      </c>
      <c r="CM79" s="63">
        <f t="shared" si="274"/>
        <v>53</v>
      </c>
      <c r="CN79" s="39">
        <f t="shared" si="274"/>
        <v>2</v>
      </c>
      <c r="CO79" s="17">
        <f t="shared" si="275"/>
        <v>3.7735849056603772E-2</v>
      </c>
      <c r="CP79" s="63">
        <f t="shared" si="248"/>
        <v>24</v>
      </c>
      <c r="CQ79" s="48">
        <f t="shared" si="249"/>
        <v>0</v>
      </c>
      <c r="CR79" s="17">
        <f t="shared" si="250"/>
        <v>0</v>
      </c>
      <c r="CS79" s="63">
        <f t="shared" si="276"/>
        <v>1210</v>
      </c>
      <c r="CT79" s="39">
        <f t="shared" si="276"/>
        <v>12</v>
      </c>
      <c r="CU79" s="17">
        <f t="shared" si="277"/>
        <v>9.9173553719008271E-3</v>
      </c>
      <c r="DJ79" s="4"/>
      <c r="DK79" s="4"/>
      <c r="DL79" s="4"/>
      <c r="DM79" s="4"/>
      <c r="DN79" s="4"/>
      <c r="DO79" s="4"/>
      <c r="DP79" s="4"/>
    </row>
    <row r="80" spans="2:120" s="15" customFormat="1" ht="14.25" thickTop="1">
      <c r="B80" s="283" t="s">
        <v>0</v>
      </c>
      <c r="C80" s="284"/>
      <c r="D80" s="71">
        <f>地区別_人間ドック受診率!D14</f>
        <v>2643</v>
      </c>
      <c r="E80" s="49">
        <f>地区別_人間ドック受診率!E14</f>
        <v>21</v>
      </c>
      <c r="F80" s="46">
        <f>地区別_人間ドック受診率!F14</f>
        <v>7.9455164585698068E-3</v>
      </c>
      <c r="G80" s="71">
        <f>地区別_人間ドック受診率!G14</f>
        <v>50</v>
      </c>
      <c r="H80" s="49">
        <f>地区別_人間ドック受診率!H14</f>
        <v>1</v>
      </c>
      <c r="I80" s="46">
        <f>地区別_人間ドック受診率!I14</f>
        <v>0.02</v>
      </c>
      <c r="J80" s="71">
        <f>地区別_人間ドック受診率!J14</f>
        <v>51</v>
      </c>
      <c r="K80" s="49">
        <f>地区別_人間ドック受診率!K14</f>
        <v>0</v>
      </c>
      <c r="L80" s="46">
        <f>地区別_人間ドック受診率!L14</f>
        <v>0</v>
      </c>
      <c r="M80" s="71">
        <f>地区別_人間ドック受診率!M14</f>
        <v>2744</v>
      </c>
      <c r="N80" s="49">
        <f>地区別_人間ドック受診率!N14</f>
        <v>22</v>
      </c>
      <c r="O80" s="46">
        <f>地区別_人間ドック受診率!O14</f>
        <v>8.0174927113702624E-3</v>
      </c>
      <c r="P80" s="71">
        <f>地区別_人間ドック受診率!P14</f>
        <v>7017</v>
      </c>
      <c r="Q80" s="49">
        <f>地区別_人間ドック受診率!Q14</f>
        <v>37</v>
      </c>
      <c r="R80" s="46">
        <f>地区別_人間ドック受診率!R14</f>
        <v>5.2729086504204074E-3</v>
      </c>
      <c r="S80" s="71">
        <f>地区別_人間ドック受診率!S14</f>
        <v>136</v>
      </c>
      <c r="T80" s="45">
        <f>地区別_人間ドック受診率!T14</f>
        <v>2</v>
      </c>
      <c r="U80" s="46">
        <f>地区別_人間ドック受診率!U14</f>
        <v>1.4705882352941176E-2</v>
      </c>
      <c r="V80" s="71">
        <f>地区別_人間ドック受診率!V14</f>
        <v>187</v>
      </c>
      <c r="W80" s="49">
        <f>地区別_人間ドック受診率!W14</f>
        <v>0</v>
      </c>
      <c r="X80" s="46">
        <f>地区別_人間ドック受診率!X14</f>
        <v>0</v>
      </c>
      <c r="Y80" s="71">
        <f>地区別_人間ドック受診率!Y14</f>
        <v>7340</v>
      </c>
      <c r="Z80" s="45">
        <f>地区別_人間ドック受診率!Z14</f>
        <v>39</v>
      </c>
      <c r="AA80" s="46">
        <f>地区別_人間ドック受診率!AA14</f>
        <v>5.3133514986376026E-3</v>
      </c>
      <c r="AB80" s="71">
        <f>地区別_人間ドック受診率!AB14</f>
        <v>417723</v>
      </c>
      <c r="AC80" s="49">
        <f>地区別_人間ドック受診率!AC14</f>
        <v>3182</v>
      </c>
      <c r="AD80" s="46">
        <f>地区別_人間ドック受診率!AD14</f>
        <v>7.6174881440571858E-3</v>
      </c>
      <c r="AE80" s="71">
        <f>地区別_人間ドック受診率!AE14</f>
        <v>39138</v>
      </c>
      <c r="AF80" s="49">
        <f>地区別_人間ドック受診率!AF14</f>
        <v>1051</v>
      </c>
      <c r="AG80" s="46">
        <f>地区別_人間ドック受診率!AG14</f>
        <v>2.6853697174101895E-2</v>
      </c>
      <c r="AH80" s="71">
        <f>地区別_人間ドック受診率!AH14</f>
        <v>2459</v>
      </c>
      <c r="AI80" s="49">
        <f>地区別_人間ドック受診率!AI14</f>
        <v>0</v>
      </c>
      <c r="AJ80" s="46">
        <f>地区別_人間ドック受診率!AJ14</f>
        <v>0</v>
      </c>
      <c r="AK80" s="71">
        <f>地区別_人間ドック受診率!AK14</f>
        <v>459320</v>
      </c>
      <c r="AL80" s="45">
        <f>地区別_人間ドック受診率!AL14</f>
        <v>4233</v>
      </c>
      <c r="AM80" s="46">
        <f>地区別_人間ドック受診率!AM14</f>
        <v>9.2157972655229469E-3</v>
      </c>
      <c r="AN80" s="71">
        <f>地区別_人間ドック受診率!AN14</f>
        <v>329931</v>
      </c>
      <c r="AO80" s="49">
        <f>地区別_人間ドック受診率!AO14</f>
        <v>1453</v>
      </c>
      <c r="AP80" s="46">
        <f>地区別_人間ドック受診率!AP14</f>
        <v>4.4039511291754947E-3</v>
      </c>
      <c r="AQ80" s="71">
        <f>地区別_人間ドック受診率!AQ14</f>
        <v>24428</v>
      </c>
      <c r="AR80" s="45">
        <f>地区別_人間ドック受診率!AR14</f>
        <v>568</v>
      </c>
      <c r="AS80" s="46">
        <f>地区別_人間ドック受診率!AS14</f>
        <v>2.3252005894874733E-2</v>
      </c>
      <c r="AT80" s="71">
        <f>地区別_人間ドック受診率!AT14</f>
        <v>4583</v>
      </c>
      <c r="AU80" s="49">
        <f>地区別_人間ドック受診率!AU14</f>
        <v>0</v>
      </c>
      <c r="AV80" s="46">
        <f>地区別_人間ドック受診率!AV14</f>
        <v>0</v>
      </c>
      <c r="AW80" s="71">
        <f>地区別_人間ドック受診率!AW14</f>
        <v>358942</v>
      </c>
      <c r="AX80" s="45">
        <f>地区別_人間ドック受診率!AX14</f>
        <v>2021</v>
      </c>
      <c r="AY80" s="46">
        <f>地区別_人間ドック受診率!AY14</f>
        <v>5.6304361150269402E-3</v>
      </c>
      <c r="AZ80" s="71">
        <f>地区別_人間ドック受診率!AZ14</f>
        <v>206153</v>
      </c>
      <c r="BA80" s="49">
        <f>地区別_人間ドック受診率!BA14</f>
        <v>358</v>
      </c>
      <c r="BB80" s="46">
        <f>地区別_人間ドック受診率!BB14</f>
        <v>1.7365742919094071E-3</v>
      </c>
      <c r="BC80" s="71">
        <f>地区別_人間ドック受診率!BC14</f>
        <v>12941</v>
      </c>
      <c r="BD80" s="45">
        <f>地区別_人間ドック受診率!BD14</f>
        <v>134</v>
      </c>
      <c r="BE80" s="46">
        <f>地区別_人間ドック受診率!BE14</f>
        <v>1.0354686654818021E-2</v>
      </c>
      <c r="BF80" s="71">
        <f>地区別_人間ドック受診率!BF14</f>
        <v>4690</v>
      </c>
      <c r="BG80" s="49">
        <f>地区別_人間ドック受診率!BG14</f>
        <v>0</v>
      </c>
      <c r="BH80" s="46">
        <f>地区別_人間ドック受診率!BH14</f>
        <v>0</v>
      </c>
      <c r="BI80" s="71">
        <f>地区別_人間ドック受診率!BI14</f>
        <v>223784</v>
      </c>
      <c r="BJ80" s="45">
        <f>地区別_人間ドック受診率!BJ14</f>
        <v>492</v>
      </c>
      <c r="BK80" s="46">
        <f>地区別_人間ドック受診率!BK14</f>
        <v>2.1985486004361347E-3</v>
      </c>
      <c r="BL80" s="71">
        <f>地区別_人間ドック受診率!BL14</f>
        <v>86203</v>
      </c>
      <c r="BM80" s="49">
        <f>地区別_人間ドック受診率!BM14</f>
        <v>30</v>
      </c>
      <c r="BN80" s="46">
        <f>地区別_人間ドック受診率!BN14</f>
        <v>3.4801573031101004E-4</v>
      </c>
      <c r="BO80" s="71">
        <f>地区別_人間ドック受診率!BO14</f>
        <v>5229</v>
      </c>
      <c r="BP80" s="45">
        <f>地区別_人間ドック受診率!BP14</f>
        <v>16</v>
      </c>
      <c r="BQ80" s="46">
        <f>地区別_人間ドック受診率!BQ14</f>
        <v>3.0598584815452285E-3</v>
      </c>
      <c r="BR80" s="71">
        <f>地区別_人間ドック受診率!BR14</f>
        <v>4384</v>
      </c>
      <c r="BS80" s="49">
        <f>地区別_人間ドック受診率!BS14</f>
        <v>0</v>
      </c>
      <c r="BT80" s="46">
        <f>地区別_人間ドック受診率!BT14</f>
        <v>0</v>
      </c>
      <c r="BU80" s="71">
        <f>地区別_人間ドック受診率!BU14</f>
        <v>95816</v>
      </c>
      <c r="BV80" s="45">
        <f>地区別_人間ドック受診率!BV14</f>
        <v>46</v>
      </c>
      <c r="BW80" s="46">
        <f>地区別_人間ドック受診率!BW14</f>
        <v>4.8008683309676883E-4</v>
      </c>
      <c r="BX80" s="71">
        <f>地区別_人間ドック受診率!BX14</f>
        <v>26763</v>
      </c>
      <c r="BY80" s="49">
        <f>地区別_人間ドック受診率!BY14</f>
        <v>3</v>
      </c>
      <c r="BZ80" s="46">
        <f>地区別_人間ドック受診率!BZ14</f>
        <v>1.1209505660800359E-4</v>
      </c>
      <c r="CA80" s="71">
        <f>地区別_人間ドック受診率!CA14</f>
        <v>1343</v>
      </c>
      <c r="CB80" s="45">
        <f>地区別_人間ドック受診率!CB14</f>
        <v>1</v>
      </c>
      <c r="CC80" s="46">
        <f>地区別_人間ドック受診率!CC14</f>
        <v>7.4460163812360388E-4</v>
      </c>
      <c r="CD80" s="71">
        <f>地区別_人間ドック受診率!CD14</f>
        <v>3165</v>
      </c>
      <c r="CE80" s="49">
        <f>地区別_人間ドック受診率!CE14</f>
        <v>0</v>
      </c>
      <c r="CF80" s="46">
        <f>地区別_人間ドック受診率!CF14</f>
        <v>0</v>
      </c>
      <c r="CG80" s="71">
        <f>地区別_人間ドック受診率!CG14</f>
        <v>31271</v>
      </c>
      <c r="CH80" s="45">
        <f>地区別_人間ドック受診率!CH14</f>
        <v>4</v>
      </c>
      <c r="CI80" s="46">
        <f>地区別_人間ドック受診率!CI14</f>
        <v>1.2791404176393465E-4</v>
      </c>
      <c r="CJ80" s="71">
        <f>地区別_人間ドック受診率!CJ14</f>
        <v>1076433</v>
      </c>
      <c r="CK80" s="45">
        <f>地区別_人間ドック受診率!CK14</f>
        <v>5084</v>
      </c>
      <c r="CL80" s="46">
        <f>地区別_人間ドック受診率!CL14</f>
        <v>4.7230064481486537E-3</v>
      </c>
      <c r="CM80" s="71">
        <f>地区別_人間ドック受診率!CM14</f>
        <v>83265</v>
      </c>
      <c r="CN80" s="45">
        <f>地区別_人間ドック受診率!CN14</f>
        <v>1773</v>
      </c>
      <c r="CO80" s="46">
        <f>地区別_人間ドック受診率!CO14</f>
        <v>2.1293460637722934E-2</v>
      </c>
      <c r="CP80" s="71">
        <f>地区別_人間ドック受診率!CP14</f>
        <v>19519</v>
      </c>
      <c r="CQ80" s="49">
        <f>地区別_人間ドック受診率!CQ14</f>
        <v>0</v>
      </c>
      <c r="CR80" s="46">
        <f>地区別_人間ドック受診率!CR14</f>
        <v>0</v>
      </c>
      <c r="CS80" s="71">
        <f>地区別_人間ドック受診率!CS14</f>
        <v>1179217</v>
      </c>
      <c r="CT80" s="45">
        <f>地区別_人間ドック受診率!CT14</f>
        <v>6857</v>
      </c>
      <c r="CU80" s="46">
        <f>地区別_人間ドック受診率!CU14</f>
        <v>5.8148754639731279E-3</v>
      </c>
      <c r="DJ80" s="4"/>
      <c r="DK80" s="4"/>
      <c r="DL80" s="4"/>
      <c r="DM80" s="4"/>
      <c r="DN80" s="4"/>
      <c r="DO80" s="4"/>
      <c r="DP80" s="4"/>
    </row>
    <row r="81" spans="2:120" s="15" customFormat="1">
      <c r="B81" s="18"/>
      <c r="DJ81" s="4"/>
      <c r="DK81" s="4"/>
      <c r="DL81" s="4"/>
      <c r="DM81" s="4"/>
      <c r="DN81" s="4"/>
      <c r="DO81" s="4"/>
      <c r="DP81" s="4"/>
    </row>
    <row r="82" spans="2:120" s="15" customFormat="1">
      <c r="DJ82" s="4"/>
      <c r="DK82" s="4"/>
      <c r="DL82" s="4"/>
      <c r="DM82" s="4"/>
      <c r="DN82" s="4"/>
      <c r="DO82" s="4"/>
      <c r="DP82" s="4"/>
    </row>
    <row r="83" spans="2:120" s="15" customFormat="1">
      <c r="DJ83" s="4"/>
      <c r="DK83" s="4"/>
      <c r="DL83" s="4"/>
      <c r="DM83" s="4"/>
      <c r="DN83" s="4"/>
      <c r="DO83" s="4"/>
      <c r="DP83" s="4"/>
    </row>
    <row r="84" spans="2:120" s="15" customFormat="1">
      <c r="DJ84" s="4"/>
      <c r="DK84" s="4"/>
      <c r="DL84" s="4"/>
      <c r="DM84" s="4"/>
      <c r="DN84" s="4"/>
      <c r="DO84" s="4"/>
      <c r="DP84" s="4"/>
    </row>
  </sheetData>
  <mergeCells count="50">
    <mergeCell ref="DN5:DO5"/>
    <mergeCell ref="CZ5:DB5"/>
    <mergeCell ref="DE5:DF5"/>
    <mergeCell ref="DG5:DH5"/>
    <mergeCell ref="DJ5:DK5"/>
    <mergeCell ref="DL5:DM5"/>
    <mergeCell ref="CW5:CX5"/>
    <mergeCell ref="B80:C80"/>
    <mergeCell ref="BO4:BQ4"/>
    <mergeCell ref="B3:B5"/>
    <mergeCell ref="AZ3:BK3"/>
    <mergeCell ref="BL3:BW3"/>
    <mergeCell ref="AE4:AG4"/>
    <mergeCell ref="AK4:AM4"/>
    <mergeCell ref="AN4:AP4"/>
    <mergeCell ref="C3:C5"/>
    <mergeCell ref="BU4:BW4"/>
    <mergeCell ref="AQ4:AS4"/>
    <mergeCell ref="AW4:AY4"/>
    <mergeCell ref="AZ4:BB4"/>
    <mergeCell ref="CJ3:CU3"/>
    <mergeCell ref="CM4:CO4"/>
    <mergeCell ref="CS4:CU4"/>
    <mergeCell ref="CG4:CI4"/>
    <mergeCell ref="CJ4:CL4"/>
    <mergeCell ref="D4:F4"/>
    <mergeCell ref="G4:I4"/>
    <mergeCell ref="M4:O4"/>
    <mergeCell ref="P4:R4"/>
    <mergeCell ref="S4:U4"/>
    <mergeCell ref="CP4:CR4"/>
    <mergeCell ref="D3:O3"/>
    <mergeCell ref="P3:AA3"/>
    <mergeCell ref="AB3:AM3"/>
    <mergeCell ref="AN3:AY3"/>
    <mergeCell ref="AB4:AD4"/>
    <mergeCell ref="Y4:AA4"/>
    <mergeCell ref="J4:L4"/>
    <mergeCell ref="V4:X4"/>
    <mergeCell ref="AH4:AJ4"/>
    <mergeCell ref="AT4:AV4"/>
    <mergeCell ref="BX3:CI3"/>
    <mergeCell ref="BX4:BZ4"/>
    <mergeCell ref="CA4:CC4"/>
    <mergeCell ref="BC4:BE4"/>
    <mergeCell ref="BI4:BK4"/>
    <mergeCell ref="BL4:BN4"/>
    <mergeCell ref="BF4:BH4"/>
    <mergeCell ref="BR4:BT4"/>
    <mergeCell ref="CD4:CF4"/>
  </mergeCells>
  <phoneticPr fontId="3"/>
  <pageMargins left="0.59055118110236227" right="0.31496062992125984" top="0.59055118110236227" bottom="0.59055118110236227" header="0.31496062992125984" footer="0.31496062992125984"/>
  <pageSetup paperSize="8" scale="73" fitToHeight="0" orientation="landscape" r:id="rId1"/>
  <headerFooter>
    <oddHeader>&amp;R&amp;"ＭＳ 明朝,標準"&amp;12 2-7.人間ドック受診に係る分析</oddHeader>
  </headerFooter>
  <colBreaks count="2" manualBreakCount="2">
    <brk id="39" max="79" man="1"/>
    <brk id="75" max="79" man="1"/>
  </colBreaks>
  <ignoredErrors>
    <ignoredError sqref="CL6:CL79 CO6:CO79 CR6:CR79 DG6:DG48 DL6:DL48 DN6:DN48" formula="1"/>
    <ignoredError sqref="DA8:DA48" emptyCellReferenc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0DBF6-762E-4DD3-B285-FACF13FD325A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166</v>
      </c>
    </row>
    <row r="2" spans="1:1" ht="16.5" customHeight="1">
      <c r="A2" s="4" t="s">
        <v>219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33FB-9AD1-4187-B641-6127AA0B0A31}">
  <dimension ref="A1:L3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1" width="4.625" style="4" customWidth="1"/>
    <col min="12" max="15" width="14.875" style="4" customWidth="1"/>
    <col min="16" max="17" width="9" style="4"/>
    <col min="18" max="19" width="14.875" style="4" customWidth="1"/>
    <col min="20" max="20" width="8.375" style="4" customWidth="1"/>
    <col min="21" max="16384" width="9" style="4"/>
  </cols>
  <sheetData>
    <row r="1" spans="1:12" ht="16.5" customHeight="1">
      <c r="A1" s="4" t="s">
        <v>209</v>
      </c>
    </row>
    <row r="2" spans="1:12" ht="16.5" customHeight="1">
      <c r="A2" s="4" t="s">
        <v>219</v>
      </c>
    </row>
    <row r="3" spans="1:12" ht="13.5" customHeight="1">
      <c r="A3" s="4" t="s">
        <v>192</v>
      </c>
      <c r="L3" s="4" t="s">
        <v>193</v>
      </c>
    </row>
  </sheetData>
  <phoneticPr fontId="3"/>
  <pageMargins left="0.70866141732283472" right="0.19685039370078741" top="0.59055118110236227" bottom="0.59055118110236227" header="0.31496062992125984" footer="0.31496062992125984"/>
  <pageSetup paperSize="8" scale="75" fitToHeight="0" orientation="landscape" r:id="rId1"/>
  <headerFooter>
    <oddHeader>&amp;R&amp;"ＭＳ 明朝,標準"&amp;12 2-7.人間ドック受診に係る分析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0F8EA-0B21-44CE-9D22-874DA79364E5}">
  <sheetPr codeName="Sheet12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9" customWidth="1"/>
    <col min="2" max="2" width="2.125" style="19" customWidth="1"/>
    <col min="3" max="3" width="8.375" style="19" customWidth="1"/>
    <col min="4" max="4" width="11.625" style="19" customWidth="1"/>
    <col min="5" max="5" width="5.5" style="19" bestFit="1" customWidth="1"/>
    <col min="6" max="6" width="11.625" style="19" customWidth="1"/>
    <col min="7" max="7" width="5.5" style="19" customWidth="1"/>
    <col min="8" max="16" width="8.875" style="19" customWidth="1"/>
    <col min="17" max="17" width="2" style="1" customWidth="1"/>
    <col min="18" max="16384" width="9" style="1"/>
  </cols>
  <sheetData>
    <row r="1" spans="1:16" ht="16.5" customHeight="1">
      <c r="A1" s="4" t="s">
        <v>166</v>
      </c>
    </row>
    <row r="2" spans="1:16" ht="16.5" customHeight="1">
      <c r="A2" s="19" t="s">
        <v>155</v>
      </c>
    </row>
    <row r="4" spans="1:16" ht="13.5" customHeight="1">
      <c r="B4" s="20"/>
      <c r="C4" s="21"/>
      <c r="D4" s="21"/>
      <c r="E4" s="21"/>
      <c r="F4" s="21"/>
      <c r="G4" s="22"/>
    </row>
    <row r="5" spans="1:16" ht="13.5" customHeight="1">
      <c r="B5" s="23"/>
      <c r="C5" s="24"/>
      <c r="D5" s="25">
        <v>2.1000000000000001E-2</v>
      </c>
      <c r="E5" s="13" t="s">
        <v>152</v>
      </c>
      <c r="F5" s="26">
        <v>2.4E-2</v>
      </c>
      <c r="G5" s="27" t="s">
        <v>153</v>
      </c>
    </row>
    <row r="6" spans="1:16">
      <c r="B6" s="23"/>
      <c r="D6" s="25"/>
      <c r="E6" s="13"/>
      <c r="F6" s="26"/>
      <c r="G6" s="27"/>
    </row>
    <row r="7" spans="1:16">
      <c r="B7" s="23"/>
      <c r="C7" s="28"/>
      <c r="D7" s="25">
        <v>1.6E-2</v>
      </c>
      <c r="E7" s="13" t="s">
        <v>152</v>
      </c>
      <c r="F7" s="26">
        <v>2.1000000000000001E-2</v>
      </c>
      <c r="G7" s="27" t="s">
        <v>154</v>
      </c>
    </row>
    <row r="8" spans="1:16">
      <c r="B8" s="23"/>
      <c r="D8" s="25"/>
      <c r="E8" s="13"/>
      <c r="F8" s="26"/>
      <c r="G8" s="27"/>
    </row>
    <row r="9" spans="1:16">
      <c r="B9" s="23"/>
      <c r="C9" s="29"/>
      <c r="D9" s="25">
        <v>1.0999999999999999E-2</v>
      </c>
      <c r="E9" s="13" t="s">
        <v>152</v>
      </c>
      <c r="F9" s="26">
        <v>1.6E-2</v>
      </c>
      <c r="G9" s="27" t="s">
        <v>154</v>
      </c>
    </row>
    <row r="10" spans="1:16">
      <c r="B10" s="23"/>
      <c r="D10" s="25"/>
      <c r="E10" s="13"/>
      <c r="F10" s="26"/>
      <c r="G10" s="27"/>
    </row>
    <row r="11" spans="1:16">
      <c r="B11" s="23"/>
      <c r="C11" s="30"/>
      <c r="D11" s="25">
        <v>6.0000000000000001E-3</v>
      </c>
      <c r="E11" s="13" t="s">
        <v>152</v>
      </c>
      <c r="F11" s="26">
        <v>1.0999999999999999E-2</v>
      </c>
      <c r="G11" s="27" t="s">
        <v>154</v>
      </c>
    </row>
    <row r="12" spans="1:16">
      <c r="B12" s="23"/>
      <c r="D12" s="25"/>
      <c r="E12" s="13"/>
      <c r="F12" s="26"/>
      <c r="G12" s="27"/>
    </row>
    <row r="13" spans="1:16">
      <c r="B13" s="23"/>
      <c r="C13" s="31"/>
      <c r="D13" s="25">
        <v>1E-3</v>
      </c>
      <c r="E13" s="13" t="s">
        <v>152</v>
      </c>
      <c r="F13" s="26">
        <v>6.0000000000000001E-3</v>
      </c>
      <c r="G13" s="27" t="s">
        <v>154</v>
      </c>
    </row>
    <row r="14" spans="1:16">
      <c r="B14" s="32"/>
      <c r="C14" s="33"/>
      <c r="D14" s="33"/>
      <c r="E14" s="33"/>
      <c r="F14" s="33"/>
      <c r="G14" s="34"/>
    </row>
    <row r="16" spans="1:16"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2:16">
      <c r="B17" s="23"/>
      <c r="P17" s="35"/>
    </row>
    <row r="18" spans="2:16">
      <c r="B18" s="23"/>
      <c r="P18" s="35"/>
    </row>
    <row r="19" spans="2:16">
      <c r="B19" s="23"/>
      <c r="P19" s="35"/>
    </row>
    <row r="20" spans="2:16">
      <c r="B20" s="23"/>
      <c r="P20" s="35"/>
    </row>
    <row r="21" spans="2:16">
      <c r="B21" s="23"/>
      <c r="P21" s="35"/>
    </row>
    <row r="22" spans="2:16">
      <c r="B22" s="23"/>
      <c r="P22" s="35"/>
    </row>
    <row r="23" spans="2:16">
      <c r="B23" s="23"/>
      <c r="P23" s="35"/>
    </row>
    <row r="24" spans="2:16">
      <c r="B24" s="23"/>
      <c r="P24" s="35"/>
    </row>
    <row r="25" spans="2:16">
      <c r="B25" s="23"/>
      <c r="P25" s="35"/>
    </row>
    <row r="26" spans="2:16">
      <c r="B26" s="23"/>
      <c r="P26" s="35"/>
    </row>
    <row r="27" spans="2:16">
      <c r="B27" s="23"/>
      <c r="P27" s="35"/>
    </row>
    <row r="28" spans="2:16">
      <c r="B28" s="23"/>
      <c r="P28" s="35"/>
    </row>
    <row r="29" spans="2:16">
      <c r="B29" s="23"/>
      <c r="P29" s="35"/>
    </row>
    <row r="30" spans="2:16">
      <c r="B30" s="23"/>
      <c r="P30" s="35"/>
    </row>
    <row r="31" spans="2:16">
      <c r="B31" s="23"/>
      <c r="P31" s="35"/>
    </row>
    <row r="32" spans="2:16">
      <c r="B32" s="23"/>
      <c r="P32" s="35"/>
    </row>
    <row r="33" spans="2:16">
      <c r="B33" s="23"/>
      <c r="P33" s="35"/>
    </row>
    <row r="34" spans="2:16">
      <c r="B34" s="23"/>
      <c r="P34" s="35"/>
    </row>
    <row r="35" spans="2:16">
      <c r="B35" s="23"/>
      <c r="P35" s="35"/>
    </row>
    <row r="36" spans="2:16">
      <c r="B36" s="23"/>
      <c r="P36" s="35"/>
    </row>
    <row r="37" spans="2:16">
      <c r="B37" s="23"/>
      <c r="P37" s="35"/>
    </row>
    <row r="38" spans="2:16">
      <c r="B38" s="23"/>
      <c r="P38" s="35"/>
    </row>
    <row r="39" spans="2:16">
      <c r="B39" s="23"/>
      <c r="P39" s="35"/>
    </row>
    <row r="40" spans="2:16">
      <c r="B40" s="23"/>
      <c r="P40" s="35"/>
    </row>
    <row r="41" spans="2:16">
      <c r="B41" s="23"/>
      <c r="P41" s="35"/>
    </row>
    <row r="42" spans="2:16">
      <c r="B42" s="23"/>
      <c r="P42" s="35"/>
    </row>
    <row r="43" spans="2:16">
      <c r="B43" s="23"/>
      <c r="P43" s="35"/>
    </row>
    <row r="44" spans="2:16">
      <c r="B44" s="23"/>
      <c r="P44" s="35"/>
    </row>
    <row r="45" spans="2:16">
      <c r="B45" s="23"/>
      <c r="P45" s="35"/>
    </row>
    <row r="46" spans="2:16">
      <c r="B46" s="23"/>
      <c r="P46" s="35"/>
    </row>
    <row r="47" spans="2:16">
      <c r="B47" s="23"/>
      <c r="P47" s="35"/>
    </row>
    <row r="48" spans="2:16">
      <c r="B48" s="23"/>
      <c r="P48" s="35"/>
    </row>
    <row r="49" spans="2:16">
      <c r="B49" s="23"/>
      <c r="P49" s="35"/>
    </row>
    <row r="50" spans="2:16">
      <c r="B50" s="23"/>
      <c r="P50" s="35"/>
    </row>
    <row r="51" spans="2:16">
      <c r="B51" s="23"/>
      <c r="P51" s="35"/>
    </row>
    <row r="52" spans="2:16">
      <c r="B52" s="23"/>
      <c r="P52" s="35"/>
    </row>
    <row r="53" spans="2:16">
      <c r="B53" s="23"/>
      <c r="P53" s="35"/>
    </row>
    <row r="54" spans="2:16">
      <c r="B54" s="23"/>
      <c r="P54" s="35"/>
    </row>
    <row r="55" spans="2:16">
      <c r="B55" s="23"/>
      <c r="P55" s="35"/>
    </row>
    <row r="56" spans="2:16">
      <c r="B56" s="23"/>
      <c r="P56" s="35"/>
    </row>
    <row r="57" spans="2:16">
      <c r="B57" s="23"/>
      <c r="P57" s="35"/>
    </row>
    <row r="58" spans="2:16">
      <c r="B58" s="23"/>
      <c r="P58" s="35"/>
    </row>
    <row r="59" spans="2:16">
      <c r="B59" s="23"/>
      <c r="P59" s="35"/>
    </row>
    <row r="60" spans="2:16">
      <c r="B60" s="23"/>
      <c r="P60" s="35"/>
    </row>
    <row r="61" spans="2:16">
      <c r="B61" s="23"/>
      <c r="P61" s="35"/>
    </row>
    <row r="62" spans="2:16">
      <c r="B62" s="23"/>
      <c r="P62" s="35"/>
    </row>
    <row r="63" spans="2:16">
      <c r="B63" s="23"/>
      <c r="P63" s="35"/>
    </row>
    <row r="64" spans="2:16">
      <c r="B64" s="23"/>
      <c r="P64" s="35"/>
    </row>
    <row r="65" spans="2:16">
      <c r="B65" s="23"/>
      <c r="P65" s="35"/>
    </row>
    <row r="66" spans="2:16">
      <c r="B66" s="23"/>
      <c r="P66" s="35"/>
    </row>
    <row r="67" spans="2:16">
      <c r="B67" s="23"/>
      <c r="P67" s="35"/>
    </row>
    <row r="68" spans="2:16">
      <c r="B68" s="23"/>
      <c r="P68" s="35"/>
    </row>
    <row r="69" spans="2:16">
      <c r="B69" s="23"/>
      <c r="P69" s="35"/>
    </row>
    <row r="70" spans="2:16">
      <c r="B70" s="23"/>
      <c r="P70" s="35"/>
    </row>
    <row r="71" spans="2:16">
      <c r="B71" s="23"/>
      <c r="P71" s="35"/>
    </row>
    <row r="72" spans="2:16">
      <c r="B72" s="23"/>
      <c r="P72" s="35"/>
    </row>
    <row r="73" spans="2:16">
      <c r="B73" s="23"/>
      <c r="P73" s="35"/>
    </row>
    <row r="74" spans="2:16">
      <c r="B74" s="23"/>
      <c r="P74" s="35"/>
    </row>
    <row r="75" spans="2:16">
      <c r="B75" s="23"/>
      <c r="P75" s="35"/>
    </row>
    <row r="76" spans="2:16">
      <c r="B76" s="23"/>
      <c r="P76" s="35"/>
    </row>
    <row r="77" spans="2:16">
      <c r="B77" s="23"/>
      <c r="P77" s="35"/>
    </row>
    <row r="78" spans="2:16">
      <c r="B78" s="23"/>
      <c r="P78" s="35"/>
    </row>
    <row r="79" spans="2:16">
      <c r="B79" s="23"/>
      <c r="P79" s="35"/>
    </row>
    <row r="80" spans="2:16">
      <c r="B80" s="23"/>
      <c r="P80" s="35"/>
    </row>
    <row r="81" spans="2:16">
      <c r="B81" s="23"/>
      <c r="P81" s="35"/>
    </row>
    <row r="82" spans="2:16">
      <c r="B82" s="23"/>
      <c r="P82" s="35"/>
    </row>
    <row r="83" spans="2:16">
      <c r="B83" s="23"/>
      <c r="P83" s="35"/>
    </row>
    <row r="84" spans="2:16">
      <c r="B84" s="32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6"/>
    </row>
  </sheetData>
  <phoneticPr fontId="3"/>
  <pageMargins left="0.70866141732283472" right="0.19685039370078741" top="0.59055118110236227" bottom="0.59055118110236227" header="0.31496062992125984" footer="0.31496062992125984"/>
  <pageSetup paperSize="9" scale="70" orientation="portrait" r:id="rId1"/>
  <headerFooter>
    <oddHeader>&amp;R&amp;"ＭＳ 明朝,標準"&amp;12 2-7.人間ドック受診に係る分析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16189-7B9C-4DD9-86AF-F9681B3E7522}">
  <sheetPr codeName="Sheet10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9" customWidth="1"/>
    <col min="2" max="2" width="2.125" style="19" customWidth="1"/>
    <col min="3" max="3" width="8.375" style="19" customWidth="1"/>
    <col min="4" max="4" width="11.625" style="19" customWidth="1"/>
    <col min="5" max="5" width="5.5" style="19" bestFit="1" customWidth="1"/>
    <col min="6" max="6" width="11.625" style="19" customWidth="1"/>
    <col min="7" max="7" width="5.5" style="19" customWidth="1"/>
    <col min="8" max="16" width="8.875" style="19" customWidth="1"/>
    <col min="17" max="17" width="2" style="1" customWidth="1"/>
    <col min="18" max="16384" width="9" style="1"/>
  </cols>
  <sheetData>
    <row r="1" spans="1:16" ht="16.5" customHeight="1">
      <c r="A1" s="4" t="s">
        <v>209</v>
      </c>
    </row>
    <row r="2" spans="1:16" ht="16.5" customHeight="1">
      <c r="A2" s="19" t="s">
        <v>155</v>
      </c>
    </row>
    <row r="3" spans="1:16">
      <c r="A3" s="19" t="s">
        <v>194</v>
      </c>
    </row>
    <row r="4" spans="1:16" ht="13.5" customHeight="1">
      <c r="B4" s="20"/>
      <c r="C4" s="21"/>
      <c r="D4" s="21"/>
      <c r="E4" s="21"/>
      <c r="F4" s="21"/>
      <c r="G4" s="22"/>
    </row>
    <row r="5" spans="1:16" ht="13.5" customHeight="1">
      <c r="B5" s="23"/>
      <c r="C5" s="24"/>
      <c r="D5" s="25">
        <v>1.7000000000000001E-2</v>
      </c>
      <c r="E5" s="13" t="s">
        <v>152</v>
      </c>
      <c r="F5" s="26">
        <v>2.1000000000000001E-2</v>
      </c>
      <c r="G5" s="27" t="s">
        <v>153</v>
      </c>
    </row>
    <row r="6" spans="1:16">
      <c r="B6" s="23"/>
      <c r="D6" s="25"/>
      <c r="E6" s="13"/>
      <c r="F6" s="26"/>
      <c r="G6" s="27"/>
    </row>
    <row r="7" spans="1:16">
      <c r="B7" s="23"/>
      <c r="C7" s="28"/>
      <c r="D7" s="25">
        <v>1.3000000000000001E-2</v>
      </c>
      <c r="E7" s="13" t="s">
        <v>152</v>
      </c>
      <c r="F7" s="26">
        <v>1.7000000000000001E-2</v>
      </c>
      <c r="G7" s="27" t="s">
        <v>154</v>
      </c>
    </row>
    <row r="8" spans="1:16">
      <c r="B8" s="23"/>
      <c r="D8" s="25"/>
      <c r="E8" s="13"/>
      <c r="F8" s="26"/>
      <c r="G8" s="27"/>
    </row>
    <row r="9" spans="1:16">
      <c r="B9" s="23"/>
      <c r="C9" s="29"/>
      <c r="D9" s="25">
        <v>9.0000000000000011E-3</v>
      </c>
      <c r="E9" s="13" t="s">
        <v>152</v>
      </c>
      <c r="F9" s="26">
        <v>1.3000000000000001E-2</v>
      </c>
      <c r="G9" s="27" t="s">
        <v>154</v>
      </c>
    </row>
    <row r="10" spans="1:16">
      <c r="B10" s="23"/>
      <c r="D10" s="25"/>
      <c r="E10" s="13"/>
      <c r="F10" s="26"/>
      <c r="G10" s="27"/>
    </row>
    <row r="11" spans="1:16">
      <c r="B11" s="23"/>
      <c r="C11" s="30"/>
      <c r="D11" s="25">
        <v>5.0000000000000001E-3</v>
      </c>
      <c r="E11" s="13" t="s">
        <v>152</v>
      </c>
      <c r="F11" s="26">
        <v>9.0000000000000011E-3</v>
      </c>
      <c r="G11" s="27" t="s">
        <v>154</v>
      </c>
    </row>
    <row r="12" spans="1:16">
      <c r="B12" s="23"/>
      <c r="D12" s="25"/>
      <c r="E12" s="13"/>
      <c r="F12" s="26"/>
      <c r="G12" s="27"/>
    </row>
    <row r="13" spans="1:16">
      <c r="B13" s="23"/>
      <c r="C13" s="31"/>
      <c r="D13" s="25">
        <v>1E-3</v>
      </c>
      <c r="E13" s="13" t="s">
        <v>152</v>
      </c>
      <c r="F13" s="26">
        <v>5.0000000000000001E-3</v>
      </c>
      <c r="G13" s="27" t="s">
        <v>154</v>
      </c>
    </row>
    <row r="14" spans="1:16">
      <c r="B14" s="32"/>
      <c r="C14" s="33"/>
      <c r="D14" s="33"/>
      <c r="E14" s="33"/>
      <c r="F14" s="33"/>
      <c r="G14" s="34"/>
    </row>
    <row r="16" spans="1:16"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2:16">
      <c r="B17" s="23"/>
      <c r="P17" s="35"/>
    </row>
    <row r="18" spans="2:16">
      <c r="B18" s="23"/>
      <c r="P18" s="35"/>
    </row>
    <row r="19" spans="2:16">
      <c r="B19" s="23"/>
      <c r="P19" s="35"/>
    </row>
    <row r="20" spans="2:16">
      <c r="B20" s="23"/>
      <c r="P20" s="35"/>
    </row>
    <row r="21" spans="2:16">
      <c r="B21" s="23"/>
      <c r="P21" s="35"/>
    </row>
    <row r="22" spans="2:16">
      <c r="B22" s="23"/>
      <c r="P22" s="35"/>
    </row>
    <row r="23" spans="2:16">
      <c r="B23" s="23"/>
      <c r="P23" s="35"/>
    </row>
    <row r="24" spans="2:16">
      <c r="B24" s="23"/>
      <c r="P24" s="35"/>
    </row>
    <row r="25" spans="2:16">
      <c r="B25" s="23"/>
      <c r="P25" s="35"/>
    </row>
    <row r="26" spans="2:16">
      <c r="B26" s="23"/>
      <c r="P26" s="35"/>
    </row>
    <row r="27" spans="2:16">
      <c r="B27" s="23"/>
      <c r="P27" s="35"/>
    </row>
    <row r="28" spans="2:16">
      <c r="B28" s="23"/>
      <c r="P28" s="35"/>
    </row>
    <row r="29" spans="2:16">
      <c r="B29" s="23"/>
      <c r="P29" s="35"/>
    </row>
    <row r="30" spans="2:16">
      <c r="B30" s="23"/>
      <c r="P30" s="35"/>
    </row>
    <row r="31" spans="2:16">
      <c r="B31" s="23"/>
      <c r="P31" s="35"/>
    </row>
    <row r="32" spans="2:16">
      <c r="B32" s="23"/>
      <c r="P32" s="35"/>
    </row>
    <row r="33" spans="2:16">
      <c r="B33" s="23"/>
      <c r="P33" s="35"/>
    </row>
    <row r="34" spans="2:16">
      <c r="B34" s="23"/>
      <c r="P34" s="35"/>
    </row>
    <row r="35" spans="2:16">
      <c r="B35" s="23"/>
      <c r="P35" s="35"/>
    </row>
    <row r="36" spans="2:16">
      <c r="B36" s="23"/>
      <c r="P36" s="35"/>
    </row>
    <row r="37" spans="2:16">
      <c r="B37" s="23"/>
      <c r="P37" s="35"/>
    </row>
    <row r="38" spans="2:16">
      <c r="B38" s="23"/>
      <c r="P38" s="35"/>
    </row>
    <row r="39" spans="2:16">
      <c r="B39" s="23"/>
      <c r="P39" s="35"/>
    </row>
    <row r="40" spans="2:16">
      <c r="B40" s="23"/>
      <c r="P40" s="35"/>
    </row>
    <row r="41" spans="2:16">
      <c r="B41" s="23"/>
      <c r="P41" s="35"/>
    </row>
    <row r="42" spans="2:16">
      <c r="B42" s="23"/>
      <c r="P42" s="35"/>
    </row>
    <row r="43" spans="2:16">
      <c r="B43" s="23"/>
      <c r="P43" s="35"/>
    </row>
    <row r="44" spans="2:16">
      <c r="B44" s="23"/>
      <c r="P44" s="35"/>
    </row>
    <row r="45" spans="2:16">
      <c r="B45" s="23"/>
      <c r="P45" s="35"/>
    </row>
    <row r="46" spans="2:16">
      <c r="B46" s="23"/>
      <c r="P46" s="35"/>
    </row>
    <row r="47" spans="2:16">
      <c r="B47" s="23"/>
      <c r="P47" s="35"/>
    </row>
    <row r="48" spans="2:16">
      <c r="B48" s="23"/>
      <c r="P48" s="35"/>
    </row>
    <row r="49" spans="2:16">
      <c r="B49" s="23"/>
      <c r="P49" s="35"/>
    </row>
    <row r="50" spans="2:16">
      <c r="B50" s="23"/>
      <c r="P50" s="35"/>
    </row>
    <row r="51" spans="2:16">
      <c r="B51" s="23"/>
      <c r="P51" s="35"/>
    </row>
    <row r="52" spans="2:16">
      <c r="B52" s="23"/>
      <c r="P52" s="35"/>
    </row>
    <row r="53" spans="2:16">
      <c r="B53" s="23"/>
      <c r="P53" s="35"/>
    </row>
    <row r="54" spans="2:16">
      <c r="B54" s="23"/>
      <c r="P54" s="35"/>
    </row>
    <row r="55" spans="2:16">
      <c r="B55" s="23"/>
      <c r="P55" s="35"/>
    </row>
    <row r="56" spans="2:16">
      <c r="B56" s="23"/>
      <c r="P56" s="35"/>
    </row>
    <row r="57" spans="2:16">
      <c r="B57" s="23"/>
      <c r="P57" s="35"/>
    </row>
    <row r="58" spans="2:16">
      <c r="B58" s="23"/>
      <c r="P58" s="35"/>
    </row>
    <row r="59" spans="2:16">
      <c r="B59" s="23"/>
      <c r="P59" s="35"/>
    </row>
    <row r="60" spans="2:16">
      <c r="B60" s="23"/>
      <c r="P60" s="35"/>
    </row>
    <row r="61" spans="2:16">
      <c r="B61" s="23"/>
      <c r="P61" s="35"/>
    </row>
    <row r="62" spans="2:16">
      <c r="B62" s="23"/>
      <c r="P62" s="35"/>
    </row>
    <row r="63" spans="2:16">
      <c r="B63" s="23"/>
      <c r="P63" s="35"/>
    </row>
    <row r="64" spans="2:16">
      <c r="B64" s="23"/>
      <c r="P64" s="35"/>
    </row>
    <row r="65" spans="2:16">
      <c r="B65" s="23"/>
      <c r="P65" s="35"/>
    </row>
    <row r="66" spans="2:16">
      <c r="B66" s="23"/>
      <c r="P66" s="35"/>
    </row>
    <row r="67" spans="2:16">
      <c r="B67" s="23"/>
      <c r="P67" s="35"/>
    </row>
    <row r="68" spans="2:16">
      <c r="B68" s="23"/>
      <c r="P68" s="35"/>
    </row>
    <row r="69" spans="2:16">
      <c r="B69" s="23"/>
      <c r="P69" s="35"/>
    </row>
    <row r="70" spans="2:16">
      <c r="B70" s="23"/>
      <c r="P70" s="35"/>
    </row>
    <row r="71" spans="2:16">
      <c r="B71" s="23"/>
      <c r="P71" s="35"/>
    </row>
    <row r="72" spans="2:16">
      <c r="B72" s="23"/>
      <c r="P72" s="35"/>
    </row>
    <row r="73" spans="2:16">
      <c r="B73" s="23"/>
      <c r="P73" s="35"/>
    </row>
    <row r="74" spans="2:16">
      <c r="B74" s="23"/>
      <c r="P74" s="35"/>
    </row>
    <row r="75" spans="2:16">
      <c r="B75" s="23"/>
      <c r="P75" s="35"/>
    </row>
    <row r="76" spans="2:16">
      <c r="B76" s="23"/>
      <c r="P76" s="35"/>
    </row>
    <row r="77" spans="2:16">
      <c r="B77" s="23"/>
      <c r="P77" s="35"/>
    </row>
    <row r="78" spans="2:16">
      <c r="B78" s="23"/>
      <c r="P78" s="35"/>
    </row>
    <row r="79" spans="2:16">
      <c r="B79" s="23"/>
      <c r="P79" s="35"/>
    </row>
    <row r="80" spans="2:16">
      <c r="B80" s="23"/>
      <c r="P80" s="35"/>
    </row>
    <row r="81" spans="2:16">
      <c r="B81" s="23"/>
      <c r="P81" s="35"/>
    </row>
    <row r="82" spans="2:16">
      <c r="B82" s="23"/>
      <c r="P82" s="35"/>
    </row>
    <row r="83" spans="2:16">
      <c r="B83" s="23"/>
      <c r="P83" s="35"/>
    </row>
    <row r="84" spans="2:16">
      <c r="B84" s="32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6"/>
    </row>
  </sheetData>
  <phoneticPr fontId="3"/>
  <pageMargins left="0.70866141732283472" right="0.19685039370078741" top="0.59055118110236227" bottom="0.59055118110236227" header="0.31496062992125984" footer="0.31496062992125984"/>
  <pageSetup paperSize="9" scale="70" orientation="portrait" r:id="rId1"/>
  <headerFooter>
    <oddHeader>&amp;R&amp;"ＭＳ 明朝,標準"&amp;12 2-7.人間ドック受診に係る分析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68F20-D568-410E-BFAE-7EFAA5946F57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.125" style="19" customWidth="1"/>
    <col min="3" max="3" width="8.375" style="19" customWidth="1"/>
    <col min="4" max="4" width="11.625" style="19" customWidth="1"/>
    <col min="5" max="5" width="5.5" style="19" bestFit="1" customWidth="1"/>
    <col min="6" max="6" width="11.625" style="19" customWidth="1"/>
    <col min="7" max="7" width="5.5" style="19" customWidth="1"/>
    <col min="8" max="16" width="8.875" style="19" customWidth="1"/>
    <col min="17" max="17" width="2" style="1" customWidth="1"/>
    <col min="18" max="16384" width="9" style="1"/>
  </cols>
  <sheetData>
    <row r="1" spans="1:16" ht="16.5" customHeight="1">
      <c r="A1" s="4" t="s">
        <v>209</v>
      </c>
    </row>
    <row r="2" spans="1:16" ht="16.5" customHeight="1">
      <c r="A2" s="19" t="s">
        <v>155</v>
      </c>
    </row>
    <row r="3" spans="1:16">
      <c r="A3" s="19" t="s">
        <v>213</v>
      </c>
    </row>
    <row r="4" spans="1:16" ht="13.5" customHeight="1">
      <c r="B4" s="20"/>
      <c r="C4" s="21"/>
      <c r="D4" s="21"/>
      <c r="E4" s="21"/>
      <c r="F4" s="21"/>
      <c r="G4" s="22"/>
    </row>
    <row r="5" spans="1:16" ht="13.5" customHeight="1">
      <c r="B5" s="23"/>
      <c r="C5" s="24"/>
      <c r="D5" s="25">
        <v>4.8000000000000001E-2</v>
      </c>
      <c r="E5" s="13" t="s">
        <v>152</v>
      </c>
      <c r="F5" s="26">
        <v>6.0999999999999999E-2</v>
      </c>
      <c r="G5" s="27" t="s">
        <v>153</v>
      </c>
    </row>
    <row r="6" spans="1:16">
      <c r="B6" s="23"/>
      <c r="D6" s="25"/>
      <c r="E6" s="13"/>
      <c r="F6" s="26"/>
      <c r="G6" s="27"/>
    </row>
    <row r="7" spans="1:16">
      <c r="B7" s="23"/>
      <c r="C7" s="28"/>
      <c r="D7" s="25">
        <v>3.6000000000000004E-2</v>
      </c>
      <c r="E7" s="13" t="s">
        <v>152</v>
      </c>
      <c r="F7" s="26">
        <v>4.8000000000000001E-2</v>
      </c>
      <c r="G7" s="27" t="s">
        <v>154</v>
      </c>
    </row>
    <row r="8" spans="1:16">
      <c r="B8" s="23"/>
      <c r="D8" s="25"/>
      <c r="E8" s="13"/>
      <c r="F8" s="26"/>
      <c r="G8" s="27"/>
    </row>
    <row r="9" spans="1:16">
      <c r="B9" s="23"/>
      <c r="C9" s="29"/>
      <c r="D9" s="25">
        <v>2.4E-2</v>
      </c>
      <c r="E9" s="13" t="s">
        <v>152</v>
      </c>
      <c r="F9" s="26">
        <v>3.6000000000000004E-2</v>
      </c>
      <c r="G9" s="27" t="s">
        <v>154</v>
      </c>
    </row>
    <row r="10" spans="1:16">
      <c r="B10" s="23"/>
      <c r="D10" s="25"/>
      <c r="E10" s="13"/>
      <c r="F10" s="26"/>
      <c r="G10" s="27"/>
    </row>
    <row r="11" spans="1:16">
      <c r="B11" s="23"/>
      <c r="C11" s="30"/>
      <c r="D11" s="25">
        <v>1.2E-2</v>
      </c>
      <c r="E11" s="13" t="s">
        <v>152</v>
      </c>
      <c r="F11" s="26">
        <v>2.4E-2</v>
      </c>
      <c r="G11" s="27" t="s">
        <v>154</v>
      </c>
    </row>
    <row r="12" spans="1:16">
      <c r="B12" s="23"/>
      <c r="D12" s="25"/>
      <c r="E12" s="13"/>
      <c r="F12" s="26"/>
      <c r="G12" s="27"/>
    </row>
    <row r="13" spans="1:16">
      <c r="B13" s="23"/>
      <c r="C13" s="31"/>
      <c r="D13" s="25">
        <v>0</v>
      </c>
      <c r="E13" s="13" t="s">
        <v>152</v>
      </c>
      <c r="F13" s="26">
        <v>1.2E-2</v>
      </c>
      <c r="G13" s="27" t="s">
        <v>154</v>
      </c>
    </row>
    <row r="14" spans="1:16">
      <c r="B14" s="32"/>
      <c r="C14" s="33"/>
      <c r="D14" s="33"/>
      <c r="E14" s="33"/>
      <c r="F14" s="33"/>
      <c r="G14" s="34"/>
    </row>
    <row r="16" spans="1:16"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2:16">
      <c r="B17" s="23"/>
      <c r="P17" s="35"/>
    </row>
    <row r="18" spans="2:16">
      <c r="B18" s="23"/>
      <c r="P18" s="35"/>
    </row>
    <row r="19" spans="2:16">
      <c r="B19" s="23"/>
      <c r="P19" s="35"/>
    </row>
    <row r="20" spans="2:16">
      <c r="B20" s="23"/>
      <c r="P20" s="35"/>
    </row>
    <row r="21" spans="2:16">
      <c r="B21" s="23"/>
      <c r="P21" s="35"/>
    </row>
    <row r="22" spans="2:16">
      <c r="B22" s="23"/>
      <c r="P22" s="35"/>
    </row>
    <row r="23" spans="2:16">
      <c r="B23" s="23"/>
      <c r="P23" s="35"/>
    </row>
    <row r="24" spans="2:16">
      <c r="B24" s="23"/>
      <c r="P24" s="35"/>
    </row>
    <row r="25" spans="2:16">
      <c r="B25" s="23"/>
      <c r="P25" s="35"/>
    </row>
    <row r="26" spans="2:16">
      <c r="B26" s="23"/>
      <c r="P26" s="35"/>
    </row>
    <row r="27" spans="2:16">
      <c r="B27" s="23"/>
      <c r="P27" s="35"/>
    </row>
    <row r="28" spans="2:16">
      <c r="B28" s="23"/>
      <c r="P28" s="35"/>
    </row>
    <row r="29" spans="2:16">
      <c r="B29" s="23"/>
      <c r="P29" s="35"/>
    </row>
    <row r="30" spans="2:16">
      <c r="B30" s="23"/>
      <c r="P30" s="35"/>
    </row>
    <row r="31" spans="2:16">
      <c r="B31" s="23"/>
      <c r="P31" s="35"/>
    </row>
    <row r="32" spans="2:16">
      <c r="B32" s="23"/>
      <c r="P32" s="35"/>
    </row>
    <row r="33" spans="2:16">
      <c r="B33" s="23"/>
      <c r="P33" s="35"/>
    </row>
    <row r="34" spans="2:16">
      <c r="B34" s="23"/>
      <c r="P34" s="35"/>
    </row>
    <row r="35" spans="2:16">
      <c r="B35" s="23"/>
      <c r="P35" s="35"/>
    </row>
    <row r="36" spans="2:16">
      <c r="B36" s="23"/>
      <c r="P36" s="35"/>
    </row>
    <row r="37" spans="2:16">
      <c r="B37" s="23"/>
      <c r="P37" s="35"/>
    </row>
    <row r="38" spans="2:16">
      <c r="B38" s="23"/>
      <c r="P38" s="35"/>
    </row>
    <row r="39" spans="2:16">
      <c r="B39" s="23"/>
      <c r="P39" s="35"/>
    </row>
    <row r="40" spans="2:16">
      <c r="B40" s="23"/>
      <c r="P40" s="35"/>
    </row>
    <row r="41" spans="2:16">
      <c r="B41" s="23"/>
      <c r="P41" s="35"/>
    </row>
    <row r="42" spans="2:16">
      <c r="B42" s="23"/>
      <c r="P42" s="35"/>
    </row>
    <row r="43" spans="2:16">
      <c r="B43" s="23"/>
      <c r="P43" s="35"/>
    </row>
    <row r="44" spans="2:16">
      <c r="B44" s="23"/>
      <c r="P44" s="35"/>
    </row>
    <row r="45" spans="2:16">
      <c r="B45" s="23"/>
      <c r="P45" s="35"/>
    </row>
    <row r="46" spans="2:16">
      <c r="B46" s="23"/>
      <c r="P46" s="35"/>
    </row>
    <row r="47" spans="2:16">
      <c r="B47" s="23"/>
      <c r="P47" s="35"/>
    </row>
    <row r="48" spans="2:16">
      <c r="B48" s="23"/>
      <c r="P48" s="35"/>
    </row>
    <row r="49" spans="2:16">
      <c r="B49" s="23"/>
      <c r="P49" s="35"/>
    </row>
    <row r="50" spans="2:16">
      <c r="B50" s="23"/>
      <c r="P50" s="35"/>
    </row>
    <row r="51" spans="2:16">
      <c r="B51" s="23"/>
      <c r="P51" s="35"/>
    </row>
    <row r="52" spans="2:16">
      <c r="B52" s="23"/>
      <c r="P52" s="35"/>
    </row>
    <row r="53" spans="2:16">
      <c r="B53" s="23"/>
      <c r="P53" s="35"/>
    </row>
    <row r="54" spans="2:16">
      <c r="B54" s="23"/>
      <c r="P54" s="35"/>
    </row>
    <row r="55" spans="2:16">
      <c r="B55" s="23"/>
      <c r="P55" s="35"/>
    </row>
    <row r="56" spans="2:16">
      <c r="B56" s="23"/>
      <c r="P56" s="35"/>
    </row>
    <row r="57" spans="2:16">
      <c r="B57" s="23"/>
      <c r="P57" s="35"/>
    </row>
    <row r="58" spans="2:16">
      <c r="B58" s="23"/>
      <c r="P58" s="35"/>
    </row>
    <row r="59" spans="2:16">
      <c r="B59" s="23"/>
      <c r="P59" s="35"/>
    </row>
    <row r="60" spans="2:16">
      <c r="B60" s="23"/>
      <c r="P60" s="35"/>
    </row>
    <row r="61" spans="2:16">
      <c r="B61" s="23"/>
      <c r="P61" s="35"/>
    </row>
    <row r="62" spans="2:16">
      <c r="B62" s="23"/>
      <c r="P62" s="35"/>
    </row>
    <row r="63" spans="2:16">
      <c r="B63" s="23"/>
      <c r="P63" s="35"/>
    </row>
    <row r="64" spans="2:16">
      <c r="B64" s="23"/>
      <c r="P64" s="35"/>
    </row>
    <row r="65" spans="2:16">
      <c r="B65" s="23"/>
      <c r="P65" s="35"/>
    </row>
    <row r="66" spans="2:16">
      <c r="B66" s="23"/>
      <c r="P66" s="35"/>
    </row>
    <row r="67" spans="2:16">
      <c r="B67" s="23"/>
      <c r="P67" s="35"/>
    </row>
    <row r="68" spans="2:16">
      <c r="B68" s="23"/>
      <c r="P68" s="35"/>
    </row>
    <row r="69" spans="2:16">
      <c r="B69" s="23"/>
      <c r="P69" s="35"/>
    </row>
    <row r="70" spans="2:16">
      <c r="B70" s="23"/>
      <c r="P70" s="35"/>
    </row>
    <row r="71" spans="2:16">
      <c r="B71" s="23"/>
      <c r="P71" s="35"/>
    </row>
    <row r="72" spans="2:16">
      <c r="B72" s="23"/>
      <c r="P72" s="35"/>
    </row>
    <row r="73" spans="2:16">
      <c r="B73" s="23"/>
      <c r="P73" s="35"/>
    </row>
    <row r="74" spans="2:16">
      <c r="B74" s="23"/>
      <c r="P74" s="35"/>
    </row>
    <row r="75" spans="2:16">
      <c r="B75" s="23"/>
      <c r="P75" s="35"/>
    </row>
    <row r="76" spans="2:16">
      <c r="B76" s="23"/>
      <c r="P76" s="35"/>
    </row>
    <row r="77" spans="2:16">
      <c r="B77" s="23"/>
      <c r="P77" s="35"/>
    </row>
    <row r="78" spans="2:16">
      <c r="B78" s="23"/>
      <c r="P78" s="35"/>
    </row>
    <row r="79" spans="2:16">
      <c r="B79" s="23"/>
      <c r="P79" s="35"/>
    </row>
    <row r="80" spans="2:16">
      <c r="B80" s="23"/>
      <c r="P80" s="35"/>
    </row>
    <row r="81" spans="2:16">
      <c r="B81" s="23"/>
      <c r="P81" s="35"/>
    </row>
    <row r="82" spans="2:16">
      <c r="B82" s="23"/>
      <c r="P82" s="35"/>
    </row>
    <row r="83" spans="2:16">
      <c r="B83" s="23"/>
      <c r="P83" s="35"/>
    </row>
    <row r="84" spans="2:16">
      <c r="B84" s="32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6"/>
    </row>
  </sheetData>
  <phoneticPr fontId="3"/>
  <pageMargins left="0.70866141732283472" right="0.19685039370078741" top="0.59055118110236227" bottom="0.59055118110236227" header="0.31496062992125984" footer="0.31496062992125984"/>
  <pageSetup paperSize="9" scale="70" orientation="portrait" r:id="rId1"/>
  <headerFooter>
    <oddHeader>&amp;R&amp;"ＭＳ 明朝,標準"&amp;12 2-7.人間ドック受診に係る分析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4CA49-B3BB-45EB-AB80-79CD54CFD00B}">
  <sheetPr codeName="Sheet63"/>
  <dimension ref="A1:S64"/>
  <sheetViews>
    <sheetView showGridLines="0" zoomScaleNormal="100" zoomScaleSheetLayoutView="100" workbookViewId="0"/>
  </sheetViews>
  <sheetFormatPr defaultColWidth="9" defaultRowHeight="13.5"/>
  <cols>
    <col min="1" max="1" width="4.625" style="52" customWidth="1"/>
    <col min="2" max="2" width="6.125" style="52" customWidth="1"/>
    <col min="3" max="3" width="14.5" style="52" customWidth="1"/>
    <col min="4" max="12" width="10.625" style="52" customWidth="1"/>
    <col min="13" max="13" width="5.25" style="52" customWidth="1"/>
    <col min="14" max="15" width="9" style="52"/>
    <col min="16" max="19" width="14.125" style="52" customWidth="1"/>
    <col min="20" max="16384" width="9" style="52"/>
  </cols>
  <sheetData>
    <row r="1" spans="1:19" ht="16.5" customHeight="1">
      <c r="A1" s="4" t="s">
        <v>179</v>
      </c>
    </row>
    <row r="2" spans="1:19" ht="16.5" customHeight="1">
      <c r="A2" s="4" t="s">
        <v>147</v>
      </c>
    </row>
    <row r="3" spans="1:19" ht="42" customHeight="1">
      <c r="B3" s="312"/>
      <c r="C3" s="313"/>
      <c r="D3" s="308" t="s">
        <v>159</v>
      </c>
      <c r="E3" s="298" t="s">
        <v>178</v>
      </c>
      <c r="F3" s="299"/>
      <c r="G3" s="299"/>
      <c r="H3" s="299"/>
      <c r="I3" s="299"/>
      <c r="J3" s="299"/>
      <c r="K3" s="299"/>
      <c r="L3" s="311"/>
      <c r="P3" s="52" t="s">
        <v>203</v>
      </c>
    </row>
    <row r="4" spans="1:19" ht="27" customHeight="1">
      <c r="B4" s="314"/>
      <c r="C4" s="315"/>
      <c r="D4" s="309"/>
      <c r="E4" s="300"/>
      <c r="F4" s="301"/>
      <c r="G4" s="301"/>
      <c r="H4" s="302"/>
      <c r="I4" s="303" t="s">
        <v>242</v>
      </c>
      <c r="J4" s="303"/>
      <c r="K4" s="303"/>
      <c r="L4" s="303"/>
      <c r="P4" s="52" t="s">
        <v>241</v>
      </c>
    </row>
    <row r="5" spans="1:19" ht="42" customHeight="1">
      <c r="B5" s="316"/>
      <c r="C5" s="317"/>
      <c r="D5" s="310"/>
      <c r="E5" s="77" t="s">
        <v>172</v>
      </c>
      <c r="F5" s="79" t="s">
        <v>173</v>
      </c>
      <c r="G5" s="76" t="s">
        <v>175</v>
      </c>
      <c r="H5" s="60" t="s">
        <v>176</v>
      </c>
      <c r="I5" s="76" t="s">
        <v>174</v>
      </c>
      <c r="J5" s="80" t="s">
        <v>173</v>
      </c>
      <c r="K5" s="76" t="s">
        <v>214</v>
      </c>
      <c r="L5" s="60" t="s">
        <v>177</v>
      </c>
      <c r="P5" s="52" t="s">
        <v>156</v>
      </c>
      <c r="R5" s="249" t="s">
        <v>239</v>
      </c>
      <c r="S5" s="249" t="s">
        <v>246</v>
      </c>
    </row>
    <row r="6" spans="1:19" ht="35.450000000000003" customHeight="1">
      <c r="B6" s="318" t="s">
        <v>170</v>
      </c>
      <c r="C6" s="307"/>
      <c r="D6" s="78">
        <f>地区別_医療機関受診状況!BQ55</f>
        <v>221215</v>
      </c>
      <c r="E6" s="196">
        <f>地区別_医療機関受診状況!BR55</f>
        <v>218405</v>
      </c>
      <c r="F6" s="182">
        <f>地区別_医療機関受診状況!BS55</f>
        <v>0.98729742558144795</v>
      </c>
      <c r="G6" s="164">
        <f>地区別_医療機関受診状況!BT55</f>
        <v>106317004250</v>
      </c>
      <c r="H6" s="161">
        <f>地区別_医療機関受診状況!BU55</f>
        <v>486788.32558778417</v>
      </c>
      <c r="I6" s="157">
        <f>地区別_医療機関受診状況!BV55</f>
        <v>191668</v>
      </c>
      <c r="J6" s="182">
        <f>地区別_医療機関受診状況!BW55</f>
        <v>0.86643310806229235</v>
      </c>
      <c r="K6" s="164">
        <f>地区別_医療機関受診状況!BX55</f>
        <v>21246481822</v>
      </c>
      <c r="L6" s="161">
        <f>地区別_医療機関受診状況!BY55</f>
        <v>110850.43837260263</v>
      </c>
      <c r="P6" s="318" t="s">
        <v>221</v>
      </c>
      <c r="Q6" s="320"/>
      <c r="R6" s="105">
        <f>F6-J6</f>
        <v>0.12086431751915561</v>
      </c>
      <c r="S6" s="250">
        <f>1-F6</f>
        <v>1.2702574418552048E-2</v>
      </c>
    </row>
    <row r="7" spans="1:19" ht="35.450000000000003" customHeight="1">
      <c r="B7" s="306" t="s">
        <v>171</v>
      </c>
      <c r="C7" s="307"/>
      <c r="D7" s="78">
        <f>地区別_医療機関受診状況!BQ56</f>
        <v>6857</v>
      </c>
      <c r="E7" s="196">
        <f>地区別_医療機関受診状況!BR56</f>
        <v>6780</v>
      </c>
      <c r="F7" s="182">
        <f>地区別_医療機関受診状況!BS56</f>
        <v>0.98877059938748724</v>
      </c>
      <c r="G7" s="164">
        <f>地区別_医療機関受診状況!BT56</f>
        <v>3436202150</v>
      </c>
      <c r="H7" s="161">
        <f>地区別_医療機関受診状況!BU56</f>
        <v>506814.47640117991</v>
      </c>
      <c r="I7" s="157">
        <f>地区別_医療機関受診状況!BV56</f>
        <v>5683</v>
      </c>
      <c r="J7" s="182">
        <f>地区別_医療機関受診状況!BW56</f>
        <v>0.82878809975207812</v>
      </c>
      <c r="K7" s="164">
        <f>地区別_医療機関受診状況!BX56</f>
        <v>626871392</v>
      </c>
      <c r="L7" s="161">
        <f>地区別_医療機関受診状況!BY56</f>
        <v>110306.42125637867</v>
      </c>
      <c r="P7" s="304" t="s">
        <v>224</v>
      </c>
      <c r="Q7" s="248" t="s">
        <v>222</v>
      </c>
      <c r="R7" s="105">
        <f>F8-J8</f>
        <v>0.15932336742722264</v>
      </c>
      <c r="S7" s="250">
        <f>1-F8</f>
        <v>9.6380802517702646E-3</v>
      </c>
    </row>
    <row r="8" spans="1:19" ht="35.450000000000003" customHeight="1">
      <c r="B8" s="73"/>
      <c r="C8" s="74" t="s">
        <v>167</v>
      </c>
      <c r="D8" s="156">
        <f>地区別_医療機関受診状況!BQ57</f>
        <v>5084</v>
      </c>
      <c r="E8" s="178">
        <f>地区別_医療機関受診状況!BR57</f>
        <v>5035</v>
      </c>
      <c r="F8" s="174">
        <f>地区別_医療機関受診状況!BS57</f>
        <v>0.99036191974822974</v>
      </c>
      <c r="G8" s="165">
        <f>地区別_医療機関受診状況!BT57</f>
        <v>2552928290</v>
      </c>
      <c r="H8" s="162">
        <f>地区別_医療機関受診状況!BU57</f>
        <v>507036.40317775571</v>
      </c>
      <c r="I8" s="158">
        <f>地区別_医療機関受診状況!BV57</f>
        <v>4225</v>
      </c>
      <c r="J8" s="174">
        <f>地区別_医療機関受診状況!BW57</f>
        <v>0.8310385523210071</v>
      </c>
      <c r="K8" s="165">
        <f>地区別_医療機関受診状況!BX57</f>
        <v>443287649</v>
      </c>
      <c r="L8" s="162">
        <f>地区別_医療機関受診状況!BY57</f>
        <v>104920.15360946745</v>
      </c>
      <c r="P8" s="305"/>
      <c r="Q8" s="248" t="s">
        <v>223</v>
      </c>
      <c r="R8" s="105">
        <f>F9-J9</f>
        <v>0.16187253243090804</v>
      </c>
      <c r="S8" s="250">
        <f>1-F9</f>
        <v>1.5792442188381273E-2</v>
      </c>
    </row>
    <row r="9" spans="1:19" ht="35.450000000000003" customHeight="1">
      <c r="B9" s="73"/>
      <c r="C9" s="209" t="s">
        <v>168</v>
      </c>
      <c r="D9" s="155">
        <f>地区別_医療機関受診状況!BQ58</f>
        <v>1773</v>
      </c>
      <c r="E9" s="197">
        <f>地区別_医療機関受診状況!BR58</f>
        <v>1745</v>
      </c>
      <c r="F9" s="183">
        <f>地区別_医療機関受診状況!BS58</f>
        <v>0.98420755781161873</v>
      </c>
      <c r="G9" s="166">
        <f>地区別_医療機関受診状況!BT58</f>
        <v>883273860</v>
      </c>
      <c r="H9" s="163">
        <f>地区別_医療機関受診状況!BU58</f>
        <v>506174.13180515758</v>
      </c>
      <c r="I9" s="159">
        <f>地区別_医療機関受診状況!BV58</f>
        <v>1458</v>
      </c>
      <c r="J9" s="183">
        <f>地区別_医療機関受診状況!BW58</f>
        <v>0.82233502538071068</v>
      </c>
      <c r="K9" s="166">
        <f>地区別_医療機関受診状況!BX58</f>
        <v>183583743</v>
      </c>
      <c r="L9" s="163">
        <f>地区別_医療機関受診状況!BY58</f>
        <v>125914.7757201646</v>
      </c>
      <c r="P9" s="296" t="s">
        <v>226</v>
      </c>
      <c r="Q9" s="319"/>
      <c r="R9" s="105">
        <f>F11-J11</f>
        <v>0.10600053625558514</v>
      </c>
      <c r="S9" s="250">
        <f>1-F11</f>
        <v>6.589291671868891E-2</v>
      </c>
    </row>
    <row r="10" spans="1:19" ht="35.450000000000003" customHeight="1">
      <c r="B10" s="204"/>
      <c r="C10" s="75" t="s">
        <v>236</v>
      </c>
      <c r="D10" s="210">
        <f>地区別_医療機関受診状況!BQ59</f>
        <v>0</v>
      </c>
      <c r="E10" s="179">
        <f>地区別_医療機関受診状況!BR59</f>
        <v>0</v>
      </c>
      <c r="F10" s="211" t="str">
        <f>地区別_医療機関受診状況!BS59</f>
        <v>-</v>
      </c>
      <c r="G10" s="212">
        <f>地区別_医療機関受診状況!BT59</f>
        <v>0</v>
      </c>
      <c r="H10" s="213" t="str">
        <f>地区別_医療機関受診状況!BU59</f>
        <v>-</v>
      </c>
      <c r="I10" s="214">
        <f>地区別_医療機関受診状況!BV59</f>
        <v>0</v>
      </c>
      <c r="J10" s="211" t="str">
        <f>地区別_医療機関受診状況!BW59</f>
        <v>-</v>
      </c>
      <c r="K10" s="212">
        <f>地区別_医療機関受診状況!BX59</f>
        <v>0</v>
      </c>
      <c r="L10" s="213" t="str">
        <f>地区別_医療機関受診状況!BY59</f>
        <v>-</v>
      </c>
      <c r="P10" s="207"/>
      <c r="Q10" s="207"/>
      <c r="R10" s="208"/>
    </row>
    <row r="11" spans="1:19" ht="35.450000000000003" customHeight="1">
      <c r="B11" s="296" t="s">
        <v>226</v>
      </c>
      <c r="C11" s="297"/>
      <c r="D11" s="78">
        <f>地区別_医療機関受診状況!BQ60</f>
        <v>977146</v>
      </c>
      <c r="E11" s="198">
        <f>地区別_医療機関受診状況!BR60</f>
        <v>912759</v>
      </c>
      <c r="F11" s="150">
        <f>地区別_医療機関受診状況!BS60</f>
        <v>0.93410708328131109</v>
      </c>
      <c r="G11" s="151">
        <f>地区別_医療機関受診状況!BT60</f>
        <v>848128729490</v>
      </c>
      <c r="H11" s="153">
        <f>地区別_医療機関受診状況!BU60</f>
        <v>929192.4040080678</v>
      </c>
      <c r="I11" s="160">
        <f>地区別_医療機関受診状況!BV60</f>
        <v>809181</v>
      </c>
      <c r="J11" s="150">
        <f>地区別_医療機関受診状況!BW60</f>
        <v>0.82810654702572595</v>
      </c>
      <c r="K11" s="151">
        <f>地区別_医療機関受診状況!BX60</f>
        <v>184209078571</v>
      </c>
      <c r="L11" s="153">
        <f>地区別_医療機関受診状況!BY60</f>
        <v>227648.79374453923</v>
      </c>
    </row>
    <row r="12" spans="1:19" ht="13.5" customHeight="1">
      <c r="B12" s="199" t="s">
        <v>252</v>
      </c>
      <c r="C12" s="54"/>
      <c r="D12" s="180"/>
    </row>
    <row r="13" spans="1:19" ht="13.5" customHeight="1">
      <c r="B13" s="55" t="s">
        <v>216</v>
      </c>
      <c r="C13" s="54"/>
      <c r="D13" s="53"/>
    </row>
    <row r="14" spans="1:19" ht="13.5" customHeight="1">
      <c r="B14" s="55" t="s">
        <v>233</v>
      </c>
      <c r="C14" s="54"/>
      <c r="D14" s="53"/>
    </row>
    <row r="15" spans="1:19" ht="13.5" customHeight="1">
      <c r="B15" s="11" t="s">
        <v>218</v>
      </c>
      <c r="C15" s="54"/>
      <c r="D15" s="53"/>
    </row>
    <row r="16" spans="1:19" ht="13.5" customHeight="1">
      <c r="B16" s="97" t="s">
        <v>206</v>
      </c>
      <c r="C16" s="59"/>
    </row>
    <row r="17" spans="1:18">
      <c r="B17" s="57" t="s">
        <v>196</v>
      </c>
      <c r="C17" s="59"/>
    </row>
    <row r="18" spans="1:18">
      <c r="B18" s="98" t="s">
        <v>197</v>
      </c>
      <c r="C18" s="59"/>
    </row>
    <row r="19" spans="1:18">
      <c r="B19" s="98" t="s">
        <v>257</v>
      </c>
      <c r="C19" s="59"/>
    </row>
    <row r="21" spans="1:18" ht="16.5" customHeight="1">
      <c r="A21" s="4" t="s">
        <v>191</v>
      </c>
    </row>
    <row r="22" spans="1:18" ht="16.5" customHeight="1">
      <c r="A22" s="4" t="s">
        <v>147</v>
      </c>
    </row>
    <row r="23" spans="1:18" ht="14.25" customHeight="1"/>
    <row r="32" spans="1:18">
      <c r="R32" s="58"/>
    </row>
    <row r="33" spans="18:18">
      <c r="R33" s="57"/>
    </row>
    <row r="34" spans="18:18">
      <c r="R34" s="56"/>
    </row>
    <row r="54" spans="2:4">
      <c r="C54" s="54"/>
      <c r="D54" s="53"/>
    </row>
    <row r="55" spans="2:4" ht="13.5" customHeight="1">
      <c r="C55" s="54"/>
      <c r="D55" s="53"/>
    </row>
    <row r="56" spans="2:4" ht="13.5" customHeight="1"/>
    <row r="57" spans="2:4">
      <c r="B57" s="199" t="s">
        <v>252</v>
      </c>
    </row>
    <row r="58" spans="2:4">
      <c r="B58" s="55" t="s">
        <v>216</v>
      </c>
    </row>
    <row r="59" spans="2:4">
      <c r="B59" s="55" t="s">
        <v>233</v>
      </c>
    </row>
    <row r="60" spans="2:4">
      <c r="B60" s="11" t="s">
        <v>218</v>
      </c>
    </row>
    <row r="61" spans="2:4">
      <c r="B61" s="98" t="s">
        <v>257</v>
      </c>
    </row>
    <row r="62" spans="2:4">
      <c r="B62" s="267" t="s">
        <v>258</v>
      </c>
    </row>
    <row r="63" spans="2:4">
      <c r="B63" s="267" t="s">
        <v>259</v>
      </c>
    </row>
    <row r="64" spans="2:4">
      <c r="B64" s="267"/>
    </row>
  </sheetData>
  <mergeCells count="11">
    <mergeCell ref="B11:C11"/>
    <mergeCell ref="E3:H4"/>
    <mergeCell ref="I4:L4"/>
    <mergeCell ref="P7:P8"/>
    <mergeCell ref="B7:C7"/>
    <mergeCell ref="D3:D5"/>
    <mergeCell ref="I3:L3"/>
    <mergeCell ref="B3:C5"/>
    <mergeCell ref="B6:C6"/>
    <mergeCell ref="P9:Q9"/>
    <mergeCell ref="P6:Q6"/>
  </mergeCells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D609-9450-43EC-B661-EB4A6557B0E6}">
  <sheetPr codeName="Sheet24"/>
  <dimension ref="A1:CU74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3.125" style="4" customWidth="1"/>
    <col min="3" max="3" width="13.625" style="4" customWidth="1"/>
    <col min="4" max="4" width="3.75" style="4" customWidth="1"/>
    <col min="5" max="5" width="25.625" style="4" customWidth="1"/>
    <col min="6" max="77" width="8.625" style="4" customWidth="1"/>
    <col min="78" max="78" width="9.625" style="15" customWidth="1"/>
    <col min="79" max="80" width="9.625" style="4" customWidth="1"/>
    <col min="81" max="81" width="9" style="4"/>
    <col min="82" max="100" width="15.625" style="4" customWidth="1"/>
    <col min="101" max="16384" width="9" style="4"/>
  </cols>
  <sheetData>
    <row r="1" spans="1:95" ht="16.5" customHeight="1">
      <c r="A1" s="4" t="s">
        <v>179</v>
      </c>
    </row>
    <row r="2" spans="1:95" ht="16.5" customHeight="1">
      <c r="A2" s="4" t="s">
        <v>148</v>
      </c>
    </row>
    <row r="3" spans="1:95" ht="16.5" customHeight="1">
      <c r="B3" s="346"/>
      <c r="C3" s="288" t="s">
        <v>113</v>
      </c>
      <c r="D3" s="340" t="s">
        <v>160</v>
      </c>
      <c r="E3" s="341"/>
      <c r="F3" s="285" t="s">
        <v>65</v>
      </c>
      <c r="G3" s="352"/>
      <c r="H3" s="352"/>
      <c r="I3" s="352"/>
      <c r="J3" s="352"/>
      <c r="K3" s="352"/>
      <c r="L3" s="352"/>
      <c r="M3" s="352"/>
      <c r="N3" s="353"/>
      <c r="O3" s="285" t="s">
        <v>66</v>
      </c>
      <c r="P3" s="352"/>
      <c r="Q3" s="352"/>
      <c r="R3" s="352"/>
      <c r="S3" s="352"/>
      <c r="T3" s="352"/>
      <c r="U3" s="352"/>
      <c r="V3" s="352"/>
      <c r="W3" s="353"/>
      <c r="X3" s="285" t="s">
        <v>67</v>
      </c>
      <c r="Y3" s="352"/>
      <c r="Z3" s="352"/>
      <c r="AA3" s="352"/>
      <c r="AB3" s="352"/>
      <c r="AC3" s="352"/>
      <c r="AD3" s="352"/>
      <c r="AE3" s="352"/>
      <c r="AF3" s="353"/>
      <c r="AG3" s="285" t="s">
        <v>68</v>
      </c>
      <c r="AH3" s="352"/>
      <c r="AI3" s="352"/>
      <c r="AJ3" s="352"/>
      <c r="AK3" s="352"/>
      <c r="AL3" s="352"/>
      <c r="AM3" s="352"/>
      <c r="AN3" s="352"/>
      <c r="AO3" s="353"/>
      <c r="AP3" s="285" t="s">
        <v>69</v>
      </c>
      <c r="AQ3" s="352"/>
      <c r="AR3" s="352"/>
      <c r="AS3" s="352"/>
      <c r="AT3" s="352"/>
      <c r="AU3" s="352"/>
      <c r="AV3" s="352"/>
      <c r="AW3" s="352"/>
      <c r="AX3" s="353"/>
      <c r="AY3" s="285" t="s">
        <v>70</v>
      </c>
      <c r="AZ3" s="352"/>
      <c r="BA3" s="352"/>
      <c r="BB3" s="352"/>
      <c r="BC3" s="352"/>
      <c r="BD3" s="352"/>
      <c r="BE3" s="352"/>
      <c r="BF3" s="352"/>
      <c r="BG3" s="353"/>
      <c r="BH3" s="285" t="s">
        <v>71</v>
      </c>
      <c r="BI3" s="352"/>
      <c r="BJ3" s="352"/>
      <c r="BK3" s="352"/>
      <c r="BL3" s="352"/>
      <c r="BM3" s="352"/>
      <c r="BN3" s="352"/>
      <c r="BO3" s="352"/>
      <c r="BP3" s="353"/>
      <c r="BQ3" s="285" t="s">
        <v>64</v>
      </c>
      <c r="BR3" s="352"/>
      <c r="BS3" s="352"/>
      <c r="BT3" s="352"/>
      <c r="BU3" s="352"/>
      <c r="BV3" s="352"/>
      <c r="BW3" s="352"/>
      <c r="BX3" s="352"/>
      <c r="BY3" s="353"/>
      <c r="BZ3" s="86"/>
    </row>
    <row r="4" spans="1:95" ht="16.5" customHeight="1">
      <c r="B4" s="346"/>
      <c r="C4" s="288"/>
      <c r="D4" s="342"/>
      <c r="E4" s="343"/>
      <c r="F4" s="308" t="s">
        <v>159</v>
      </c>
      <c r="G4" s="298" t="s">
        <v>178</v>
      </c>
      <c r="H4" s="299"/>
      <c r="I4" s="299"/>
      <c r="J4" s="299"/>
      <c r="K4" s="124"/>
      <c r="L4" s="129"/>
      <c r="M4" s="129"/>
      <c r="N4" s="130"/>
      <c r="O4" s="303" t="s">
        <v>159</v>
      </c>
      <c r="P4" s="299" t="s">
        <v>178</v>
      </c>
      <c r="Q4" s="299"/>
      <c r="R4" s="299"/>
      <c r="S4" s="299"/>
      <c r="T4" s="129"/>
      <c r="U4" s="129"/>
      <c r="V4" s="129"/>
      <c r="W4" s="130"/>
      <c r="X4" s="303" t="s">
        <v>159</v>
      </c>
      <c r="Y4" s="299" t="s">
        <v>178</v>
      </c>
      <c r="Z4" s="299"/>
      <c r="AA4" s="299"/>
      <c r="AB4" s="299"/>
      <c r="AC4" s="129"/>
      <c r="AD4" s="129"/>
      <c r="AE4" s="129"/>
      <c r="AF4" s="130"/>
      <c r="AG4" s="303" t="s">
        <v>159</v>
      </c>
      <c r="AH4" s="299" t="s">
        <v>178</v>
      </c>
      <c r="AI4" s="299"/>
      <c r="AJ4" s="299"/>
      <c r="AK4" s="299"/>
      <c r="AL4" s="129"/>
      <c r="AM4" s="129"/>
      <c r="AN4" s="129"/>
      <c r="AO4" s="130"/>
      <c r="AP4" s="303" t="s">
        <v>159</v>
      </c>
      <c r="AQ4" s="299" t="s">
        <v>178</v>
      </c>
      <c r="AR4" s="299"/>
      <c r="AS4" s="299"/>
      <c r="AT4" s="299"/>
      <c r="AU4" s="129"/>
      <c r="AV4" s="129"/>
      <c r="AW4" s="129"/>
      <c r="AX4" s="130"/>
      <c r="AY4" s="303" t="s">
        <v>159</v>
      </c>
      <c r="AZ4" s="299" t="s">
        <v>178</v>
      </c>
      <c r="BA4" s="299"/>
      <c r="BB4" s="299"/>
      <c r="BC4" s="299"/>
      <c r="BD4" s="129"/>
      <c r="BE4" s="129"/>
      <c r="BF4" s="129"/>
      <c r="BG4" s="130"/>
      <c r="BH4" s="303" t="s">
        <v>159</v>
      </c>
      <c r="BI4" s="298" t="s">
        <v>178</v>
      </c>
      <c r="BJ4" s="299"/>
      <c r="BK4" s="299"/>
      <c r="BL4" s="299"/>
      <c r="BM4" s="129"/>
      <c r="BN4" s="129"/>
      <c r="BO4" s="129"/>
      <c r="BP4" s="130"/>
      <c r="BQ4" s="303" t="s">
        <v>159</v>
      </c>
      <c r="BR4" s="298" t="s">
        <v>178</v>
      </c>
      <c r="BS4" s="299"/>
      <c r="BT4" s="299"/>
      <c r="BU4" s="299"/>
      <c r="BV4" s="129"/>
      <c r="BW4" s="129"/>
      <c r="BX4" s="129"/>
      <c r="BY4" s="130"/>
      <c r="BZ4" s="86"/>
      <c r="CA4" s="4" t="s">
        <v>156</v>
      </c>
    </row>
    <row r="5" spans="1:95" ht="16.5" customHeight="1">
      <c r="B5" s="346"/>
      <c r="C5" s="288"/>
      <c r="D5" s="342"/>
      <c r="E5" s="343"/>
      <c r="F5" s="309"/>
      <c r="G5" s="300"/>
      <c r="H5" s="301"/>
      <c r="I5" s="301"/>
      <c r="J5" s="302"/>
      <c r="K5" s="300" t="s">
        <v>243</v>
      </c>
      <c r="L5" s="354"/>
      <c r="M5" s="354"/>
      <c r="N5" s="355"/>
      <c r="O5" s="303"/>
      <c r="P5" s="301"/>
      <c r="Q5" s="301"/>
      <c r="R5" s="301"/>
      <c r="S5" s="301"/>
      <c r="T5" s="303" t="s">
        <v>243</v>
      </c>
      <c r="U5" s="303"/>
      <c r="V5" s="303"/>
      <c r="W5" s="303"/>
      <c r="X5" s="303"/>
      <c r="Y5" s="301"/>
      <c r="Z5" s="301"/>
      <c r="AA5" s="301"/>
      <c r="AB5" s="301"/>
      <c r="AC5" s="303" t="s">
        <v>243</v>
      </c>
      <c r="AD5" s="303"/>
      <c r="AE5" s="303"/>
      <c r="AF5" s="303"/>
      <c r="AG5" s="303"/>
      <c r="AH5" s="301"/>
      <c r="AI5" s="301"/>
      <c r="AJ5" s="301"/>
      <c r="AK5" s="301"/>
      <c r="AL5" s="303" t="s">
        <v>243</v>
      </c>
      <c r="AM5" s="303"/>
      <c r="AN5" s="303"/>
      <c r="AO5" s="303"/>
      <c r="AP5" s="303"/>
      <c r="AQ5" s="301"/>
      <c r="AR5" s="301"/>
      <c r="AS5" s="301"/>
      <c r="AT5" s="301"/>
      <c r="AU5" s="303" t="s">
        <v>243</v>
      </c>
      <c r="AV5" s="303"/>
      <c r="AW5" s="303"/>
      <c r="AX5" s="303"/>
      <c r="AY5" s="303"/>
      <c r="AZ5" s="301"/>
      <c r="BA5" s="301"/>
      <c r="BB5" s="301"/>
      <c r="BC5" s="301"/>
      <c r="BD5" s="303" t="s">
        <v>243</v>
      </c>
      <c r="BE5" s="303"/>
      <c r="BF5" s="303"/>
      <c r="BG5" s="303"/>
      <c r="BH5" s="303"/>
      <c r="BI5" s="300"/>
      <c r="BJ5" s="301"/>
      <c r="BK5" s="301"/>
      <c r="BL5" s="301"/>
      <c r="BM5" s="303" t="s">
        <v>243</v>
      </c>
      <c r="BN5" s="303"/>
      <c r="BO5" s="303"/>
      <c r="BP5" s="303"/>
      <c r="BQ5" s="303"/>
      <c r="BR5" s="300"/>
      <c r="BS5" s="301"/>
      <c r="BT5" s="301"/>
      <c r="BU5" s="301"/>
      <c r="BV5" s="303" t="s">
        <v>243</v>
      </c>
      <c r="BW5" s="303"/>
      <c r="BX5" s="303"/>
      <c r="BY5" s="303"/>
      <c r="BZ5" s="87"/>
      <c r="CA5" s="349" t="s">
        <v>188</v>
      </c>
      <c r="CB5" s="321" t="s">
        <v>246</v>
      </c>
      <c r="CD5" s="347"/>
      <c r="CE5" s="125" t="s">
        <v>244</v>
      </c>
      <c r="CF5" s="127" t="s">
        <v>188</v>
      </c>
      <c r="CG5" s="246" t="s">
        <v>246</v>
      </c>
      <c r="CH5" s="244" t="s">
        <v>244</v>
      </c>
      <c r="CI5" s="244" t="s">
        <v>244</v>
      </c>
      <c r="CJ5" s="127" t="s">
        <v>188</v>
      </c>
      <c r="CK5" s="127" t="s">
        <v>188</v>
      </c>
      <c r="CL5" s="246" t="s">
        <v>246</v>
      </c>
      <c r="CM5" s="246" t="s">
        <v>246</v>
      </c>
      <c r="CN5" s="244" t="s">
        <v>244</v>
      </c>
      <c r="CO5" s="127" t="s">
        <v>188</v>
      </c>
      <c r="CP5" s="127" t="s">
        <v>246</v>
      </c>
      <c r="CQ5" s="258"/>
    </row>
    <row r="6" spans="1:95" ht="48" customHeight="1">
      <c r="B6" s="346"/>
      <c r="C6" s="288"/>
      <c r="D6" s="344"/>
      <c r="E6" s="345"/>
      <c r="F6" s="310"/>
      <c r="G6" s="81" t="s">
        <v>172</v>
      </c>
      <c r="H6" s="80" t="s">
        <v>173</v>
      </c>
      <c r="I6" s="76" t="s">
        <v>175</v>
      </c>
      <c r="J6" s="60" t="s">
        <v>176</v>
      </c>
      <c r="K6" s="81" t="s">
        <v>174</v>
      </c>
      <c r="L6" s="80" t="s">
        <v>173</v>
      </c>
      <c r="M6" s="76" t="s">
        <v>253</v>
      </c>
      <c r="N6" s="265" t="s">
        <v>177</v>
      </c>
      <c r="O6" s="303"/>
      <c r="P6" s="77" t="s">
        <v>172</v>
      </c>
      <c r="Q6" s="80" t="s">
        <v>173</v>
      </c>
      <c r="R6" s="76" t="s">
        <v>175</v>
      </c>
      <c r="S6" s="60" t="s">
        <v>176</v>
      </c>
      <c r="T6" s="81" t="s">
        <v>174</v>
      </c>
      <c r="U6" s="80" t="s">
        <v>173</v>
      </c>
      <c r="V6" s="76" t="s">
        <v>253</v>
      </c>
      <c r="W6" s="265" t="s">
        <v>177</v>
      </c>
      <c r="X6" s="303"/>
      <c r="Y6" s="77" t="s">
        <v>172</v>
      </c>
      <c r="Z6" s="80" t="s">
        <v>173</v>
      </c>
      <c r="AA6" s="76" t="s">
        <v>175</v>
      </c>
      <c r="AB6" s="60" t="s">
        <v>176</v>
      </c>
      <c r="AC6" s="81" t="s">
        <v>174</v>
      </c>
      <c r="AD6" s="80" t="s">
        <v>173</v>
      </c>
      <c r="AE6" s="76" t="s">
        <v>253</v>
      </c>
      <c r="AF6" s="265" t="s">
        <v>177</v>
      </c>
      <c r="AG6" s="303"/>
      <c r="AH6" s="77" t="s">
        <v>172</v>
      </c>
      <c r="AI6" s="80" t="s">
        <v>173</v>
      </c>
      <c r="AJ6" s="76" t="s">
        <v>175</v>
      </c>
      <c r="AK6" s="60" t="s">
        <v>176</v>
      </c>
      <c r="AL6" s="81" t="s">
        <v>174</v>
      </c>
      <c r="AM6" s="80" t="s">
        <v>173</v>
      </c>
      <c r="AN6" s="76" t="s">
        <v>253</v>
      </c>
      <c r="AO6" s="265" t="s">
        <v>177</v>
      </c>
      <c r="AP6" s="303"/>
      <c r="AQ6" s="77" t="s">
        <v>172</v>
      </c>
      <c r="AR6" s="80" t="s">
        <v>173</v>
      </c>
      <c r="AS6" s="76" t="s">
        <v>175</v>
      </c>
      <c r="AT6" s="60" t="s">
        <v>176</v>
      </c>
      <c r="AU6" s="81" t="s">
        <v>174</v>
      </c>
      <c r="AV6" s="80" t="s">
        <v>173</v>
      </c>
      <c r="AW6" s="76" t="s">
        <v>253</v>
      </c>
      <c r="AX6" s="265" t="s">
        <v>177</v>
      </c>
      <c r="AY6" s="303"/>
      <c r="AZ6" s="77" t="s">
        <v>172</v>
      </c>
      <c r="BA6" s="80" t="s">
        <v>173</v>
      </c>
      <c r="BB6" s="76" t="s">
        <v>175</v>
      </c>
      <c r="BC6" s="60" t="s">
        <v>176</v>
      </c>
      <c r="BD6" s="81" t="s">
        <v>174</v>
      </c>
      <c r="BE6" s="80" t="s">
        <v>173</v>
      </c>
      <c r="BF6" s="76" t="s">
        <v>253</v>
      </c>
      <c r="BG6" s="265" t="s">
        <v>177</v>
      </c>
      <c r="BH6" s="303"/>
      <c r="BI6" s="77" t="s">
        <v>172</v>
      </c>
      <c r="BJ6" s="80" t="s">
        <v>173</v>
      </c>
      <c r="BK6" s="76" t="s">
        <v>175</v>
      </c>
      <c r="BL6" s="60" t="s">
        <v>176</v>
      </c>
      <c r="BM6" s="81" t="s">
        <v>174</v>
      </c>
      <c r="BN6" s="80" t="s">
        <v>173</v>
      </c>
      <c r="BO6" s="76" t="s">
        <v>253</v>
      </c>
      <c r="BP6" s="265" t="s">
        <v>177</v>
      </c>
      <c r="BQ6" s="303"/>
      <c r="BR6" s="77" t="s">
        <v>172</v>
      </c>
      <c r="BS6" s="80" t="s">
        <v>173</v>
      </c>
      <c r="BT6" s="76" t="s">
        <v>175</v>
      </c>
      <c r="BU6" s="60" t="s">
        <v>176</v>
      </c>
      <c r="BV6" s="81" t="s">
        <v>174</v>
      </c>
      <c r="BW6" s="80" t="s">
        <v>173</v>
      </c>
      <c r="BX6" s="76" t="s">
        <v>253</v>
      </c>
      <c r="BY6" s="265" t="s">
        <v>177</v>
      </c>
      <c r="BZ6" s="88"/>
      <c r="CA6" s="349"/>
      <c r="CB6" s="321"/>
      <c r="CD6" s="348"/>
      <c r="CE6" s="127" t="s">
        <v>157</v>
      </c>
      <c r="CF6" s="127" t="s">
        <v>157</v>
      </c>
      <c r="CG6" s="127" t="s">
        <v>157</v>
      </c>
      <c r="CH6" s="126" t="s">
        <v>189</v>
      </c>
      <c r="CI6" s="126" t="s">
        <v>190</v>
      </c>
      <c r="CJ6" s="128" t="s">
        <v>189</v>
      </c>
      <c r="CK6" s="251" t="s">
        <v>190</v>
      </c>
      <c r="CL6" s="245" t="s">
        <v>189</v>
      </c>
      <c r="CM6" s="245" t="s">
        <v>190</v>
      </c>
      <c r="CN6" s="128" t="s">
        <v>225</v>
      </c>
      <c r="CO6" s="128" t="s">
        <v>225</v>
      </c>
      <c r="CP6" s="247" t="s">
        <v>225</v>
      </c>
      <c r="CQ6" s="101"/>
    </row>
    <row r="7" spans="1:95" s="15" customFormat="1" ht="13.5" customHeight="1">
      <c r="A7" s="65"/>
      <c r="B7" s="331">
        <v>1</v>
      </c>
      <c r="C7" s="328" t="s">
        <v>144</v>
      </c>
      <c r="D7" s="318" t="s">
        <v>170</v>
      </c>
      <c r="E7" s="307"/>
      <c r="F7" s="154">
        <v>21</v>
      </c>
      <c r="G7" s="62">
        <v>21</v>
      </c>
      <c r="H7" s="83">
        <f t="shared" ref="H7:H12" si="0">IFERROR(G7/F7,"-")</f>
        <v>1</v>
      </c>
      <c r="I7" s="102">
        <v>4968800</v>
      </c>
      <c r="J7" s="110">
        <f t="shared" ref="J7:J12" si="1">IFERROR(I7/G7,"-")</f>
        <v>236609.52380952382</v>
      </c>
      <c r="K7" s="62">
        <v>13</v>
      </c>
      <c r="L7" s="83">
        <f t="shared" ref="L7:L12" si="2">IFERROR(K7/F7,"-")</f>
        <v>0.61904761904761907</v>
      </c>
      <c r="M7" s="102">
        <v>953530</v>
      </c>
      <c r="N7" s="110">
        <f t="shared" ref="N7:N12" si="3">IFERROR(M7/K7,"-")</f>
        <v>73348.461538461532</v>
      </c>
      <c r="O7" s="154">
        <v>67</v>
      </c>
      <c r="P7" s="62">
        <v>67</v>
      </c>
      <c r="Q7" s="83">
        <f t="shared" ref="Q7:Q12" si="4">IFERROR(P7/O7,"-")</f>
        <v>1</v>
      </c>
      <c r="R7" s="102">
        <v>42653720</v>
      </c>
      <c r="S7" s="110">
        <f t="shared" ref="S7:S12" si="5">IFERROR(R7/P7,"-")</f>
        <v>636622.68656716414</v>
      </c>
      <c r="T7" s="62">
        <v>58</v>
      </c>
      <c r="U7" s="83">
        <f t="shared" ref="U7:U12" si="6">IFERROR(T7/O7,"-")</f>
        <v>0.86567164179104472</v>
      </c>
      <c r="V7" s="102">
        <v>6572546</v>
      </c>
      <c r="W7" s="110">
        <f t="shared" ref="W7:W12" si="7">IFERROR(V7/T7,"-")</f>
        <v>113319.75862068965</v>
      </c>
      <c r="X7" s="154">
        <v>16340</v>
      </c>
      <c r="Y7" s="62">
        <v>16049</v>
      </c>
      <c r="Z7" s="83">
        <f t="shared" ref="Z7:Z12" si="8">IFERROR(Y7/X7,"-")</f>
        <v>0.98219094247246019</v>
      </c>
      <c r="AA7" s="102">
        <v>6829309440</v>
      </c>
      <c r="AB7" s="110">
        <f t="shared" ref="AB7:AB12" si="9">IFERROR(AA7/Y7,"-")</f>
        <v>425528.6584833946</v>
      </c>
      <c r="AC7" s="62">
        <v>13612</v>
      </c>
      <c r="AD7" s="83">
        <f t="shared" ref="AD7:AD12" si="10">IFERROR(AC7/X7,"-")</f>
        <v>0.83304773561811507</v>
      </c>
      <c r="AE7" s="102">
        <v>1428293599</v>
      </c>
      <c r="AF7" s="110">
        <f t="shared" ref="AF7:AF12" si="11">IFERROR(AE7/AC7,"-")</f>
        <v>104929.0037466941</v>
      </c>
      <c r="AG7" s="154">
        <v>12109</v>
      </c>
      <c r="AH7" s="62">
        <v>12005</v>
      </c>
      <c r="AI7" s="83">
        <f t="shared" ref="AI7:AI12" si="12">IFERROR(AH7/AG7,"-")</f>
        <v>0.99141134693203403</v>
      </c>
      <c r="AJ7" s="102">
        <v>6053212140</v>
      </c>
      <c r="AK7" s="110">
        <f t="shared" ref="AK7:AK12" si="13">IFERROR(AJ7/AH7,"-")</f>
        <v>504224.2515618492</v>
      </c>
      <c r="AL7" s="62">
        <v>10625</v>
      </c>
      <c r="AM7" s="83">
        <f t="shared" ref="AM7:AM12" si="14">IFERROR(AL7/AG7,"-")</f>
        <v>0.87744652737633166</v>
      </c>
      <c r="AN7" s="102">
        <v>1224460247</v>
      </c>
      <c r="AO7" s="110">
        <f t="shared" ref="AO7:AO12" si="15">IFERROR(AN7/AL7,"-")</f>
        <v>115243.31736470589</v>
      </c>
      <c r="AP7" s="154">
        <v>5917</v>
      </c>
      <c r="AQ7" s="62">
        <v>5876</v>
      </c>
      <c r="AR7" s="83">
        <f t="shared" ref="AR7:AR12" si="16">IFERROR(AQ7/AP7,"-")</f>
        <v>0.99307081291194865</v>
      </c>
      <c r="AS7" s="102">
        <v>3393552060</v>
      </c>
      <c r="AT7" s="110">
        <f t="shared" ref="AT7:AT12" si="17">IFERROR(AS7/AQ7,"-")</f>
        <v>577527.5799863853</v>
      </c>
      <c r="AU7" s="62">
        <v>5343</v>
      </c>
      <c r="AV7" s="83">
        <f t="shared" ref="AV7:AV12" si="18">IFERROR(AU7/AP7,"-")</f>
        <v>0.90299138076728069</v>
      </c>
      <c r="AW7" s="102">
        <v>653584939</v>
      </c>
      <c r="AX7" s="110">
        <f t="shared" ref="AX7:AX12" si="19">IFERROR(AW7/AU7,"-")</f>
        <v>122325.46116414</v>
      </c>
      <c r="AY7" s="154">
        <v>1710</v>
      </c>
      <c r="AZ7" s="62">
        <v>1705</v>
      </c>
      <c r="BA7" s="83">
        <f t="shared" ref="BA7:BA12" si="20">IFERROR(AZ7/AY7,"-")</f>
        <v>0.99707602339181289</v>
      </c>
      <c r="BB7" s="102">
        <v>1050097770</v>
      </c>
      <c r="BC7" s="110">
        <f t="shared" ref="BC7:BC12" si="21">IFERROR(BB7/AZ7,"-")</f>
        <v>615893.12023460411</v>
      </c>
      <c r="BD7" s="62">
        <v>1576</v>
      </c>
      <c r="BE7" s="83">
        <f t="shared" ref="BE7:BE12" si="22">IFERROR(BD7/AY7,"-")</f>
        <v>0.92163742690058481</v>
      </c>
      <c r="BF7" s="102">
        <v>195281377</v>
      </c>
      <c r="BG7" s="110">
        <f t="shared" ref="BG7:BG12" si="23">IFERROR(BF7/BD7,"-")</f>
        <v>123909.50317258883</v>
      </c>
      <c r="BH7" s="154">
        <v>361</v>
      </c>
      <c r="BI7" s="62">
        <v>360</v>
      </c>
      <c r="BJ7" s="83">
        <f t="shared" ref="BJ7:BJ12" si="24">IFERROR(BI7/BH7,"-")</f>
        <v>0.99722991689750695</v>
      </c>
      <c r="BK7" s="102">
        <v>230625330</v>
      </c>
      <c r="BL7" s="110">
        <f t="shared" ref="BL7:BL12" si="25">IFERROR(BK7/BI7,"-")</f>
        <v>640625.91666666663</v>
      </c>
      <c r="BM7" s="62">
        <v>332</v>
      </c>
      <c r="BN7" s="83">
        <f t="shared" ref="BN7:BN12" si="26">IFERROR(BM7/BH7,"-")</f>
        <v>0.91966759002770082</v>
      </c>
      <c r="BO7" s="102">
        <v>39188446</v>
      </c>
      <c r="BP7" s="110">
        <f t="shared" ref="BP7:BP12" si="27">IFERROR(BO7/BM7,"-")</f>
        <v>118037.48795180723</v>
      </c>
      <c r="BQ7" s="108">
        <f>SUM(F7,O7,X7,AG7,AP7,AY7,BH7)</f>
        <v>36525</v>
      </c>
      <c r="BR7" s="62">
        <f>SUM(G7,P7,Y7,AH7,AQ7,AZ7,BI7)</f>
        <v>36083</v>
      </c>
      <c r="BS7" s="83">
        <f t="shared" ref="BS7:BS12" si="28">IFERROR(BR7/BQ7,"-")</f>
        <v>0.98789869952087617</v>
      </c>
      <c r="BT7" s="102">
        <f>SUM(I7,R7,AA7,AJ7,AS7,BB7,BK7)</f>
        <v>17604419260</v>
      </c>
      <c r="BU7" s="110">
        <f t="shared" ref="BU7:BU12" si="29">IFERROR(BT7/BR7,"-")</f>
        <v>487886.79599811544</v>
      </c>
      <c r="BV7" s="62">
        <f>SUM(K7,T7,AC7,AL7,AU7,BD7,BM7)</f>
        <v>31559</v>
      </c>
      <c r="BW7" s="83">
        <f t="shared" ref="BW7:BW12" si="30">IFERROR(BV7/BQ7,"-")</f>
        <v>0.86403832991101981</v>
      </c>
      <c r="BX7" s="102">
        <f>SUM(M7,V7,AE7,AN7,AW7,BF7,BO7)</f>
        <v>3548334684</v>
      </c>
      <c r="BY7" s="110">
        <f t="shared" ref="BY7:BY12" si="31">IFERROR(BX7/BV7,"-")</f>
        <v>112434.95307202383</v>
      </c>
      <c r="BZ7" s="85"/>
      <c r="CA7" s="89">
        <f>IFERROR(BS7-BW7,"-")</f>
        <v>0.12386036960985636</v>
      </c>
      <c r="CB7" s="89">
        <f>IFERROR(1-BS7,"-")</f>
        <v>1.2101300479123833E-2</v>
      </c>
      <c r="CC7" s="61">
        <v>1</v>
      </c>
      <c r="CD7" s="66" t="s">
        <v>158</v>
      </c>
      <c r="CE7" s="47">
        <f>INDEX($BW:$BW,(ROW()+(CC7*5)-5))</f>
        <v>0.86403832991101981</v>
      </c>
      <c r="CF7" s="47">
        <f>INDEX($CA:$CA,(ROW()+(CC7*5)-5))</f>
        <v>0.12386036960985636</v>
      </c>
      <c r="CG7" s="47">
        <f>INDEX($CB:$CB,(ROW()+(CC7*5)-5))</f>
        <v>1.2101300479123833E-2</v>
      </c>
      <c r="CH7" s="47">
        <f t="shared" ref="CH7:CH15" si="32">INDEX($BW:$BW,(ROW()+(CC7*5)-3))</f>
        <v>0.79535558780841797</v>
      </c>
      <c r="CI7" s="93">
        <f t="shared" ref="CI7:CI15" si="33">INDEX($BW:$BW,(ROW()+(CC7*5)-2))</f>
        <v>0.81877022653721687</v>
      </c>
      <c r="CJ7" s="47">
        <f t="shared" ref="CJ7:CJ15" si="34">INDEX($CA:$CA,(ROW()+(CC7*5)-3))</f>
        <v>0.18577648766328014</v>
      </c>
      <c r="CK7" s="47">
        <f t="shared" ref="CK7:CK15" si="35">INDEX($CA:$CA,(ROW()+(CC7*5)-2))</f>
        <v>0.1618122977346278</v>
      </c>
      <c r="CL7" s="93">
        <f t="shared" ref="CL7:CL15" si="36">INDEX($CB:$CB,(ROW()+(CC7*5)-3))</f>
        <v>1.8867924528301883E-2</v>
      </c>
      <c r="CM7" s="93">
        <f t="shared" ref="CM7:CM15" si="37">INDEX($CB:$CB,(ROW()+(CC7*5)-2))</f>
        <v>1.9417475728155331E-2</v>
      </c>
      <c r="CN7" s="47">
        <f t="shared" ref="CN7:CN15" si="38">INDEX($BW:$BW,(ROW()+(CC7*5)))</f>
        <v>0.8112377660400808</v>
      </c>
      <c r="CO7" s="47">
        <f t="shared" ref="CO7:CO15" si="39">INDEX($CA:$CA,(ROW()+(CC7*5)))</f>
        <v>0.12275710734814349</v>
      </c>
      <c r="CP7" s="47">
        <f t="shared" ref="CP7:CP15" si="40">INDEX($CB:$CB,(ROW()+(CC7*5)))</f>
        <v>6.6005126611775711E-2</v>
      </c>
      <c r="CQ7" s="188"/>
    </row>
    <row r="8" spans="1:95" s="15" customFormat="1" ht="13.5" customHeight="1">
      <c r="A8" s="65"/>
      <c r="B8" s="332"/>
      <c r="C8" s="329"/>
      <c r="D8" s="306" t="s">
        <v>171</v>
      </c>
      <c r="E8" s="307"/>
      <c r="F8" s="154">
        <v>0</v>
      </c>
      <c r="G8" s="62">
        <v>0</v>
      </c>
      <c r="H8" s="83" t="str">
        <f t="shared" si="0"/>
        <v>-</v>
      </c>
      <c r="I8" s="102">
        <v>0</v>
      </c>
      <c r="J8" s="110" t="str">
        <f t="shared" si="1"/>
        <v>-</v>
      </c>
      <c r="K8" s="62">
        <v>0</v>
      </c>
      <c r="L8" s="83" t="str">
        <f t="shared" si="2"/>
        <v>-</v>
      </c>
      <c r="M8" s="102">
        <v>0</v>
      </c>
      <c r="N8" s="110" t="str">
        <f t="shared" si="3"/>
        <v>-</v>
      </c>
      <c r="O8" s="154">
        <v>1</v>
      </c>
      <c r="P8" s="62">
        <v>1</v>
      </c>
      <c r="Q8" s="83">
        <f t="shared" si="4"/>
        <v>1</v>
      </c>
      <c r="R8" s="102">
        <v>312050</v>
      </c>
      <c r="S8" s="110">
        <f t="shared" si="5"/>
        <v>312050</v>
      </c>
      <c r="T8" s="62">
        <v>1</v>
      </c>
      <c r="U8" s="83">
        <f t="shared" si="6"/>
        <v>1</v>
      </c>
      <c r="V8" s="102">
        <v>82648</v>
      </c>
      <c r="W8" s="110">
        <f t="shared" si="7"/>
        <v>82648</v>
      </c>
      <c r="X8" s="154">
        <v>592</v>
      </c>
      <c r="Y8" s="62">
        <v>577</v>
      </c>
      <c r="Z8" s="83">
        <f t="shared" si="8"/>
        <v>0.97466216216216217</v>
      </c>
      <c r="AA8" s="102">
        <v>284367110</v>
      </c>
      <c r="AB8" s="110">
        <f t="shared" si="9"/>
        <v>492837.27902946272</v>
      </c>
      <c r="AC8" s="62">
        <v>459</v>
      </c>
      <c r="AD8" s="83">
        <f t="shared" si="10"/>
        <v>0.77533783783783783</v>
      </c>
      <c r="AE8" s="102">
        <v>52050830</v>
      </c>
      <c r="AF8" s="110">
        <f t="shared" si="11"/>
        <v>113400.50108932462</v>
      </c>
      <c r="AG8" s="154">
        <v>317</v>
      </c>
      <c r="AH8" s="62">
        <v>313</v>
      </c>
      <c r="AI8" s="83">
        <f t="shared" si="12"/>
        <v>0.98738170347003151</v>
      </c>
      <c r="AJ8" s="102">
        <v>145804330</v>
      </c>
      <c r="AK8" s="110">
        <f t="shared" si="13"/>
        <v>465828.53035143769</v>
      </c>
      <c r="AL8" s="62">
        <v>264</v>
      </c>
      <c r="AM8" s="83">
        <f t="shared" si="14"/>
        <v>0.83280757097791802</v>
      </c>
      <c r="AN8" s="102">
        <v>26755769</v>
      </c>
      <c r="AO8" s="110">
        <f t="shared" si="15"/>
        <v>101347.60984848485</v>
      </c>
      <c r="AP8" s="154">
        <v>82</v>
      </c>
      <c r="AQ8" s="62">
        <v>82</v>
      </c>
      <c r="AR8" s="83">
        <f t="shared" si="16"/>
        <v>1</v>
      </c>
      <c r="AS8" s="102">
        <v>52249940</v>
      </c>
      <c r="AT8" s="110">
        <f t="shared" si="17"/>
        <v>637194.39024390245</v>
      </c>
      <c r="AU8" s="62">
        <v>71</v>
      </c>
      <c r="AV8" s="83">
        <f t="shared" si="18"/>
        <v>0.86585365853658536</v>
      </c>
      <c r="AW8" s="102">
        <v>8465573</v>
      </c>
      <c r="AX8" s="110">
        <f t="shared" si="19"/>
        <v>119233.42253521127</v>
      </c>
      <c r="AY8" s="154">
        <v>6</v>
      </c>
      <c r="AZ8" s="62">
        <v>6</v>
      </c>
      <c r="BA8" s="83">
        <f t="shared" si="20"/>
        <v>1</v>
      </c>
      <c r="BB8" s="102">
        <v>5168180</v>
      </c>
      <c r="BC8" s="110">
        <f t="shared" si="21"/>
        <v>861363.33333333337</v>
      </c>
      <c r="BD8" s="62">
        <v>6</v>
      </c>
      <c r="BE8" s="83">
        <f t="shared" si="22"/>
        <v>1</v>
      </c>
      <c r="BF8" s="102">
        <v>688044</v>
      </c>
      <c r="BG8" s="110">
        <f t="shared" si="23"/>
        <v>114674</v>
      </c>
      <c r="BH8" s="154">
        <v>0</v>
      </c>
      <c r="BI8" s="62">
        <v>0</v>
      </c>
      <c r="BJ8" s="83" t="str">
        <f t="shared" si="24"/>
        <v>-</v>
      </c>
      <c r="BK8" s="102">
        <v>0</v>
      </c>
      <c r="BL8" s="110" t="str">
        <f t="shared" si="25"/>
        <v>-</v>
      </c>
      <c r="BM8" s="62">
        <v>0</v>
      </c>
      <c r="BN8" s="83" t="str">
        <f t="shared" si="26"/>
        <v>-</v>
      </c>
      <c r="BO8" s="102">
        <v>0</v>
      </c>
      <c r="BP8" s="110" t="str">
        <f t="shared" si="27"/>
        <v>-</v>
      </c>
      <c r="BQ8" s="108">
        <f t="shared" ref="BQ8:BR10" si="41">SUM(F8,O8,X8,AG8,AP8,AY8,BH8)</f>
        <v>998</v>
      </c>
      <c r="BR8" s="62">
        <f t="shared" si="41"/>
        <v>979</v>
      </c>
      <c r="BS8" s="83">
        <f t="shared" si="28"/>
        <v>0.98096192384769543</v>
      </c>
      <c r="BT8" s="102">
        <f t="shared" ref="BT8:BX10" si="42">SUM(I8,R8,AA8,AJ8,AS8,BB8,BK8)</f>
        <v>487901610</v>
      </c>
      <c r="BU8" s="110">
        <f t="shared" si="29"/>
        <v>498367.3237997957</v>
      </c>
      <c r="BV8" s="62">
        <f t="shared" si="42"/>
        <v>801</v>
      </c>
      <c r="BW8" s="83">
        <f t="shared" si="30"/>
        <v>0.80260521042084165</v>
      </c>
      <c r="BX8" s="102">
        <f t="shared" si="42"/>
        <v>88042864</v>
      </c>
      <c r="BY8" s="110">
        <f t="shared" si="31"/>
        <v>109916.18476903871</v>
      </c>
      <c r="BZ8" s="85"/>
      <c r="CA8" s="89">
        <f t="shared" ref="CA8:CA60" si="43">IFERROR(BS8-BW8,"-")</f>
        <v>0.17835671342685377</v>
      </c>
      <c r="CB8" s="89">
        <f t="shared" ref="CB8:CB60" si="44">IFERROR(1-BS8,"-")</f>
        <v>1.9038076152304573E-2</v>
      </c>
      <c r="CC8" s="61">
        <v>2</v>
      </c>
      <c r="CD8" s="14" t="s">
        <v>7</v>
      </c>
      <c r="CE8" s="47">
        <f t="shared" ref="CE8:CE15" si="45">INDEX($BW:$BW,(ROW()+(CC8*5)-5))</f>
        <v>0.87659557754997841</v>
      </c>
      <c r="CF8" s="47">
        <f t="shared" ref="CF8:CF15" si="46">INDEX($CA:$CA,(ROW()+(CC8*5)-5))</f>
        <v>0.1123679352735556</v>
      </c>
      <c r="CG8" s="47">
        <f t="shared" ref="CG8:CG15" si="47">INDEX($CB:$CB,(ROW()+(CC8*5)-5))</f>
        <v>1.1036487176465992E-2</v>
      </c>
      <c r="CH8" s="47">
        <f t="shared" si="32"/>
        <v>0.84615384615384615</v>
      </c>
      <c r="CI8" s="93">
        <f t="shared" si="33"/>
        <v>0.79651162790697672</v>
      </c>
      <c r="CJ8" s="47">
        <f t="shared" si="34"/>
        <v>0.14323607427055707</v>
      </c>
      <c r="CK8" s="47">
        <f t="shared" si="35"/>
        <v>0.19186046511627908</v>
      </c>
      <c r="CL8" s="93">
        <f t="shared" si="36"/>
        <v>1.0610079575596787E-2</v>
      </c>
      <c r="CM8" s="93">
        <f t="shared" si="37"/>
        <v>1.1627906976744207E-2</v>
      </c>
      <c r="CN8" s="47">
        <f t="shared" si="38"/>
        <v>0.81865102786603205</v>
      </c>
      <c r="CO8" s="47">
        <f t="shared" si="39"/>
        <v>0.11803192224133818</v>
      </c>
      <c r="CP8" s="47">
        <f t="shared" si="40"/>
        <v>6.3317049892629762E-2</v>
      </c>
      <c r="CQ8" s="188"/>
    </row>
    <row r="9" spans="1:95" s="15" customFormat="1" ht="13.5" customHeight="1">
      <c r="A9" s="65"/>
      <c r="B9" s="332"/>
      <c r="C9" s="329"/>
      <c r="D9" s="84"/>
      <c r="E9" s="74" t="s">
        <v>167</v>
      </c>
      <c r="F9" s="178">
        <v>0</v>
      </c>
      <c r="G9" s="64">
        <v>0</v>
      </c>
      <c r="H9" s="82" t="str">
        <f t="shared" si="0"/>
        <v>-</v>
      </c>
      <c r="I9" s="111">
        <v>0</v>
      </c>
      <c r="J9" s="112" t="str">
        <f t="shared" si="1"/>
        <v>-</v>
      </c>
      <c r="K9" s="64">
        <v>0</v>
      </c>
      <c r="L9" s="82" t="str">
        <f t="shared" si="2"/>
        <v>-</v>
      </c>
      <c r="M9" s="111">
        <v>0</v>
      </c>
      <c r="N9" s="112" t="str">
        <f t="shared" si="3"/>
        <v>-</v>
      </c>
      <c r="O9" s="178">
        <v>1</v>
      </c>
      <c r="P9" s="64">
        <v>1</v>
      </c>
      <c r="Q9" s="82">
        <f t="shared" si="4"/>
        <v>1</v>
      </c>
      <c r="R9" s="111">
        <v>312050</v>
      </c>
      <c r="S9" s="112">
        <f t="shared" si="5"/>
        <v>312050</v>
      </c>
      <c r="T9" s="64">
        <v>1</v>
      </c>
      <c r="U9" s="82">
        <f t="shared" si="6"/>
        <v>1</v>
      </c>
      <c r="V9" s="111">
        <v>82648</v>
      </c>
      <c r="W9" s="112">
        <f t="shared" si="7"/>
        <v>82648</v>
      </c>
      <c r="X9" s="178">
        <v>409</v>
      </c>
      <c r="Y9" s="64">
        <v>399</v>
      </c>
      <c r="Z9" s="82">
        <f t="shared" si="8"/>
        <v>0.97555012224938875</v>
      </c>
      <c r="AA9" s="111">
        <v>197438140</v>
      </c>
      <c r="AB9" s="112">
        <f t="shared" si="9"/>
        <v>494832.43107769423</v>
      </c>
      <c r="AC9" s="64">
        <v>312</v>
      </c>
      <c r="AD9" s="82">
        <f t="shared" si="10"/>
        <v>0.76283618581907087</v>
      </c>
      <c r="AE9" s="111">
        <v>33568056</v>
      </c>
      <c r="AF9" s="112">
        <f t="shared" si="11"/>
        <v>107589.92307692308</v>
      </c>
      <c r="AG9" s="178">
        <v>214</v>
      </c>
      <c r="AH9" s="64">
        <v>211</v>
      </c>
      <c r="AI9" s="82">
        <f t="shared" si="12"/>
        <v>0.98598130841121501</v>
      </c>
      <c r="AJ9" s="111">
        <v>100147520</v>
      </c>
      <c r="AK9" s="112">
        <f t="shared" si="13"/>
        <v>474632.79620853078</v>
      </c>
      <c r="AL9" s="64">
        <v>180</v>
      </c>
      <c r="AM9" s="82">
        <f t="shared" si="14"/>
        <v>0.84112149532710279</v>
      </c>
      <c r="AN9" s="111">
        <v>17815634</v>
      </c>
      <c r="AO9" s="112">
        <f t="shared" si="15"/>
        <v>98975.744444444441</v>
      </c>
      <c r="AP9" s="178">
        <v>61</v>
      </c>
      <c r="AQ9" s="64">
        <v>61</v>
      </c>
      <c r="AR9" s="82">
        <f t="shared" si="16"/>
        <v>1</v>
      </c>
      <c r="AS9" s="111">
        <v>38763120</v>
      </c>
      <c r="AT9" s="112">
        <f t="shared" si="17"/>
        <v>635460.98360655736</v>
      </c>
      <c r="AU9" s="64">
        <v>51</v>
      </c>
      <c r="AV9" s="82">
        <f t="shared" si="18"/>
        <v>0.83606557377049184</v>
      </c>
      <c r="AW9" s="111">
        <v>5174272</v>
      </c>
      <c r="AX9" s="112">
        <f t="shared" si="19"/>
        <v>101456.3137254902</v>
      </c>
      <c r="AY9" s="178">
        <v>4</v>
      </c>
      <c r="AZ9" s="64">
        <v>4</v>
      </c>
      <c r="BA9" s="82">
        <f t="shared" si="20"/>
        <v>1</v>
      </c>
      <c r="BB9" s="111">
        <v>1567320</v>
      </c>
      <c r="BC9" s="112">
        <f t="shared" si="21"/>
        <v>391830</v>
      </c>
      <c r="BD9" s="64">
        <v>4</v>
      </c>
      <c r="BE9" s="82">
        <f t="shared" si="22"/>
        <v>1</v>
      </c>
      <c r="BF9" s="111">
        <v>430471</v>
      </c>
      <c r="BG9" s="112">
        <f t="shared" si="23"/>
        <v>107617.75</v>
      </c>
      <c r="BH9" s="178">
        <v>0</v>
      </c>
      <c r="BI9" s="64">
        <v>0</v>
      </c>
      <c r="BJ9" s="82" t="str">
        <f t="shared" si="24"/>
        <v>-</v>
      </c>
      <c r="BK9" s="111">
        <v>0</v>
      </c>
      <c r="BL9" s="112" t="str">
        <f t="shared" si="25"/>
        <v>-</v>
      </c>
      <c r="BM9" s="64">
        <v>0</v>
      </c>
      <c r="BN9" s="82" t="str">
        <f t="shared" si="26"/>
        <v>-</v>
      </c>
      <c r="BO9" s="111">
        <v>0</v>
      </c>
      <c r="BP9" s="112" t="str">
        <f t="shared" si="27"/>
        <v>-</v>
      </c>
      <c r="BQ9" s="109">
        <f t="shared" si="41"/>
        <v>689</v>
      </c>
      <c r="BR9" s="64">
        <f t="shared" si="41"/>
        <v>676</v>
      </c>
      <c r="BS9" s="82">
        <f t="shared" si="28"/>
        <v>0.98113207547169812</v>
      </c>
      <c r="BT9" s="111">
        <f t="shared" si="42"/>
        <v>338228150</v>
      </c>
      <c r="BU9" s="112">
        <f t="shared" si="29"/>
        <v>500337.5</v>
      </c>
      <c r="BV9" s="64">
        <f t="shared" si="42"/>
        <v>548</v>
      </c>
      <c r="BW9" s="82">
        <f t="shared" si="30"/>
        <v>0.79535558780841797</v>
      </c>
      <c r="BX9" s="111">
        <f t="shared" si="42"/>
        <v>57071081</v>
      </c>
      <c r="BY9" s="112">
        <f t="shared" si="31"/>
        <v>104144.30839416059</v>
      </c>
      <c r="BZ9" s="85"/>
      <c r="CA9" s="89">
        <f t="shared" si="43"/>
        <v>0.18577648766328014</v>
      </c>
      <c r="CB9" s="89">
        <f t="shared" si="44"/>
        <v>1.8867924528301883E-2</v>
      </c>
      <c r="CC9" s="61">
        <v>3</v>
      </c>
      <c r="CD9" s="14" t="s">
        <v>12</v>
      </c>
      <c r="CE9" s="47">
        <f t="shared" si="45"/>
        <v>0.85438736145980043</v>
      </c>
      <c r="CF9" s="47">
        <f t="shared" si="46"/>
        <v>0.13045741228338736</v>
      </c>
      <c r="CG9" s="47">
        <f t="shared" si="47"/>
        <v>1.5155226256812204E-2</v>
      </c>
      <c r="CH9" s="47">
        <f t="shared" si="32"/>
        <v>0.84187408491947291</v>
      </c>
      <c r="CI9" s="93">
        <f t="shared" si="33"/>
        <v>0.78798586572438167</v>
      </c>
      <c r="CJ9" s="47">
        <f t="shared" si="34"/>
        <v>0.15373352855051248</v>
      </c>
      <c r="CK9" s="47">
        <f t="shared" si="35"/>
        <v>0.19081272084805645</v>
      </c>
      <c r="CL9" s="93">
        <f t="shared" si="36"/>
        <v>4.3923865300146137E-3</v>
      </c>
      <c r="CM9" s="93">
        <f t="shared" si="37"/>
        <v>2.1201413427561877E-2</v>
      </c>
      <c r="CN9" s="47">
        <f t="shared" si="38"/>
        <v>0.82798519663505843</v>
      </c>
      <c r="CO9" s="47">
        <f t="shared" si="39"/>
        <v>0.10528819000624234</v>
      </c>
      <c r="CP9" s="47">
        <f t="shared" si="40"/>
        <v>6.6726613358699227E-2</v>
      </c>
      <c r="CQ9" s="188"/>
    </row>
    <row r="10" spans="1:95" s="15" customFormat="1" ht="13.5" customHeight="1">
      <c r="A10" s="65"/>
      <c r="B10" s="332"/>
      <c r="C10" s="329"/>
      <c r="D10" s="84"/>
      <c r="E10" s="209" t="s">
        <v>168</v>
      </c>
      <c r="F10" s="242">
        <v>0</v>
      </c>
      <c r="G10" s="218">
        <v>0</v>
      </c>
      <c r="H10" s="215" t="str">
        <f t="shared" si="0"/>
        <v>-</v>
      </c>
      <c r="I10" s="219">
        <v>0</v>
      </c>
      <c r="J10" s="216" t="str">
        <f t="shared" si="1"/>
        <v>-</v>
      </c>
      <c r="K10" s="218">
        <v>0</v>
      </c>
      <c r="L10" s="215" t="str">
        <f t="shared" si="2"/>
        <v>-</v>
      </c>
      <c r="M10" s="219">
        <v>0</v>
      </c>
      <c r="N10" s="216" t="str">
        <f t="shared" si="3"/>
        <v>-</v>
      </c>
      <c r="O10" s="242">
        <v>0</v>
      </c>
      <c r="P10" s="218">
        <v>0</v>
      </c>
      <c r="Q10" s="215" t="str">
        <f t="shared" si="4"/>
        <v>-</v>
      </c>
      <c r="R10" s="219">
        <v>0</v>
      </c>
      <c r="S10" s="216" t="str">
        <f t="shared" si="5"/>
        <v>-</v>
      </c>
      <c r="T10" s="218">
        <v>0</v>
      </c>
      <c r="U10" s="215" t="str">
        <f t="shared" si="6"/>
        <v>-</v>
      </c>
      <c r="V10" s="219">
        <v>0</v>
      </c>
      <c r="W10" s="216" t="str">
        <f t="shared" si="7"/>
        <v>-</v>
      </c>
      <c r="X10" s="242">
        <v>183</v>
      </c>
      <c r="Y10" s="218">
        <v>178</v>
      </c>
      <c r="Z10" s="215">
        <f t="shared" si="8"/>
        <v>0.97267759562841527</v>
      </c>
      <c r="AA10" s="219">
        <v>86928970</v>
      </c>
      <c r="AB10" s="216">
        <f t="shared" si="9"/>
        <v>488365</v>
      </c>
      <c r="AC10" s="218">
        <v>147</v>
      </c>
      <c r="AD10" s="215">
        <f t="shared" si="10"/>
        <v>0.80327868852459017</v>
      </c>
      <c r="AE10" s="219">
        <v>18482774</v>
      </c>
      <c r="AF10" s="216">
        <f t="shared" si="11"/>
        <v>125733.15646258503</v>
      </c>
      <c r="AG10" s="242">
        <v>103</v>
      </c>
      <c r="AH10" s="218">
        <v>102</v>
      </c>
      <c r="AI10" s="215">
        <f t="shared" si="12"/>
        <v>0.99029126213592233</v>
      </c>
      <c r="AJ10" s="219">
        <v>45656810</v>
      </c>
      <c r="AK10" s="216">
        <f t="shared" si="13"/>
        <v>447615.78431372548</v>
      </c>
      <c r="AL10" s="218">
        <v>84</v>
      </c>
      <c r="AM10" s="215">
        <f t="shared" si="14"/>
        <v>0.81553398058252424</v>
      </c>
      <c r="AN10" s="219">
        <v>8940135</v>
      </c>
      <c r="AO10" s="216">
        <f t="shared" si="15"/>
        <v>106430.17857142857</v>
      </c>
      <c r="AP10" s="242">
        <v>21</v>
      </c>
      <c r="AQ10" s="218">
        <v>21</v>
      </c>
      <c r="AR10" s="215">
        <f t="shared" si="16"/>
        <v>1</v>
      </c>
      <c r="AS10" s="219">
        <v>13486820</v>
      </c>
      <c r="AT10" s="216">
        <f t="shared" si="17"/>
        <v>642229.52380952379</v>
      </c>
      <c r="AU10" s="218">
        <v>20</v>
      </c>
      <c r="AV10" s="215">
        <f t="shared" si="18"/>
        <v>0.95238095238095233</v>
      </c>
      <c r="AW10" s="219">
        <v>3291301</v>
      </c>
      <c r="AX10" s="216">
        <f t="shared" si="19"/>
        <v>164565.04999999999</v>
      </c>
      <c r="AY10" s="242">
        <v>2</v>
      </c>
      <c r="AZ10" s="218">
        <v>2</v>
      </c>
      <c r="BA10" s="215">
        <f t="shared" si="20"/>
        <v>1</v>
      </c>
      <c r="BB10" s="219">
        <v>3600860</v>
      </c>
      <c r="BC10" s="216">
        <f t="shared" si="21"/>
        <v>1800430</v>
      </c>
      <c r="BD10" s="218">
        <v>2</v>
      </c>
      <c r="BE10" s="215">
        <f t="shared" si="22"/>
        <v>1</v>
      </c>
      <c r="BF10" s="219">
        <v>257573</v>
      </c>
      <c r="BG10" s="216">
        <f t="shared" si="23"/>
        <v>128786.5</v>
      </c>
      <c r="BH10" s="242">
        <v>0</v>
      </c>
      <c r="BI10" s="218">
        <v>0</v>
      </c>
      <c r="BJ10" s="215" t="str">
        <f t="shared" si="24"/>
        <v>-</v>
      </c>
      <c r="BK10" s="219">
        <v>0</v>
      </c>
      <c r="BL10" s="216" t="str">
        <f t="shared" si="25"/>
        <v>-</v>
      </c>
      <c r="BM10" s="218">
        <v>0</v>
      </c>
      <c r="BN10" s="215" t="str">
        <f t="shared" si="26"/>
        <v>-</v>
      </c>
      <c r="BO10" s="219">
        <v>0</v>
      </c>
      <c r="BP10" s="216" t="str">
        <f t="shared" si="27"/>
        <v>-</v>
      </c>
      <c r="BQ10" s="217">
        <f t="shared" si="41"/>
        <v>309</v>
      </c>
      <c r="BR10" s="218">
        <f t="shared" si="41"/>
        <v>303</v>
      </c>
      <c r="BS10" s="215">
        <f t="shared" si="28"/>
        <v>0.98058252427184467</v>
      </c>
      <c r="BT10" s="219">
        <f t="shared" si="42"/>
        <v>149673460</v>
      </c>
      <c r="BU10" s="216">
        <f t="shared" si="29"/>
        <v>493971.81518151815</v>
      </c>
      <c r="BV10" s="218">
        <f t="shared" si="42"/>
        <v>253</v>
      </c>
      <c r="BW10" s="215">
        <f t="shared" si="30"/>
        <v>0.81877022653721687</v>
      </c>
      <c r="BX10" s="219">
        <f t="shared" si="42"/>
        <v>30971783</v>
      </c>
      <c r="BY10" s="216">
        <f t="shared" si="31"/>
        <v>122418.11462450594</v>
      </c>
      <c r="BZ10" s="85"/>
      <c r="CA10" s="89">
        <f t="shared" si="43"/>
        <v>0.1618122977346278</v>
      </c>
      <c r="CB10" s="89">
        <f t="shared" si="44"/>
        <v>1.9417475728155331E-2</v>
      </c>
      <c r="CC10" s="61">
        <v>4</v>
      </c>
      <c r="CD10" s="14" t="s">
        <v>20</v>
      </c>
      <c r="CE10" s="47">
        <f t="shared" si="45"/>
        <v>0.87051687763713081</v>
      </c>
      <c r="CF10" s="47">
        <f t="shared" si="46"/>
        <v>0.11893459915611815</v>
      </c>
      <c r="CG10" s="47">
        <f t="shared" si="47"/>
        <v>1.0548523206751037E-2</v>
      </c>
      <c r="CH10" s="47">
        <f t="shared" si="32"/>
        <v>0.83585858585858586</v>
      </c>
      <c r="CI10" s="93">
        <f t="shared" si="33"/>
        <v>0.84375</v>
      </c>
      <c r="CJ10" s="47">
        <f t="shared" si="34"/>
        <v>0.15404040404040409</v>
      </c>
      <c r="CK10" s="47">
        <f t="shared" si="35"/>
        <v>0.14375000000000004</v>
      </c>
      <c r="CL10" s="93">
        <f t="shared" si="36"/>
        <v>1.0101010101010055E-2</v>
      </c>
      <c r="CM10" s="93">
        <f t="shared" si="37"/>
        <v>1.2499999999999956E-2</v>
      </c>
      <c r="CN10" s="47">
        <f t="shared" si="38"/>
        <v>0.83112700876935341</v>
      </c>
      <c r="CO10" s="47">
        <f t="shared" si="39"/>
        <v>0.10706793102001422</v>
      </c>
      <c r="CP10" s="47">
        <f t="shared" si="40"/>
        <v>6.1805060210632368E-2</v>
      </c>
      <c r="CQ10" s="188"/>
    </row>
    <row r="11" spans="1:95" s="15" customFormat="1" ht="13.5" customHeight="1">
      <c r="A11" s="65"/>
      <c r="B11" s="332"/>
      <c r="C11" s="329"/>
      <c r="D11" s="204"/>
      <c r="E11" s="75" t="s">
        <v>236</v>
      </c>
      <c r="F11" s="242">
        <v>0</v>
      </c>
      <c r="G11" s="218">
        <v>0</v>
      </c>
      <c r="H11" s="215" t="str">
        <f t="shared" si="0"/>
        <v>-</v>
      </c>
      <c r="I11" s="219">
        <v>0</v>
      </c>
      <c r="J11" s="216" t="str">
        <f t="shared" si="1"/>
        <v>-</v>
      </c>
      <c r="K11" s="218">
        <v>0</v>
      </c>
      <c r="L11" s="215" t="str">
        <f t="shared" si="2"/>
        <v>-</v>
      </c>
      <c r="M11" s="219">
        <v>0</v>
      </c>
      <c r="N11" s="216" t="str">
        <f t="shared" si="3"/>
        <v>-</v>
      </c>
      <c r="O11" s="242">
        <v>0</v>
      </c>
      <c r="P11" s="218">
        <v>0</v>
      </c>
      <c r="Q11" s="215" t="str">
        <f t="shared" si="4"/>
        <v>-</v>
      </c>
      <c r="R11" s="219">
        <v>0</v>
      </c>
      <c r="S11" s="216" t="str">
        <f t="shared" si="5"/>
        <v>-</v>
      </c>
      <c r="T11" s="218">
        <v>0</v>
      </c>
      <c r="U11" s="215" t="str">
        <f t="shared" si="6"/>
        <v>-</v>
      </c>
      <c r="V11" s="219">
        <v>0</v>
      </c>
      <c r="W11" s="216" t="str">
        <f t="shared" si="7"/>
        <v>-</v>
      </c>
      <c r="X11" s="242">
        <v>0</v>
      </c>
      <c r="Y11" s="218">
        <v>0</v>
      </c>
      <c r="Z11" s="215" t="str">
        <f t="shared" si="8"/>
        <v>-</v>
      </c>
      <c r="AA11" s="219">
        <v>0</v>
      </c>
      <c r="AB11" s="216" t="str">
        <f t="shared" si="9"/>
        <v>-</v>
      </c>
      <c r="AC11" s="218">
        <v>0</v>
      </c>
      <c r="AD11" s="215" t="str">
        <f t="shared" si="10"/>
        <v>-</v>
      </c>
      <c r="AE11" s="219">
        <v>0</v>
      </c>
      <c r="AF11" s="216" t="str">
        <f t="shared" si="11"/>
        <v>-</v>
      </c>
      <c r="AG11" s="242">
        <v>0</v>
      </c>
      <c r="AH11" s="218">
        <v>0</v>
      </c>
      <c r="AI11" s="215" t="str">
        <f t="shared" si="12"/>
        <v>-</v>
      </c>
      <c r="AJ11" s="219">
        <v>0</v>
      </c>
      <c r="AK11" s="216" t="str">
        <f t="shared" si="13"/>
        <v>-</v>
      </c>
      <c r="AL11" s="218">
        <v>0</v>
      </c>
      <c r="AM11" s="215" t="str">
        <f t="shared" si="14"/>
        <v>-</v>
      </c>
      <c r="AN11" s="219">
        <v>0</v>
      </c>
      <c r="AO11" s="216" t="str">
        <f t="shared" si="15"/>
        <v>-</v>
      </c>
      <c r="AP11" s="242">
        <v>0</v>
      </c>
      <c r="AQ11" s="218">
        <v>0</v>
      </c>
      <c r="AR11" s="215" t="str">
        <f t="shared" si="16"/>
        <v>-</v>
      </c>
      <c r="AS11" s="219">
        <v>0</v>
      </c>
      <c r="AT11" s="216" t="str">
        <f t="shared" si="17"/>
        <v>-</v>
      </c>
      <c r="AU11" s="218">
        <v>0</v>
      </c>
      <c r="AV11" s="215" t="str">
        <f t="shared" si="18"/>
        <v>-</v>
      </c>
      <c r="AW11" s="219">
        <v>0</v>
      </c>
      <c r="AX11" s="216" t="str">
        <f t="shared" si="19"/>
        <v>-</v>
      </c>
      <c r="AY11" s="242">
        <v>0</v>
      </c>
      <c r="AZ11" s="218">
        <v>0</v>
      </c>
      <c r="BA11" s="215" t="str">
        <f t="shared" si="20"/>
        <v>-</v>
      </c>
      <c r="BB11" s="219">
        <v>0</v>
      </c>
      <c r="BC11" s="216" t="str">
        <f t="shared" si="21"/>
        <v>-</v>
      </c>
      <c r="BD11" s="218">
        <v>0</v>
      </c>
      <c r="BE11" s="215" t="str">
        <f t="shared" si="22"/>
        <v>-</v>
      </c>
      <c r="BF11" s="219">
        <v>0</v>
      </c>
      <c r="BG11" s="216" t="str">
        <f t="shared" si="23"/>
        <v>-</v>
      </c>
      <c r="BH11" s="242">
        <v>0</v>
      </c>
      <c r="BI11" s="218">
        <v>0</v>
      </c>
      <c r="BJ11" s="215" t="str">
        <f t="shared" si="24"/>
        <v>-</v>
      </c>
      <c r="BK11" s="219">
        <v>0</v>
      </c>
      <c r="BL11" s="216" t="str">
        <f t="shared" si="25"/>
        <v>-</v>
      </c>
      <c r="BM11" s="218">
        <v>0</v>
      </c>
      <c r="BN11" s="215" t="str">
        <f t="shared" si="26"/>
        <v>-</v>
      </c>
      <c r="BO11" s="219">
        <v>0</v>
      </c>
      <c r="BP11" s="216" t="str">
        <f t="shared" si="27"/>
        <v>-</v>
      </c>
      <c r="BQ11" s="217">
        <f>SUM(F11,O11,X11,AG11,AP11,AY11,BH11)</f>
        <v>0</v>
      </c>
      <c r="BR11" s="218">
        <f>SUM(G11,P11,Y11,AH11,AQ11,AZ11,BI11)</f>
        <v>0</v>
      </c>
      <c r="BS11" s="215" t="str">
        <f t="shared" si="28"/>
        <v>-</v>
      </c>
      <c r="BT11" s="219">
        <f>SUM(I11,R11,AA11,AJ11,AS11,BB11,BK11)</f>
        <v>0</v>
      </c>
      <c r="BU11" s="216" t="str">
        <f t="shared" si="29"/>
        <v>-</v>
      </c>
      <c r="BV11" s="218">
        <f>SUM(K11,T11,AC11,AL11,AU11,BD11,BM11)</f>
        <v>0</v>
      </c>
      <c r="BW11" s="215" t="str">
        <f t="shared" si="30"/>
        <v>-</v>
      </c>
      <c r="BX11" s="219">
        <f>SUM(M11,V11,AE11,AN11,AW11,BF11,BO11)</f>
        <v>0</v>
      </c>
      <c r="BY11" s="216" t="str">
        <f t="shared" si="31"/>
        <v>-</v>
      </c>
      <c r="BZ11" s="85"/>
      <c r="CA11" s="89" t="str">
        <f t="shared" si="43"/>
        <v>-</v>
      </c>
      <c r="CB11" s="89" t="str">
        <f t="shared" si="44"/>
        <v>-</v>
      </c>
      <c r="CC11" s="61">
        <v>5</v>
      </c>
      <c r="CD11" s="14" t="s">
        <v>24</v>
      </c>
      <c r="CE11" s="47">
        <f t="shared" si="45"/>
        <v>0.87276662564189622</v>
      </c>
      <c r="CF11" s="47">
        <f t="shared" si="46"/>
        <v>0.11759962653312395</v>
      </c>
      <c r="CG11" s="47">
        <f t="shared" si="47"/>
        <v>9.6337478249798325E-3</v>
      </c>
      <c r="CH11" s="47">
        <f t="shared" si="32"/>
        <v>0.83300198807157055</v>
      </c>
      <c r="CI11" s="93">
        <f t="shared" si="33"/>
        <v>0.84499999999999997</v>
      </c>
      <c r="CJ11" s="47">
        <f t="shared" si="34"/>
        <v>0.15705765407554673</v>
      </c>
      <c r="CK11" s="47">
        <f t="shared" si="35"/>
        <v>0.13500000000000001</v>
      </c>
      <c r="CL11" s="93">
        <f t="shared" si="36"/>
        <v>9.9403578528827197E-3</v>
      </c>
      <c r="CM11" s="93">
        <f t="shared" si="37"/>
        <v>2.0000000000000018E-2</v>
      </c>
      <c r="CN11" s="47">
        <f t="shared" si="38"/>
        <v>0.82412609670366166</v>
      </c>
      <c r="CO11" s="47">
        <f t="shared" si="39"/>
        <v>0.11149705239268215</v>
      </c>
      <c r="CP11" s="47">
        <f t="shared" si="40"/>
        <v>6.4376850903656191E-2</v>
      </c>
      <c r="CQ11" s="188"/>
    </row>
    <row r="12" spans="1:95" s="15" customFormat="1" ht="13.5" customHeight="1">
      <c r="A12" s="65"/>
      <c r="B12" s="333"/>
      <c r="C12" s="330"/>
      <c r="D12" s="338" t="s">
        <v>225</v>
      </c>
      <c r="E12" s="339"/>
      <c r="F12" s="154">
        <v>96</v>
      </c>
      <c r="G12" s="62">
        <v>92</v>
      </c>
      <c r="H12" s="83">
        <f t="shared" si="0"/>
        <v>0.95833333333333337</v>
      </c>
      <c r="I12" s="102">
        <v>153267450</v>
      </c>
      <c r="J12" s="110">
        <f t="shared" si="1"/>
        <v>1665950.543478261</v>
      </c>
      <c r="K12" s="62">
        <v>63</v>
      </c>
      <c r="L12" s="83">
        <f t="shared" si="2"/>
        <v>0.65625</v>
      </c>
      <c r="M12" s="102">
        <v>44583746</v>
      </c>
      <c r="N12" s="110">
        <f t="shared" si="3"/>
        <v>707678.50793650793</v>
      </c>
      <c r="O12" s="154">
        <v>234</v>
      </c>
      <c r="P12" s="62">
        <v>220</v>
      </c>
      <c r="Q12" s="83">
        <f t="shared" si="4"/>
        <v>0.94017094017094016</v>
      </c>
      <c r="R12" s="102">
        <v>459479660</v>
      </c>
      <c r="S12" s="110">
        <f t="shared" si="5"/>
        <v>2088543.9090909092</v>
      </c>
      <c r="T12" s="62">
        <v>196</v>
      </c>
      <c r="U12" s="83">
        <f t="shared" si="6"/>
        <v>0.83760683760683763</v>
      </c>
      <c r="V12" s="102">
        <v>165650397</v>
      </c>
      <c r="W12" s="110">
        <f t="shared" si="7"/>
        <v>845155.08673469385</v>
      </c>
      <c r="X12" s="154">
        <v>36364</v>
      </c>
      <c r="Y12" s="62">
        <v>33332</v>
      </c>
      <c r="Z12" s="83">
        <f t="shared" si="8"/>
        <v>0.91662083379166204</v>
      </c>
      <c r="AA12" s="102">
        <v>25454827600</v>
      </c>
      <c r="AB12" s="110">
        <f t="shared" si="9"/>
        <v>763675.37501500058</v>
      </c>
      <c r="AC12" s="62">
        <v>27718</v>
      </c>
      <c r="AD12" s="83">
        <f t="shared" si="10"/>
        <v>0.76223737762622379</v>
      </c>
      <c r="AE12" s="102">
        <v>5824299846</v>
      </c>
      <c r="AF12" s="110">
        <f t="shared" si="11"/>
        <v>210126.98773360273</v>
      </c>
      <c r="AG12" s="154">
        <v>30017</v>
      </c>
      <c r="AH12" s="62">
        <v>28322</v>
      </c>
      <c r="AI12" s="83">
        <f t="shared" si="12"/>
        <v>0.94353199853416403</v>
      </c>
      <c r="AJ12" s="102">
        <v>26792407910</v>
      </c>
      <c r="AK12" s="110">
        <f t="shared" si="13"/>
        <v>945992.79394110583</v>
      </c>
      <c r="AL12" s="62">
        <v>24932</v>
      </c>
      <c r="AM12" s="83">
        <f t="shared" si="14"/>
        <v>0.83059599560249198</v>
      </c>
      <c r="AN12" s="102">
        <v>6019664513</v>
      </c>
      <c r="AO12" s="110">
        <f t="shared" si="15"/>
        <v>241443.30631317184</v>
      </c>
      <c r="AP12" s="154">
        <v>21870</v>
      </c>
      <c r="AQ12" s="62">
        <v>20832</v>
      </c>
      <c r="AR12" s="83">
        <f t="shared" si="16"/>
        <v>0.95253772290809324</v>
      </c>
      <c r="AS12" s="102">
        <v>21850996440</v>
      </c>
      <c r="AT12" s="110">
        <f t="shared" si="17"/>
        <v>1048914.9596774194</v>
      </c>
      <c r="AU12" s="62">
        <v>18781</v>
      </c>
      <c r="AV12" s="83">
        <f t="shared" si="18"/>
        <v>0.85875628715134888</v>
      </c>
      <c r="AW12" s="102">
        <v>4508860767</v>
      </c>
      <c r="AX12" s="110">
        <f t="shared" si="19"/>
        <v>240075.64916671102</v>
      </c>
      <c r="AY12" s="154">
        <v>10576</v>
      </c>
      <c r="AZ12" s="62">
        <v>9921</v>
      </c>
      <c r="BA12" s="83">
        <f t="shared" si="20"/>
        <v>0.93806732223903178</v>
      </c>
      <c r="BB12" s="102">
        <v>11047503000</v>
      </c>
      <c r="BC12" s="110">
        <f t="shared" si="21"/>
        <v>1113547.3238584821</v>
      </c>
      <c r="BD12" s="62">
        <v>8873</v>
      </c>
      <c r="BE12" s="83">
        <f t="shared" si="22"/>
        <v>0.83897503782148264</v>
      </c>
      <c r="BF12" s="102">
        <v>2013452172</v>
      </c>
      <c r="BG12" s="110">
        <f t="shared" si="23"/>
        <v>226918.9870393328</v>
      </c>
      <c r="BH12" s="154">
        <v>3835</v>
      </c>
      <c r="BI12" s="62">
        <v>3475</v>
      </c>
      <c r="BJ12" s="83">
        <f t="shared" si="24"/>
        <v>0.90612777053455018</v>
      </c>
      <c r="BK12" s="102">
        <v>3609163340</v>
      </c>
      <c r="BL12" s="110">
        <f t="shared" si="25"/>
        <v>1038608.1553956835</v>
      </c>
      <c r="BM12" s="62">
        <v>2988</v>
      </c>
      <c r="BN12" s="83">
        <f t="shared" si="26"/>
        <v>0.77913950456323333</v>
      </c>
      <c r="BO12" s="102">
        <v>553746079</v>
      </c>
      <c r="BP12" s="110">
        <f t="shared" si="27"/>
        <v>185323.31961178046</v>
      </c>
      <c r="BQ12" s="108">
        <f>SUM(F12,O12,X12,AG12,AP12,AY12,BH12)</f>
        <v>102992</v>
      </c>
      <c r="BR12" s="62">
        <f>SUM(G12,P12,Y12,AH12,AQ12,AZ12,BI12)</f>
        <v>96194</v>
      </c>
      <c r="BS12" s="83">
        <f t="shared" si="28"/>
        <v>0.93399487338822429</v>
      </c>
      <c r="BT12" s="102">
        <f>SUM(I12,R12,AA12,AJ12,AS12,BB12,BK12)</f>
        <v>89367645400</v>
      </c>
      <c r="BU12" s="110">
        <f t="shared" si="29"/>
        <v>929035.54691560799</v>
      </c>
      <c r="BV12" s="62">
        <f>SUM(K12,T12,AC12,AL12,AU12,BD12,BM12)</f>
        <v>83551</v>
      </c>
      <c r="BW12" s="83">
        <f t="shared" si="30"/>
        <v>0.8112377660400808</v>
      </c>
      <c r="BX12" s="102">
        <f>SUM(M12,V12,AE12,AN12,AW12,BF12,BO12)</f>
        <v>19130257520</v>
      </c>
      <c r="BY12" s="110">
        <f t="shared" si="31"/>
        <v>228965.03357230913</v>
      </c>
      <c r="BZ12" s="85"/>
      <c r="CA12" s="89">
        <f t="shared" si="43"/>
        <v>0.12275710734814349</v>
      </c>
      <c r="CB12" s="89">
        <f t="shared" si="44"/>
        <v>6.6005126611775711E-2</v>
      </c>
      <c r="CC12" s="61">
        <v>6</v>
      </c>
      <c r="CD12" s="14" t="s">
        <v>34</v>
      </c>
      <c r="CE12" s="47">
        <f t="shared" si="45"/>
        <v>0.84397736459175421</v>
      </c>
      <c r="CF12" s="47">
        <f t="shared" si="46"/>
        <v>0.14126919967663709</v>
      </c>
      <c r="CG12" s="47">
        <f t="shared" si="47"/>
        <v>1.4753435731608699E-2</v>
      </c>
      <c r="CH12" s="47">
        <f t="shared" si="32"/>
        <v>0.81509846827133481</v>
      </c>
      <c r="CI12" s="93">
        <f t="shared" si="33"/>
        <v>0.79087452471482889</v>
      </c>
      <c r="CJ12" s="47">
        <f t="shared" si="34"/>
        <v>0.17396061269146612</v>
      </c>
      <c r="CK12" s="47">
        <f t="shared" si="35"/>
        <v>0.20152091254752857</v>
      </c>
      <c r="CL12" s="93">
        <f t="shared" si="36"/>
        <v>1.0940919037199071E-2</v>
      </c>
      <c r="CM12" s="93">
        <f t="shared" si="37"/>
        <v>7.6045627376425395E-3</v>
      </c>
      <c r="CN12" s="47">
        <f t="shared" si="38"/>
        <v>0.82214051294518053</v>
      </c>
      <c r="CO12" s="47">
        <f t="shared" si="39"/>
        <v>0.11199910862606866</v>
      </c>
      <c r="CP12" s="47">
        <f t="shared" si="40"/>
        <v>6.586037842875081E-2</v>
      </c>
      <c r="CQ12" s="188"/>
    </row>
    <row r="13" spans="1:95" s="15" customFormat="1" ht="13.5" customHeight="1">
      <c r="A13" s="65"/>
      <c r="B13" s="331">
        <v>2</v>
      </c>
      <c r="C13" s="328" t="s">
        <v>181</v>
      </c>
      <c r="D13" s="318" t="s">
        <v>157</v>
      </c>
      <c r="E13" s="307"/>
      <c r="F13" s="154">
        <v>12</v>
      </c>
      <c r="G13" s="62">
        <v>12</v>
      </c>
      <c r="H13" s="83">
        <f t="shared" ref="H13:H57" si="48">IFERROR(G13/F13,"-")</f>
        <v>1</v>
      </c>
      <c r="I13" s="102">
        <v>4028810</v>
      </c>
      <c r="J13" s="110">
        <f t="shared" ref="J13:J60" si="49">IFERROR(I13/G13,"-")</f>
        <v>335734.16666666669</v>
      </c>
      <c r="K13" s="62">
        <v>11</v>
      </c>
      <c r="L13" s="83">
        <f t="shared" ref="L13:L60" si="50">IFERROR(K13/F13,"-")</f>
        <v>0.91666666666666663</v>
      </c>
      <c r="M13" s="102">
        <v>729318</v>
      </c>
      <c r="N13" s="110">
        <f t="shared" ref="N13:N60" si="51">IFERROR(M13/K13,"-")</f>
        <v>66301.636363636368</v>
      </c>
      <c r="O13" s="154">
        <v>53</v>
      </c>
      <c r="P13" s="62">
        <v>53</v>
      </c>
      <c r="Q13" s="83">
        <f t="shared" ref="Q13:Q60" si="52">IFERROR(P13/O13,"-")</f>
        <v>1</v>
      </c>
      <c r="R13" s="102">
        <v>32944350</v>
      </c>
      <c r="S13" s="110">
        <f t="shared" ref="S13:S60" si="53">IFERROR(R13/P13,"-")</f>
        <v>621591.50943396229</v>
      </c>
      <c r="T13" s="62">
        <v>44</v>
      </c>
      <c r="U13" s="83">
        <f t="shared" ref="U13:U58" si="54">IFERROR(T13/O13,"-")</f>
        <v>0.83018867924528306</v>
      </c>
      <c r="V13" s="102">
        <v>7007869</v>
      </c>
      <c r="W13" s="110">
        <f t="shared" ref="W13:W60" si="55">IFERROR(V13/T13,"-")</f>
        <v>159269.75</v>
      </c>
      <c r="X13" s="154">
        <v>12174</v>
      </c>
      <c r="Y13" s="62">
        <v>11996</v>
      </c>
      <c r="Z13" s="83">
        <f t="shared" ref="Z13:Z60" si="56">IFERROR(Y13/X13,"-")</f>
        <v>0.98537867586660099</v>
      </c>
      <c r="AA13" s="102">
        <v>5176403820</v>
      </c>
      <c r="AB13" s="110">
        <f t="shared" ref="AB13:AB60" si="57">IFERROR(AA13/Y13,"-")</f>
        <v>431510.82194064686</v>
      </c>
      <c r="AC13" s="62">
        <v>10404</v>
      </c>
      <c r="AD13" s="83">
        <f t="shared" ref="AD13:AD60" si="58">IFERROR(AC13/X13,"-")</f>
        <v>0.85460818137013306</v>
      </c>
      <c r="AE13" s="102">
        <v>1059043906</v>
      </c>
      <c r="AF13" s="110">
        <f t="shared" ref="AF13:AF60" si="59">IFERROR(AE13/AC13,"-")</f>
        <v>101791.99404075356</v>
      </c>
      <c r="AG13" s="154">
        <v>8405</v>
      </c>
      <c r="AH13" s="62">
        <v>8331</v>
      </c>
      <c r="AI13" s="83">
        <f t="shared" ref="AI13:AI60" si="60">IFERROR(AH13/AG13,"-")</f>
        <v>0.99119571683521712</v>
      </c>
      <c r="AJ13" s="102">
        <v>4336507310</v>
      </c>
      <c r="AK13" s="110">
        <f t="shared" ref="AK13:AK60" si="61">IFERROR(AJ13/AH13,"-")</f>
        <v>520526.62465490337</v>
      </c>
      <c r="AL13" s="62">
        <v>7423</v>
      </c>
      <c r="AM13" s="83">
        <f t="shared" ref="AM13:AM60" si="62">IFERROR(AL13/AG13,"-")</f>
        <v>0.8831647828673409</v>
      </c>
      <c r="AN13" s="102">
        <v>854894533</v>
      </c>
      <c r="AO13" s="110">
        <f t="shared" ref="AO13:AO60" si="63">IFERROR(AN13/AL13,"-")</f>
        <v>115168.33261484576</v>
      </c>
      <c r="AP13" s="154">
        <v>3713</v>
      </c>
      <c r="AQ13" s="62">
        <v>3690</v>
      </c>
      <c r="AR13" s="83">
        <f t="shared" ref="AR13:AR60" si="64">IFERROR(AQ13/AP13,"-")</f>
        <v>0.99380554807433341</v>
      </c>
      <c r="AS13" s="102">
        <v>2115718430</v>
      </c>
      <c r="AT13" s="110">
        <f t="shared" ref="AT13:AT60" si="65">IFERROR(AS13/AQ13,"-")</f>
        <v>573365.4281842818</v>
      </c>
      <c r="AU13" s="62">
        <v>3417</v>
      </c>
      <c r="AV13" s="83">
        <f t="shared" ref="AV13:AV60" si="66">IFERROR(AU13/AP13,"-")</f>
        <v>0.92028009695663882</v>
      </c>
      <c r="AW13" s="102">
        <v>397244161</v>
      </c>
      <c r="AX13" s="110">
        <f t="shared" ref="AX13:AX60" si="67">IFERROR(AW13/AU13,"-")</f>
        <v>116255.2417325139</v>
      </c>
      <c r="AY13" s="154">
        <v>969</v>
      </c>
      <c r="AZ13" s="62">
        <v>964</v>
      </c>
      <c r="BA13" s="83">
        <f t="shared" ref="BA13:BA60" si="68">IFERROR(AZ13/AY13,"-")</f>
        <v>0.99484004127966974</v>
      </c>
      <c r="BB13" s="102">
        <v>585009550</v>
      </c>
      <c r="BC13" s="110">
        <f t="shared" ref="BC13:BC60" si="69">IFERROR(BB13/AZ13,"-")</f>
        <v>606856.37966804975</v>
      </c>
      <c r="BD13" s="62">
        <v>892</v>
      </c>
      <c r="BE13" s="83">
        <f t="shared" ref="BE13:BE60" si="70">IFERROR(BD13/AY13,"-")</f>
        <v>0.92053663570691435</v>
      </c>
      <c r="BF13" s="102">
        <v>100718242</v>
      </c>
      <c r="BG13" s="110">
        <f t="shared" ref="BG13:BG60" si="71">IFERROR(BF13/BD13,"-")</f>
        <v>112912.82735426009</v>
      </c>
      <c r="BH13" s="154">
        <v>135</v>
      </c>
      <c r="BI13" s="62">
        <v>134</v>
      </c>
      <c r="BJ13" s="83">
        <f t="shared" ref="BJ13:BJ60" si="72">IFERROR(BI13/BH13,"-")</f>
        <v>0.99259259259259258</v>
      </c>
      <c r="BK13" s="102">
        <v>80780640</v>
      </c>
      <c r="BL13" s="110">
        <f t="shared" ref="BL13:BL60" si="73">IFERROR(BK13/BI13,"-")</f>
        <v>602840.59701492533</v>
      </c>
      <c r="BM13" s="62">
        <v>128</v>
      </c>
      <c r="BN13" s="83">
        <f t="shared" ref="BN13:BN60" si="74">IFERROR(BM13/BH13,"-")</f>
        <v>0.94814814814814818</v>
      </c>
      <c r="BO13" s="102">
        <v>15530585</v>
      </c>
      <c r="BP13" s="110">
        <f t="shared" ref="BP13:BP60" si="75">IFERROR(BO13/BM13,"-")</f>
        <v>121332.6953125</v>
      </c>
      <c r="BQ13" s="108">
        <f t="shared" ref="BQ13:BQ60" si="76">SUM(F13,O13,X13,AG13,AP13,AY13,BH13)</f>
        <v>25461</v>
      </c>
      <c r="BR13" s="62">
        <f t="shared" ref="BR13:BR60" si="77">SUM(G13,P13,Y13,AH13,AQ13,AZ13,BI13)</f>
        <v>25180</v>
      </c>
      <c r="BS13" s="83">
        <f t="shared" ref="BS13:BS53" si="78">IFERROR(BR13/BQ13,"-")</f>
        <v>0.98896351282353401</v>
      </c>
      <c r="BT13" s="102">
        <f t="shared" ref="BT13:BT60" si="79">SUM(I13,R13,AA13,AJ13,AS13,BB13,BK13)</f>
        <v>12331392910</v>
      </c>
      <c r="BU13" s="110">
        <f t="shared" ref="BU13:BU60" si="80">IFERROR(BT13/BR13,"-")</f>
        <v>489729.662827641</v>
      </c>
      <c r="BV13" s="62">
        <f t="shared" ref="BV13:BV60" si="81">SUM(K13,T13,AC13,AL13,AU13,BD13,BM13)</f>
        <v>22319</v>
      </c>
      <c r="BW13" s="83">
        <f t="shared" ref="BW13:BW60" si="82">IFERROR(BV13/BQ13,"-")</f>
        <v>0.87659557754997841</v>
      </c>
      <c r="BX13" s="102">
        <f t="shared" ref="BX13:BX60" si="83">SUM(M13,V13,AE13,AN13,AW13,BF13,BO13)</f>
        <v>2435168614</v>
      </c>
      <c r="BY13" s="110">
        <f t="shared" ref="BY13:BY60" si="84">IFERROR(BX13/BV13,"-")</f>
        <v>109107.42479501769</v>
      </c>
      <c r="BZ13" s="85"/>
      <c r="CA13" s="89">
        <f t="shared" si="43"/>
        <v>0.1123679352735556</v>
      </c>
      <c r="CB13" s="89">
        <f t="shared" si="44"/>
        <v>1.1036487176465992E-2</v>
      </c>
      <c r="CC13" s="61">
        <v>7</v>
      </c>
      <c r="CD13" s="14" t="s">
        <v>43</v>
      </c>
      <c r="CE13" s="47">
        <f t="shared" si="45"/>
        <v>0.87610151568558337</v>
      </c>
      <c r="CF13" s="47">
        <f t="shared" si="46"/>
        <v>0.11209023616496294</v>
      </c>
      <c r="CG13" s="47">
        <f t="shared" si="47"/>
        <v>1.1808248149453693E-2</v>
      </c>
      <c r="CH13" s="47">
        <f t="shared" si="32"/>
        <v>0.83376963350785338</v>
      </c>
      <c r="CI13" s="93">
        <f t="shared" si="33"/>
        <v>0.85964912280701755</v>
      </c>
      <c r="CJ13" s="47">
        <f t="shared" si="34"/>
        <v>0.15706806282722519</v>
      </c>
      <c r="CK13" s="47">
        <f t="shared" si="35"/>
        <v>0.12865497076023391</v>
      </c>
      <c r="CL13" s="93">
        <f t="shared" si="36"/>
        <v>9.162303664921434E-3</v>
      </c>
      <c r="CM13" s="93">
        <f t="shared" si="37"/>
        <v>1.1695906432748537E-2</v>
      </c>
      <c r="CN13" s="47">
        <f t="shared" si="38"/>
        <v>0.83587790075687129</v>
      </c>
      <c r="CO13" s="47">
        <f t="shared" si="39"/>
        <v>0.1057120289550777</v>
      </c>
      <c r="CP13" s="47">
        <f t="shared" si="40"/>
        <v>5.8410070288051008E-2</v>
      </c>
      <c r="CQ13" s="188"/>
    </row>
    <row r="14" spans="1:95" s="15" customFormat="1" ht="13.5" customHeight="1">
      <c r="A14" s="65"/>
      <c r="B14" s="332"/>
      <c r="C14" s="329"/>
      <c r="D14" s="306" t="s">
        <v>171</v>
      </c>
      <c r="E14" s="307"/>
      <c r="F14" s="154">
        <v>0</v>
      </c>
      <c r="G14" s="62">
        <v>0</v>
      </c>
      <c r="H14" s="83" t="str">
        <f t="shared" si="48"/>
        <v>-</v>
      </c>
      <c r="I14" s="102">
        <v>0</v>
      </c>
      <c r="J14" s="110" t="str">
        <f t="shared" si="49"/>
        <v>-</v>
      </c>
      <c r="K14" s="62">
        <v>0</v>
      </c>
      <c r="L14" s="83" t="str">
        <f t="shared" si="50"/>
        <v>-</v>
      </c>
      <c r="M14" s="102">
        <v>0</v>
      </c>
      <c r="N14" s="110" t="str">
        <f t="shared" si="51"/>
        <v>-</v>
      </c>
      <c r="O14" s="154">
        <v>1</v>
      </c>
      <c r="P14" s="62">
        <v>1</v>
      </c>
      <c r="Q14" s="83">
        <f t="shared" si="52"/>
        <v>1</v>
      </c>
      <c r="R14" s="102">
        <v>575520</v>
      </c>
      <c r="S14" s="110">
        <f t="shared" si="53"/>
        <v>575520</v>
      </c>
      <c r="T14" s="62">
        <v>1</v>
      </c>
      <c r="U14" s="83">
        <f t="shared" si="54"/>
        <v>1</v>
      </c>
      <c r="V14" s="102">
        <v>29225</v>
      </c>
      <c r="W14" s="110">
        <f t="shared" si="55"/>
        <v>29225</v>
      </c>
      <c r="X14" s="154">
        <v>352</v>
      </c>
      <c r="Y14" s="62">
        <v>349</v>
      </c>
      <c r="Z14" s="83">
        <f t="shared" si="56"/>
        <v>0.99147727272727271</v>
      </c>
      <c r="AA14" s="102">
        <v>156176760</v>
      </c>
      <c r="AB14" s="110">
        <f t="shared" si="57"/>
        <v>447497.87965616048</v>
      </c>
      <c r="AC14" s="62">
        <v>292</v>
      </c>
      <c r="AD14" s="83">
        <f t="shared" si="58"/>
        <v>0.82954545454545459</v>
      </c>
      <c r="AE14" s="102">
        <v>26062243</v>
      </c>
      <c r="AF14" s="110">
        <f t="shared" si="59"/>
        <v>89254.256849315076</v>
      </c>
      <c r="AG14" s="154">
        <v>163</v>
      </c>
      <c r="AH14" s="62">
        <v>163</v>
      </c>
      <c r="AI14" s="83">
        <f t="shared" si="60"/>
        <v>1</v>
      </c>
      <c r="AJ14" s="102">
        <v>107986410</v>
      </c>
      <c r="AK14" s="110">
        <f t="shared" si="61"/>
        <v>662493.31288343563</v>
      </c>
      <c r="AL14" s="62">
        <v>135</v>
      </c>
      <c r="AM14" s="83">
        <f t="shared" si="62"/>
        <v>0.82822085889570551</v>
      </c>
      <c r="AN14" s="102">
        <v>22117598</v>
      </c>
      <c r="AO14" s="110">
        <f t="shared" si="63"/>
        <v>163834.05925925926</v>
      </c>
      <c r="AP14" s="154">
        <v>33</v>
      </c>
      <c r="AQ14" s="62">
        <v>30</v>
      </c>
      <c r="AR14" s="83">
        <f t="shared" si="64"/>
        <v>0.90909090909090906</v>
      </c>
      <c r="AS14" s="102">
        <v>12518930</v>
      </c>
      <c r="AT14" s="110">
        <f t="shared" si="65"/>
        <v>417297.66666666669</v>
      </c>
      <c r="AU14" s="62">
        <v>28</v>
      </c>
      <c r="AV14" s="83">
        <f t="shared" si="66"/>
        <v>0.84848484848484851</v>
      </c>
      <c r="AW14" s="102">
        <v>2622775</v>
      </c>
      <c r="AX14" s="110">
        <f t="shared" si="67"/>
        <v>93670.53571428571</v>
      </c>
      <c r="AY14" s="154">
        <v>0</v>
      </c>
      <c r="AZ14" s="62">
        <v>0</v>
      </c>
      <c r="BA14" s="83" t="str">
        <f t="shared" si="68"/>
        <v>-</v>
      </c>
      <c r="BB14" s="102">
        <v>0</v>
      </c>
      <c r="BC14" s="110" t="str">
        <f t="shared" si="69"/>
        <v>-</v>
      </c>
      <c r="BD14" s="62">
        <v>0</v>
      </c>
      <c r="BE14" s="83" t="str">
        <f t="shared" si="70"/>
        <v>-</v>
      </c>
      <c r="BF14" s="102">
        <v>0</v>
      </c>
      <c r="BG14" s="110" t="str">
        <f t="shared" si="71"/>
        <v>-</v>
      </c>
      <c r="BH14" s="154">
        <v>0</v>
      </c>
      <c r="BI14" s="62">
        <v>0</v>
      </c>
      <c r="BJ14" s="83" t="str">
        <f t="shared" si="72"/>
        <v>-</v>
      </c>
      <c r="BK14" s="102">
        <v>0</v>
      </c>
      <c r="BL14" s="110" t="str">
        <f t="shared" si="73"/>
        <v>-</v>
      </c>
      <c r="BM14" s="62">
        <v>0</v>
      </c>
      <c r="BN14" s="83" t="str">
        <f t="shared" si="74"/>
        <v>-</v>
      </c>
      <c r="BO14" s="102">
        <v>0</v>
      </c>
      <c r="BP14" s="110" t="str">
        <f t="shared" si="75"/>
        <v>-</v>
      </c>
      <c r="BQ14" s="108">
        <f t="shared" si="76"/>
        <v>549</v>
      </c>
      <c r="BR14" s="62">
        <f t="shared" si="77"/>
        <v>543</v>
      </c>
      <c r="BS14" s="83">
        <f t="shared" si="78"/>
        <v>0.98907103825136611</v>
      </c>
      <c r="BT14" s="102">
        <f t="shared" si="79"/>
        <v>277257620</v>
      </c>
      <c r="BU14" s="110">
        <f t="shared" si="80"/>
        <v>510603.35174953961</v>
      </c>
      <c r="BV14" s="62">
        <f t="shared" si="81"/>
        <v>456</v>
      </c>
      <c r="BW14" s="83">
        <f t="shared" si="82"/>
        <v>0.8306010928961749</v>
      </c>
      <c r="BX14" s="102">
        <f t="shared" si="83"/>
        <v>50831841</v>
      </c>
      <c r="BY14" s="110">
        <f t="shared" si="84"/>
        <v>111473.33552631579</v>
      </c>
      <c r="BZ14" s="85"/>
      <c r="CA14" s="89">
        <f t="shared" si="43"/>
        <v>0.15846994535519121</v>
      </c>
      <c r="CB14" s="89">
        <f t="shared" si="44"/>
        <v>1.0928961748633892E-2</v>
      </c>
      <c r="CC14" s="61">
        <v>8</v>
      </c>
      <c r="CD14" s="14" t="s">
        <v>56</v>
      </c>
      <c r="CE14" s="47">
        <f t="shared" si="45"/>
        <v>0.87186209088020339</v>
      </c>
      <c r="CF14" s="47">
        <f t="shared" si="46"/>
        <v>0.1131765702785722</v>
      </c>
      <c r="CG14" s="47">
        <f t="shared" si="47"/>
        <v>1.4961338841224414E-2</v>
      </c>
      <c r="CH14" s="47">
        <f t="shared" si="32"/>
        <v>0.85883905013192607</v>
      </c>
      <c r="CI14" s="93">
        <f t="shared" si="33"/>
        <v>0.8651162790697674</v>
      </c>
      <c r="CJ14" s="47">
        <f t="shared" si="34"/>
        <v>0.13720316622691298</v>
      </c>
      <c r="CK14" s="47">
        <f t="shared" si="35"/>
        <v>0.11627906976744184</v>
      </c>
      <c r="CL14" s="93">
        <f t="shared" si="36"/>
        <v>3.9577836411609502E-3</v>
      </c>
      <c r="CM14" s="93">
        <f t="shared" si="37"/>
        <v>1.8604651162790753E-2</v>
      </c>
      <c r="CN14" s="47">
        <f t="shared" si="38"/>
        <v>0.83600114432062778</v>
      </c>
      <c r="CO14" s="47">
        <f t="shared" si="39"/>
        <v>9.3568645614799828E-2</v>
      </c>
      <c r="CP14" s="47">
        <f t="shared" si="40"/>
        <v>7.0430210064572396E-2</v>
      </c>
      <c r="CQ14" s="188"/>
    </row>
    <row r="15" spans="1:95" s="15" customFormat="1" ht="13.5" customHeight="1">
      <c r="A15" s="65"/>
      <c r="B15" s="332"/>
      <c r="C15" s="329"/>
      <c r="D15" s="84"/>
      <c r="E15" s="74" t="s">
        <v>167</v>
      </c>
      <c r="F15" s="178">
        <v>0</v>
      </c>
      <c r="G15" s="64">
        <v>0</v>
      </c>
      <c r="H15" s="82" t="str">
        <f t="shared" si="48"/>
        <v>-</v>
      </c>
      <c r="I15" s="111">
        <v>0</v>
      </c>
      <c r="J15" s="112" t="str">
        <f>IFERROR(I15/G15,"-")</f>
        <v>-</v>
      </c>
      <c r="K15" s="64">
        <v>0</v>
      </c>
      <c r="L15" s="82" t="str">
        <f t="shared" si="50"/>
        <v>-</v>
      </c>
      <c r="M15" s="111">
        <v>0</v>
      </c>
      <c r="N15" s="112" t="str">
        <f t="shared" si="51"/>
        <v>-</v>
      </c>
      <c r="O15" s="178">
        <v>1</v>
      </c>
      <c r="P15" s="64">
        <v>1</v>
      </c>
      <c r="Q15" s="82">
        <f t="shared" si="52"/>
        <v>1</v>
      </c>
      <c r="R15" s="111">
        <v>575520</v>
      </c>
      <c r="S15" s="112">
        <f t="shared" si="53"/>
        <v>575520</v>
      </c>
      <c r="T15" s="64">
        <v>1</v>
      </c>
      <c r="U15" s="82">
        <f t="shared" si="54"/>
        <v>1</v>
      </c>
      <c r="V15" s="111">
        <v>29225</v>
      </c>
      <c r="W15" s="112">
        <f t="shared" si="55"/>
        <v>29225</v>
      </c>
      <c r="X15" s="178">
        <v>261</v>
      </c>
      <c r="Y15" s="64">
        <v>259</v>
      </c>
      <c r="Z15" s="82">
        <f t="shared" si="56"/>
        <v>0.9923371647509579</v>
      </c>
      <c r="AA15" s="111">
        <v>129931440</v>
      </c>
      <c r="AB15" s="112">
        <f t="shared" si="57"/>
        <v>501665.79150579148</v>
      </c>
      <c r="AC15" s="64">
        <v>223</v>
      </c>
      <c r="AD15" s="82">
        <f t="shared" si="58"/>
        <v>0.85440613026819923</v>
      </c>
      <c r="AE15" s="111">
        <v>19447163</v>
      </c>
      <c r="AF15" s="112">
        <f t="shared" si="59"/>
        <v>87207.008968609865</v>
      </c>
      <c r="AG15" s="178">
        <v>95</v>
      </c>
      <c r="AH15" s="64">
        <v>95</v>
      </c>
      <c r="AI15" s="82">
        <f t="shared" si="60"/>
        <v>1</v>
      </c>
      <c r="AJ15" s="111">
        <v>51470670</v>
      </c>
      <c r="AK15" s="112">
        <f t="shared" si="61"/>
        <v>541796.52631578944</v>
      </c>
      <c r="AL15" s="64">
        <v>78</v>
      </c>
      <c r="AM15" s="82">
        <f t="shared" si="62"/>
        <v>0.82105263157894737</v>
      </c>
      <c r="AN15" s="111">
        <v>9604258</v>
      </c>
      <c r="AO15" s="112">
        <f t="shared" si="63"/>
        <v>123131.51282051283</v>
      </c>
      <c r="AP15" s="178">
        <v>20</v>
      </c>
      <c r="AQ15" s="64">
        <v>18</v>
      </c>
      <c r="AR15" s="82">
        <f t="shared" si="64"/>
        <v>0.9</v>
      </c>
      <c r="AS15" s="111">
        <v>7671970</v>
      </c>
      <c r="AT15" s="112">
        <f t="shared" si="65"/>
        <v>426220.55555555556</v>
      </c>
      <c r="AU15" s="64">
        <v>17</v>
      </c>
      <c r="AV15" s="82">
        <f t="shared" si="66"/>
        <v>0.85</v>
      </c>
      <c r="AW15" s="111">
        <v>1667750</v>
      </c>
      <c r="AX15" s="112">
        <f t="shared" si="67"/>
        <v>98102.941176470587</v>
      </c>
      <c r="AY15" s="178">
        <v>0</v>
      </c>
      <c r="AZ15" s="64">
        <v>0</v>
      </c>
      <c r="BA15" s="82" t="str">
        <f t="shared" si="68"/>
        <v>-</v>
      </c>
      <c r="BB15" s="111">
        <v>0</v>
      </c>
      <c r="BC15" s="112" t="str">
        <f t="shared" si="69"/>
        <v>-</v>
      </c>
      <c r="BD15" s="64">
        <v>0</v>
      </c>
      <c r="BE15" s="82" t="str">
        <f t="shared" si="70"/>
        <v>-</v>
      </c>
      <c r="BF15" s="111">
        <v>0</v>
      </c>
      <c r="BG15" s="112" t="str">
        <f t="shared" si="71"/>
        <v>-</v>
      </c>
      <c r="BH15" s="178">
        <v>0</v>
      </c>
      <c r="BI15" s="64">
        <v>0</v>
      </c>
      <c r="BJ15" s="82" t="str">
        <f t="shared" si="72"/>
        <v>-</v>
      </c>
      <c r="BK15" s="111">
        <v>0</v>
      </c>
      <c r="BL15" s="112" t="str">
        <f t="shared" si="73"/>
        <v>-</v>
      </c>
      <c r="BM15" s="64">
        <v>0</v>
      </c>
      <c r="BN15" s="82" t="str">
        <f t="shared" si="74"/>
        <v>-</v>
      </c>
      <c r="BO15" s="111">
        <v>0</v>
      </c>
      <c r="BP15" s="112" t="str">
        <f t="shared" si="75"/>
        <v>-</v>
      </c>
      <c r="BQ15" s="109">
        <f t="shared" si="76"/>
        <v>377</v>
      </c>
      <c r="BR15" s="64">
        <f t="shared" si="77"/>
        <v>373</v>
      </c>
      <c r="BS15" s="82">
        <f t="shared" si="78"/>
        <v>0.98938992042440321</v>
      </c>
      <c r="BT15" s="111">
        <f t="shared" si="79"/>
        <v>189649600</v>
      </c>
      <c r="BU15" s="112">
        <f t="shared" si="80"/>
        <v>508443.96782841824</v>
      </c>
      <c r="BV15" s="64">
        <f t="shared" si="81"/>
        <v>319</v>
      </c>
      <c r="BW15" s="82">
        <f t="shared" si="82"/>
        <v>0.84615384615384615</v>
      </c>
      <c r="BX15" s="111">
        <f t="shared" si="83"/>
        <v>30748396</v>
      </c>
      <c r="BY15" s="112">
        <f t="shared" si="84"/>
        <v>96389.956112852669</v>
      </c>
      <c r="BZ15" s="85"/>
      <c r="CA15" s="89">
        <f t="shared" si="43"/>
        <v>0.14323607427055707</v>
      </c>
      <c r="CB15" s="89">
        <f t="shared" si="44"/>
        <v>1.0610079575596787E-2</v>
      </c>
      <c r="CC15" s="61">
        <v>9</v>
      </c>
      <c r="CD15" s="66" t="s">
        <v>180</v>
      </c>
      <c r="CE15" s="47">
        <f t="shared" si="45"/>
        <v>0.86643310806229235</v>
      </c>
      <c r="CF15" s="47">
        <f t="shared" si="46"/>
        <v>0.12086431751915561</v>
      </c>
      <c r="CG15" s="47">
        <f t="shared" si="47"/>
        <v>1.2702574418552048E-2</v>
      </c>
      <c r="CH15" s="47">
        <f t="shared" si="32"/>
        <v>0.8310385523210071</v>
      </c>
      <c r="CI15" s="93">
        <f t="shared" si="33"/>
        <v>0.82233502538071068</v>
      </c>
      <c r="CJ15" s="47">
        <f t="shared" si="34"/>
        <v>0.15932336742722264</v>
      </c>
      <c r="CK15" s="47">
        <f t="shared" si="35"/>
        <v>0.16187253243090804</v>
      </c>
      <c r="CL15" s="93">
        <f t="shared" si="36"/>
        <v>9.6380802517702646E-3</v>
      </c>
      <c r="CM15" s="93">
        <f t="shared" si="37"/>
        <v>1.5792442188381273E-2</v>
      </c>
      <c r="CN15" s="47">
        <f t="shared" si="38"/>
        <v>0.82810654702572595</v>
      </c>
      <c r="CO15" s="47">
        <f t="shared" si="39"/>
        <v>0.10600053625558514</v>
      </c>
      <c r="CP15" s="47">
        <f t="shared" si="40"/>
        <v>6.589291671868891E-2</v>
      </c>
      <c r="CQ15" s="188"/>
    </row>
    <row r="16" spans="1:95" s="15" customFormat="1" ht="13.5" customHeight="1">
      <c r="A16" s="65"/>
      <c r="B16" s="332"/>
      <c r="C16" s="329"/>
      <c r="D16" s="84"/>
      <c r="E16" s="209" t="s">
        <v>168</v>
      </c>
      <c r="F16" s="242">
        <v>0</v>
      </c>
      <c r="G16" s="218">
        <v>0</v>
      </c>
      <c r="H16" s="215" t="str">
        <f t="shared" si="48"/>
        <v>-</v>
      </c>
      <c r="I16" s="219">
        <v>0</v>
      </c>
      <c r="J16" s="216" t="str">
        <f t="shared" si="49"/>
        <v>-</v>
      </c>
      <c r="K16" s="218">
        <v>0</v>
      </c>
      <c r="L16" s="215" t="str">
        <f t="shared" si="50"/>
        <v>-</v>
      </c>
      <c r="M16" s="219">
        <v>0</v>
      </c>
      <c r="N16" s="216" t="str">
        <f>IFERROR(M16/K16,"-")</f>
        <v>-</v>
      </c>
      <c r="O16" s="242">
        <v>0</v>
      </c>
      <c r="P16" s="218">
        <v>0</v>
      </c>
      <c r="Q16" s="215" t="str">
        <f t="shared" si="52"/>
        <v>-</v>
      </c>
      <c r="R16" s="219">
        <v>0</v>
      </c>
      <c r="S16" s="216" t="str">
        <f t="shared" si="53"/>
        <v>-</v>
      </c>
      <c r="T16" s="218">
        <v>0</v>
      </c>
      <c r="U16" s="215" t="str">
        <f t="shared" si="54"/>
        <v>-</v>
      </c>
      <c r="V16" s="219">
        <v>0</v>
      </c>
      <c r="W16" s="216" t="str">
        <f t="shared" si="55"/>
        <v>-</v>
      </c>
      <c r="X16" s="242">
        <v>91</v>
      </c>
      <c r="Y16" s="218">
        <v>90</v>
      </c>
      <c r="Z16" s="215">
        <f t="shared" si="56"/>
        <v>0.98901098901098905</v>
      </c>
      <c r="AA16" s="219">
        <v>26245320</v>
      </c>
      <c r="AB16" s="216">
        <f t="shared" si="57"/>
        <v>291614.66666666669</v>
      </c>
      <c r="AC16" s="218">
        <v>69</v>
      </c>
      <c r="AD16" s="215">
        <f t="shared" si="58"/>
        <v>0.75824175824175821</v>
      </c>
      <c r="AE16" s="219">
        <v>6615080</v>
      </c>
      <c r="AF16" s="216">
        <f t="shared" si="59"/>
        <v>95870.724637681153</v>
      </c>
      <c r="AG16" s="242">
        <v>68</v>
      </c>
      <c r="AH16" s="218">
        <v>68</v>
      </c>
      <c r="AI16" s="215">
        <f t="shared" si="60"/>
        <v>1</v>
      </c>
      <c r="AJ16" s="219">
        <v>56515740</v>
      </c>
      <c r="AK16" s="216">
        <f t="shared" si="61"/>
        <v>831113.82352941181</v>
      </c>
      <c r="AL16" s="218">
        <v>57</v>
      </c>
      <c r="AM16" s="215">
        <f t="shared" si="62"/>
        <v>0.83823529411764708</v>
      </c>
      <c r="AN16" s="219">
        <v>12513340</v>
      </c>
      <c r="AO16" s="216">
        <f t="shared" si="63"/>
        <v>219532.28070175438</v>
      </c>
      <c r="AP16" s="242">
        <v>13</v>
      </c>
      <c r="AQ16" s="218">
        <v>12</v>
      </c>
      <c r="AR16" s="215">
        <f t="shared" si="64"/>
        <v>0.92307692307692313</v>
      </c>
      <c r="AS16" s="219">
        <v>4846960</v>
      </c>
      <c r="AT16" s="216">
        <f t="shared" si="65"/>
        <v>403913.33333333331</v>
      </c>
      <c r="AU16" s="218">
        <v>11</v>
      </c>
      <c r="AV16" s="215">
        <f t="shared" si="66"/>
        <v>0.84615384615384615</v>
      </c>
      <c r="AW16" s="219">
        <v>955025</v>
      </c>
      <c r="AX16" s="216">
        <f t="shared" si="67"/>
        <v>86820.454545454544</v>
      </c>
      <c r="AY16" s="242">
        <v>0</v>
      </c>
      <c r="AZ16" s="218">
        <v>0</v>
      </c>
      <c r="BA16" s="215" t="str">
        <f t="shared" si="68"/>
        <v>-</v>
      </c>
      <c r="BB16" s="219">
        <v>0</v>
      </c>
      <c r="BC16" s="216" t="str">
        <f t="shared" si="69"/>
        <v>-</v>
      </c>
      <c r="BD16" s="218">
        <v>0</v>
      </c>
      <c r="BE16" s="215" t="str">
        <f t="shared" si="70"/>
        <v>-</v>
      </c>
      <c r="BF16" s="219">
        <v>0</v>
      </c>
      <c r="BG16" s="216" t="str">
        <f t="shared" si="71"/>
        <v>-</v>
      </c>
      <c r="BH16" s="242">
        <v>0</v>
      </c>
      <c r="BI16" s="218">
        <v>0</v>
      </c>
      <c r="BJ16" s="215" t="str">
        <f t="shared" si="72"/>
        <v>-</v>
      </c>
      <c r="BK16" s="219">
        <v>0</v>
      </c>
      <c r="BL16" s="216" t="str">
        <f t="shared" si="73"/>
        <v>-</v>
      </c>
      <c r="BM16" s="218">
        <v>0</v>
      </c>
      <c r="BN16" s="215" t="str">
        <f t="shared" si="74"/>
        <v>-</v>
      </c>
      <c r="BO16" s="219">
        <v>0</v>
      </c>
      <c r="BP16" s="216" t="str">
        <f t="shared" si="75"/>
        <v>-</v>
      </c>
      <c r="BQ16" s="217">
        <f t="shared" si="76"/>
        <v>172</v>
      </c>
      <c r="BR16" s="218">
        <f t="shared" si="77"/>
        <v>170</v>
      </c>
      <c r="BS16" s="215">
        <f t="shared" si="78"/>
        <v>0.98837209302325579</v>
      </c>
      <c r="BT16" s="219">
        <f t="shared" si="79"/>
        <v>87608020</v>
      </c>
      <c r="BU16" s="216">
        <f t="shared" si="80"/>
        <v>515341.29411764705</v>
      </c>
      <c r="BV16" s="218">
        <f t="shared" si="81"/>
        <v>137</v>
      </c>
      <c r="BW16" s="215">
        <f t="shared" si="82"/>
        <v>0.79651162790697672</v>
      </c>
      <c r="BX16" s="219">
        <f t="shared" si="83"/>
        <v>20083445</v>
      </c>
      <c r="BY16" s="216">
        <f t="shared" si="84"/>
        <v>146594.48905109489</v>
      </c>
      <c r="BZ16" s="85"/>
      <c r="CA16" s="89">
        <f t="shared" si="43"/>
        <v>0.19186046511627908</v>
      </c>
      <c r="CB16" s="89">
        <f t="shared" si="44"/>
        <v>1.1627906976744207E-2</v>
      </c>
    </row>
    <row r="17" spans="1:99" s="15" customFormat="1" ht="13.5" customHeight="1">
      <c r="A17" s="65"/>
      <c r="B17" s="332"/>
      <c r="C17" s="329"/>
      <c r="D17" s="220"/>
      <c r="E17" s="75" t="s">
        <v>234</v>
      </c>
      <c r="F17" s="242">
        <v>0</v>
      </c>
      <c r="G17" s="218">
        <v>0</v>
      </c>
      <c r="H17" s="215" t="str">
        <f t="shared" si="48"/>
        <v>-</v>
      </c>
      <c r="I17" s="219">
        <v>0</v>
      </c>
      <c r="J17" s="216" t="str">
        <f t="shared" si="49"/>
        <v>-</v>
      </c>
      <c r="K17" s="218">
        <v>0</v>
      </c>
      <c r="L17" s="215" t="str">
        <f t="shared" si="50"/>
        <v>-</v>
      </c>
      <c r="M17" s="219">
        <v>0</v>
      </c>
      <c r="N17" s="216" t="str">
        <f t="shared" si="51"/>
        <v>-</v>
      </c>
      <c r="O17" s="242">
        <v>0</v>
      </c>
      <c r="P17" s="218">
        <v>0</v>
      </c>
      <c r="Q17" s="215" t="str">
        <f t="shared" si="52"/>
        <v>-</v>
      </c>
      <c r="R17" s="219">
        <v>0</v>
      </c>
      <c r="S17" s="216" t="str">
        <f t="shared" si="53"/>
        <v>-</v>
      </c>
      <c r="T17" s="218">
        <v>0</v>
      </c>
      <c r="U17" s="215" t="str">
        <f t="shared" si="54"/>
        <v>-</v>
      </c>
      <c r="V17" s="219">
        <v>0</v>
      </c>
      <c r="W17" s="216" t="str">
        <f t="shared" si="55"/>
        <v>-</v>
      </c>
      <c r="X17" s="242">
        <v>0</v>
      </c>
      <c r="Y17" s="218">
        <v>0</v>
      </c>
      <c r="Z17" s="215" t="str">
        <f t="shared" si="56"/>
        <v>-</v>
      </c>
      <c r="AA17" s="219">
        <v>0</v>
      </c>
      <c r="AB17" s="216" t="str">
        <f t="shared" si="57"/>
        <v>-</v>
      </c>
      <c r="AC17" s="218">
        <v>0</v>
      </c>
      <c r="AD17" s="215" t="str">
        <f t="shared" si="58"/>
        <v>-</v>
      </c>
      <c r="AE17" s="219">
        <v>0</v>
      </c>
      <c r="AF17" s="216" t="str">
        <f t="shared" si="59"/>
        <v>-</v>
      </c>
      <c r="AG17" s="242">
        <v>0</v>
      </c>
      <c r="AH17" s="218">
        <v>0</v>
      </c>
      <c r="AI17" s="215" t="str">
        <f t="shared" si="60"/>
        <v>-</v>
      </c>
      <c r="AJ17" s="219">
        <v>0</v>
      </c>
      <c r="AK17" s="216" t="str">
        <f t="shared" si="61"/>
        <v>-</v>
      </c>
      <c r="AL17" s="218">
        <v>0</v>
      </c>
      <c r="AM17" s="215" t="str">
        <f t="shared" si="62"/>
        <v>-</v>
      </c>
      <c r="AN17" s="219">
        <v>0</v>
      </c>
      <c r="AO17" s="216" t="str">
        <f t="shared" si="63"/>
        <v>-</v>
      </c>
      <c r="AP17" s="242">
        <v>0</v>
      </c>
      <c r="AQ17" s="218">
        <v>0</v>
      </c>
      <c r="AR17" s="215" t="str">
        <f t="shared" si="64"/>
        <v>-</v>
      </c>
      <c r="AS17" s="219">
        <v>0</v>
      </c>
      <c r="AT17" s="216" t="str">
        <f t="shared" si="65"/>
        <v>-</v>
      </c>
      <c r="AU17" s="218">
        <v>0</v>
      </c>
      <c r="AV17" s="215" t="str">
        <f t="shared" si="66"/>
        <v>-</v>
      </c>
      <c r="AW17" s="219">
        <v>0</v>
      </c>
      <c r="AX17" s="216" t="str">
        <f t="shared" si="67"/>
        <v>-</v>
      </c>
      <c r="AY17" s="242">
        <v>0</v>
      </c>
      <c r="AZ17" s="218">
        <v>0</v>
      </c>
      <c r="BA17" s="215" t="str">
        <f t="shared" si="68"/>
        <v>-</v>
      </c>
      <c r="BB17" s="219">
        <v>0</v>
      </c>
      <c r="BC17" s="216" t="str">
        <f t="shared" si="69"/>
        <v>-</v>
      </c>
      <c r="BD17" s="218">
        <v>0</v>
      </c>
      <c r="BE17" s="215" t="str">
        <f t="shared" si="70"/>
        <v>-</v>
      </c>
      <c r="BF17" s="219">
        <v>0</v>
      </c>
      <c r="BG17" s="216" t="str">
        <f t="shared" si="71"/>
        <v>-</v>
      </c>
      <c r="BH17" s="242">
        <v>0</v>
      </c>
      <c r="BI17" s="218">
        <v>0</v>
      </c>
      <c r="BJ17" s="215" t="str">
        <f t="shared" si="72"/>
        <v>-</v>
      </c>
      <c r="BK17" s="219">
        <v>0</v>
      </c>
      <c r="BL17" s="216" t="str">
        <f t="shared" si="73"/>
        <v>-</v>
      </c>
      <c r="BM17" s="218">
        <v>0</v>
      </c>
      <c r="BN17" s="215" t="str">
        <f t="shared" si="74"/>
        <v>-</v>
      </c>
      <c r="BO17" s="219">
        <v>0</v>
      </c>
      <c r="BP17" s="216" t="str">
        <f t="shared" si="75"/>
        <v>-</v>
      </c>
      <c r="BQ17" s="217">
        <f>SUM(F17,O17,X17,AG17,AP17,AY17,BH17)</f>
        <v>0</v>
      </c>
      <c r="BR17" s="218">
        <f>SUM(G17,P17,Y17,AH17,AQ17,AZ17,BI17)</f>
        <v>0</v>
      </c>
      <c r="BS17" s="215" t="str">
        <f t="shared" si="78"/>
        <v>-</v>
      </c>
      <c r="BT17" s="219">
        <f>SUM(I17,R17,AA17,AJ17,AS17,BB17,BK17)</f>
        <v>0</v>
      </c>
      <c r="BU17" s="216" t="str">
        <f t="shared" si="80"/>
        <v>-</v>
      </c>
      <c r="BV17" s="218">
        <f>SUM(K17,T17,AC17,AL17,AU17,BD17,BM17)</f>
        <v>0</v>
      </c>
      <c r="BW17" s="215" t="str">
        <f t="shared" si="82"/>
        <v>-</v>
      </c>
      <c r="BX17" s="219">
        <f>SUM(M17,V17,AE17,AN17,AW17,BF17,BO17)</f>
        <v>0</v>
      </c>
      <c r="BY17" s="216" t="str">
        <f t="shared" si="84"/>
        <v>-</v>
      </c>
      <c r="BZ17" s="85"/>
      <c r="CA17" s="89" t="str">
        <f t="shared" si="43"/>
        <v>-</v>
      </c>
      <c r="CB17" s="89" t="str">
        <f t="shared" si="44"/>
        <v>-</v>
      </c>
      <c r="CD17" s="268" t="s">
        <v>144</v>
      </c>
      <c r="CE17" s="269"/>
      <c r="CF17" s="268" t="s">
        <v>7</v>
      </c>
      <c r="CG17" s="269"/>
      <c r="CH17" s="268" t="s">
        <v>12</v>
      </c>
      <c r="CI17" s="269"/>
      <c r="CJ17" s="268" t="s">
        <v>20</v>
      </c>
      <c r="CK17" s="269"/>
      <c r="CL17" s="268" t="s">
        <v>24</v>
      </c>
      <c r="CM17" s="269"/>
      <c r="CN17" s="268" t="s">
        <v>34</v>
      </c>
      <c r="CO17" s="269"/>
      <c r="CP17" s="268" t="s">
        <v>43</v>
      </c>
      <c r="CQ17" s="269"/>
      <c r="CR17" s="268" t="s">
        <v>56</v>
      </c>
      <c r="CS17" s="269"/>
      <c r="CT17" s="356" t="s">
        <v>0</v>
      </c>
      <c r="CU17" s="356"/>
    </row>
    <row r="18" spans="1:99" s="15" customFormat="1" ht="13.5" customHeight="1">
      <c r="A18" s="65"/>
      <c r="B18" s="333"/>
      <c r="C18" s="330"/>
      <c r="D18" s="338" t="s">
        <v>225</v>
      </c>
      <c r="E18" s="339"/>
      <c r="F18" s="154">
        <v>144</v>
      </c>
      <c r="G18" s="62">
        <v>137</v>
      </c>
      <c r="H18" s="83">
        <f t="shared" si="48"/>
        <v>0.95138888888888884</v>
      </c>
      <c r="I18" s="102">
        <v>222945440</v>
      </c>
      <c r="J18" s="110">
        <f t="shared" si="49"/>
        <v>1627338.9781021897</v>
      </c>
      <c r="K18" s="62">
        <v>109</v>
      </c>
      <c r="L18" s="83">
        <f t="shared" si="50"/>
        <v>0.75694444444444442</v>
      </c>
      <c r="M18" s="102">
        <v>73736292</v>
      </c>
      <c r="N18" s="110">
        <f t="shared" si="51"/>
        <v>676479.743119266</v>
      </c>
      <c r="O18" s="154">
        <v>387</v>
      </c>
      <c r="P18" s="62">
        <v>370</v>
      </c>
      <c r="Q18" s="83">
        <f t="shared" si="52"/>
        <v>0.95607235142118863</v>
      </c>
      <c r="R18" s="102">
        <v>697766510</v>
      </c>
      <c r="S18" s="110">
        <f t="shared" si="53"/>
        <v>1885855.4324324324</v>
      </c>
      <c r="T18" s="62">
        <v>313</v>
      </c>
      <c r="U18" s="83">
        <f t="shared" si="54"/>
        <v>0.80878552971576223</v>
      </c>
      <c r="V18" s="102">
        <v>242136329</v>
      </c>
      <c r="W18" s="110">
        <f t="shared" si="55"/>
        <v>773598.4952076677</v>
      </c>
      <c r="X18" s="154">
        <v>30252</v>
      </c>
      <c r="Y18" s="62">
        <v>27757</v>
      </c>
      <c r="Z18" s="83">
        <f t="shared" si="56"/>
        <v>0.91752611397593542</v>
      </c>
      <c r="AA18" s="102">
        <v>20829083830</v>
      </c>
      <c r="AB18" s="110">
        <f t="shared" si="57"/>
        <v>750408.3233058328</v>
      </c>
      <c r="AC18" s="62">
        <v>23399</v>
      </c>
      <c r="AD18" s="83">
        <f t="shared" si="58"/>
        <v>0.77346952267618674</v>
      </c>
      <c r="AE18" s="102">
        <v>4471054307</v>
      </c>
      <c r="AF18" s="110">
        <f t="shared" si="59"/>
        <v>191078.86264370271</v>
      </c>
      <c r="AG18" s="154">
        <v>23410</v>
      </c>
      <c r="AH18" s="62">
        <v>22192</v>
      </c>
      <c r="AI18" s="83">
        <f t="shared" si="60"/>
        <v>0.9479709525843657</v>
      </c>
      <c r="AJ18" s="102">
        <v>21325755330</v>
      </c>
      <c r="AK18" s="110">
        <f t="shared" si="61"/>
        <v>960965.90347873105</v>
      </c>
      <c r="AL18" s="62">
        <v>19627</v>
      </c>
      <c r="AM18" s="83">
        <f t="shared" si="62"/>
        <v>0.83840239214011103</v>
      </c>
      <c r="AN18" s="102">
        <v>4487829796</v>
      </c>
      <c r="AO18" s="110">
        <f t="shared" si="63"/>
        <v>228655.92275946401</v>
      </c>
      <c r="AP18" s="154">
        <v>15410</v>
      </c>
      <c r="AQ18" s="62">
        <v>14722</v>
      </c>
      <c r="AR18" s="83">
        <f t="shared" si="64"/>
        <v>0.95535366645035691</v>
      </c>
      <c r="AS18" s="102">
        <v>16221344850</v>
      </c>
      <c r="AT18" s="110">
        <f t="shared" si="65"/>
        <v>1101843.828963456</v>
      </c>
      <c r="AU18" s="62">
        <v>13291</v>
      </c>
      <c r="AV18" s="83">
        <f t="shared" si="66"/>
        <v>0.86249188838416613</v>
      </c>
      <c r="AW18" s="102">
        <v>3141881054</v>
      </c>
      <c r="AX18" s="110">
        <f t="shared" si="67"/>
        <v>236391.62245128283</v>
      </c>
      <c r="AY18" s="154">
        <v>7415</v>
      </c>
      <c r="AZ18" s="62">
        <v>7023</v>
      </c>
      <c r="BA18" s="83">
        <f t="shared" si="68"/>
        <v>0.94713418745785571</v>
      </c>
      <c r="BB18" s="102">
        <v>7998798060</v>
      </c>
      <c r="BC18" s="110">
        <f t="shared" si="69"/>
        <v>1138943.1952157198</v>
      </c>
      <c r="BD18" s="62">
        <v>6339</v>
      </c>
      <c r="BE18" s="83">
        <f t="shared" si="70"/>
        <v>0.85488873904248142</v>
      </c>
      <c r="BF18" s="102">
        <v>1327775199</v>
      </c>
      <c r="BG18" s="110">
        <f t="shared" si="71"/>
        <v>209461.30288689068</v>
      </c>
      <c r="BH18" s="154">
        <v>2613</v>
      </c>
      <c r="BI18" s="62">
        <v>2388</v>
      </c>
      <c r="BJ18" s="83">
        <f t="shared" si="72"/>
        <v>0.91389207807118256</v>
      </c>
      <c r="BK18" s="102">
        <v>2712224720</v>
      </c>
      <c r="BL18" s="110">
        <f t="shared" si="73"/>
        <v>1135772.4958123954</v>
      </c>
      <c r="BM18" s="62">
        <v>2112</v>
      </c>
      <c r="BN18" s="83">
        <f t="shared" si="74"/>
        <v>0.80826636050516643</v>
      </c>
      <c r="BO18" s="102">
        <v>454432487</v>
      </c>
      <c r="BP18" s="110">
        <f t="shared" si="75"/>
        <v>215166.89725378787</v>
      </c>
      <c r="BQ18" s="108">
        <f t="shared" si="76"/>
        <v>79631</v>
      </c>
      <c r="BR18" s="62">
        <f t="shared" si="77"/>
        <v>74589</v>
      </c>
      <c r="BS18" s="83">
        <f t="shared" si="78"/>
        <v>0.93668295010737024</v>
      </c>
      <c r="BT18" s="102">
        <f t="shared" si="79"/>
        <v>70007918740</v>
      </c>
      <c r="BU18" s="110">
        <f t="shared" si="80"/>
        <v>938582.34779927332</v>
      </c>
      <c r="BV18" s="62">
        <f t="shared" si="81"/>
        <v>65190</v>
      </c>
      <c r="BW18" s="83">
        <f t="shared" si="82"/>
        <v>0.81865102786603205</v>
      </c>
      <c r="BX18" s="102">
        <f t="shared" si="83"/>
        <v>14198845464</v>
      </c>
      <c r="BY18" s="110">
        <f t="shared" si="84"/>
        <v>217807.10943396227</v>
      </c>
      <c r="BZ18" s="85"/>
      <c r="CA18" s="89">
        <f t="shared" si="43"/>
        <v>0.11803192224133818</v>
      </c>
      <c r="CB18" s="89">
        <f t="shared" si="44"/>
        <v>6.3317049892629762E-2</v>
      </c>
      <c r="CD18" s="66" t="s">
        <v>200</v>
      </c>
      <c r="CE18" s="66" t="s">
        <v>202</v>
      </c>
      <c r="CF18" s="66" t="s">
        <v>200</v>
      </c>
      <c r="CG18" s="66" t="s">
        <v>202</v>
      </c>
      <c r="CH18" s="66" t="s">
        <v>200</v>
      </c>
      <c r="CI18" s="66" t="s">
        <v>202</v>
      </c>
      <c r="CJ18" s="66" t="s">
        <v>200</v>
      </c>
      <c r="CK18" s="66" t="s">
        <v>202</v>
      </c>
      <c r="CL18" s="66" t="s">
        <v>200</v>
      </c>
      <c r="CM18" s="66" t="s">
        <v>202</v>
      </c>
      <c r="CN18" s="66" t="s">
        <v>200</v>
      </c>
      <c r="CO18" s="66" t="s">
        <v>202</v>
      </c>
      <c r="CP18" s="66" t="s">
        <v>200</v>
      </c>
      <c r="CQ18" s="66" t="s">
        <v>202</v>
      </c>
      <c r="CR18" s="66" t="s">
        <v>200</v>
      </c>
      <c r="CS18" s="66" t="s">
        <v>202</v>
      </c>
      <c r="CT18" s="66" t="s">
        <v>200</v>
      </c>
      <c r="CU18" s="66" t="s">
        <v>202</v>
      </c>
    </row>
    <row r="19" spans="1:99" s="15" customFormat="1" ht="13.5" customHeight="1">
      <c r="A19" s="65"/>
      <c r="B19" s="331">
        <v>3</v>
      </c>
      <c r="C19" s="328" t="s">
        <v>182</v>
      </c>
      <c r="D19" s="318" t="s">
        <v>157</v>
      </c>
      <c r="E19" s="307"/>
      <c r="F19" s="154">
        <v>53</v>
      </c>
      <c r="G19" s="62">
        <v>52</v>
      </c>
      <c r="H19" s="83">
        <f t="shared" si="48"/>
        <v>0.98113207547169812</v>
      </c>
      <c r="I19" s="102">
        <v>39409880</v>
      </c>
      <c r="J19" s="110">
        <f t="shared" si="49"/>
        <v>757882.30769230775</v>
      </c>
      <c r="K19" s="62">
        <v>41</v>
      </c>
      <c r="L19" s="83">
        <f t="shared" si="50"/>
        <v>0.77358490566037741</v>
      </c>
      <c r="M19" s="102">
        <v>17961116</v>
      </c>
      <c r="N19" s="110">
        <f t="shared" si="51"/>
        <v>438076</v>
      </c>
      <c r="O19" s="154">
        <v>130</v>
      </c>
      <c r="P19" s="62">
        <v>128</v>
      </c>
      <c r="Q19" s="83">
        <f t="shared" si="52"/>
        <v>0.98461538461538467</v>
      </c>
      <c r="R19" s="102">
        <v>89649160</v>
      </c>
      <c r="S19" s="110">
        <f t="shared" si="53"/>
        <v>700384.0625</v>
      </c>
      <c r="T19" s="62">
        <v>111</v>
      </c>
      <c r="U19" s="83">
        <f t="shared" si="54"/>
        <v>0.85384615384615381</v>
      </c>
      <c r="V19" s="102">
        <v>18033868</v>
      </c>
      <c r="W19" s="110">
        <f t="shared" si="55"/>
        <v>162467.27927927929</v>
      </c>
      <c r="X19" s="154">
        <v>16516</v>
      </c>
      <c r="Y19" s="62">
        <v>16203</v>
      </c>
      <c r="Z19" s="83">
        <f t="shared" si="56"/>
        <v>0.98104868006781298</v>
      </c>
      <c r="AA19" s="102">
        <v>6957382570</v>
      </c>
      <c r="AB19" s="110">
        <f t="shared" si="57"/>
        <v>429388.54347960255</v>
      </c>
      <c r="AC19" s="62">
        <v>13764</v>
      </c>
      <c r="AD19" s="83">
        <f t="shared" si="58"/>
        <v>0.83337369823201746</v>
      </c>
      <c r="AE19" s="102">
        <v>1395842951</v>
      </c>
      <c r="AF19" s="110">
        <f t="shared" si="59"/>
        <v>101412.5945219413</v>
      </c>
      <c r="AG19" s="154">
        <v>10592</v>
      </c>
      <c r="AH19" s="62">
        <v>10458</v>
      </c>
      <c r="AI19" s="83">
        <f t="shared" si="60"/>
        <v>0.98734894259818728</v>
      </c>
      <c r="AJ19" s="102">
        <v>5276003880</v>
      </c>
      <c r="AK19" s="110">
        <f t="shared" si="61"/>
        <v>504494.53815261042</v>
      </c>
      <c r="AL19" s="62">
        <v>9193</v>
      </c>
      <c r="AM19" s="83">
        <f t="shared" si="62"/>
        <v>0.86791918429003023</v>
      </c>
      <c r="AN19" s="102">
        <v>1053522001</v>
      </c>
      <c r="AO19" s="110">
        <f t="shared" si="63"/>
        <v>114600.45697813554</v>
      </c>
      <c r="AP19" s="154">
        <v>4223</v>
      </c>
      <c r="AQ19" s="62">
        <v>4191</v>
      </c>
      <c r="AR19" s="83">
        <f t="shared" si="64"/>
        <v>0.99242244849632966</v>
      </c>
      <c r="AS19" s="102">
        <v>2345671340</v>
      </c>
      <c r="AT19" s="110">
        <f t="shared" si="65"/>
        <v>559692.51729897398</v>
      </c>
      <c r="AU19" s="62">
        <v>3745</v>
      </c>
      <c r="AV19" s="83">
        <f t="shared" si="66"/>
        <v>0.88681032441392371</v>
      </c>
      <c r="AW19" s="102">
        <v>481951325</v>
      </c>
      <c r="AX19" s="110">
        <f t="shared" si="67"/>
        <v>128691.94259012016</v>
      </c>
      <c r="AY19" s="154">
        <v>979</v>
      </c>
      <c r="AZ19" s="62">
        <v>968</v>
      </c>
      <c r="BA19" s="83">
        <f t="shared" si="68"/>
        <v>0.9887640449438202</v>
      </c>
      <c r="BB19" s="102">
        <v>602676840</v>
      </c>
      <c r="BC19" s="110">
        <f t="shared" si="69"/>
        <v>622600.04132231406</v>
      </c>
      <c r="BD19" s="62">
        <v>894</v>
      </c>
      <c r="BE19" s="83">
        <f t="shared" si="70"/>
        <v>0.91317671092951991</v>
      </c>
      <c r="BF19" s="102">
        <v>109903605</v>
      </c>
      <c r="BG19" s="110">
        <f t="shared" si="71"/>
        <v>122934.68120805369</v>
      </c>
      <c r="BH19" s="154">
        <v>169</v>
      </c>
      <c r="BI19" s="62">
        <v>167</v>
      </c>
      <c r="BJ19" s="83">
        <f t="shared" si="72"/>
        <v>0.98816568047337283</v>
      </c>
      <c r="BK19" s="102">
        <v>107050370</v>
      </c>
      <c r="BL19" s="110">
        <f t="shared" si="73"/>
        <v>641020.17964071862</v>
      </c>
      <c r="BM19" s="62">
        <v>158</v>
      </c>
      <c r="BN19" s="83">
        <f t="shared" si="74"/>
        <v>0.9349112426035503</v>
      </c>
      <c r="BO19" s="102">
        <v>18429985</v>
      </c>
      <c r="BP19" s="110">
        <f t="shared" si="75"/>
        <v>116645.47468354431</v>
      </c>
      <c r="BQ19" s="108">
        <f t="shared" si="76"/>
        <v>32662</v>
      </c>
      <c r="BR19" s="62">
        <f t="shared" si="77"/>
        <v>32167</v>
      </c>
      <c r="BS19" s="83">
        <f t="shared" si="78"/>
        <v>0.9848447737431878</v>
      </c>
      <c r="BT19" s="102">
        <f t="shared" si="79"/>
        <v>15417844040</v>
      </c>
      <c r="BU19" s="110">
        <f t="shared" si="80"/>
        <v>479306.24677464482</v>
      </c>
      <c r="BV19" s="62">
        <f t="shared" si="81"/>
        <v>27906</v>
      </c>
      <c r="BW19" s="83">
        <f t="shared" si="82"/>
        <v>0.85438736145980043</v>
      </c>
      <c r="BX19" s="102">
        <f t="shared" si="83"/>
        <v>3095644851</v>
      </c>
      <c r="BY19" s="110">
        <f t="shared" si="84"/>
        <v>110931.15641797463</v>
      </c>
      <c r="BZ19" s="85"/>
      <c r="CA19" s="89">
        <f t="shared" si="43"/>
        <v>0.13045741228338736</v>
      </c>
      <c r="CB19" s="89">
        <f t="shared" si="44"/>
        <v>1.5155226256812204E-2</v>
      </c>
    </row>
    <row r="20" spans="1:99" s="15" customFormat="1" ht="13.5" customHeight="1">
      <c r="A20" s="65"/>
      <c r="B20" s="332"/>
      <c r="C20" s="329"/>
      <c r="D20" s="306" t="s">
        <v>171</v>
      </c>
      <c r="E20" s="307"/>
      <c r="F20" s="154">
        <v>1</v>
      </c>
      <c r="G20" s="62">
        <v>1</v>
      </c>
      <c r="H20" s="83">
        <f t="shared" si="48"/>
        <v>1</v>
      </c>
      <c r="I20" s="102">
        <v>446580</v>
      </c>
      <c r="J20" s="110">
        <f t="shared" si="49"/>
        <v>446580</v>
      </c>
      <c r="K20" s="62">
        <v>1</v>
      </c>
      <c r="L20" s="83">
        <f t="shared" si="50"/>
        <v>1</v>
      </c>
      <c r="M20" s="102">
        <v>8772</v>
      </c>
      <c r="N20" s="110">
        <f t="shared" si="51"/>
        <v>8772</v>
      </c>
      <c r="O20" s="154">
        <v>6</v>
      </c>
      <c r="P20" s="62">
        <v>6</v>
      </c>
      <c r="Q20" s="83">
        <f t="shared" si="52"/>
        <v>1</v>
      </c>
      <c r="R20" s="102">
        <v>2889710</v>
      </c>
      <c r="S20" s="110">
        <f t="shared" si="53"/>
        <v>481618.33333333331</v>
      </c>
      <c r="T20" s="62">
        <v>6</v>
      </c>
      <c r="U20" s="83">
        <f t="shared" si="54"/>
        <v>1</v>
      </c>
      <c r="V20" s="102">
        <v>461243</v>
      </c>
      <c r="W20" s="110">
        <f t="shared" si="55"/>
        <v>76873.833333333328</v>
      </c>
      <c r="X20" s="154">
        <v>564</v>
      </c>
      <c r="Y20" s="62">
        <v>556</v>
      </c>
      <c r="Z20" s="83">
        <f t="shared" si="56"/>
        <v>0.98581560283687941</v>
      </c>
      <c r="AA20" s="102">
        <v>261701980</v>
      </c>
      <c r="AB20" s="110">
        <f t="shared" si="57"/>
        <v>470687.01438848919</v>
      </c>
      <c r="AC20" s="62">
        <v>450</v>
      </c>
      <c r="AD20" s="83">
        <f t="shared" si="58"/>
        <v>0.7978723404255319</v>
      </c>
      <c r="AE20" s="102">
        <v>39757497</v>
      </c>
      <c r="AF20" s="110">
        <f t="shared" si="59"/>
        <v>88349.993333333332</v>
      </c>
      <c r="AG20" s="154">
        <v>323</v>
      </c>
      <c r="AH20" s="62">
        <v>323</v>
      </c>
      <c r="AI20" s="83">
        <f t="shared" si="60"/>
        <v>1</v>
      </c>
      <c r="AJ20" s="102">
        <v>162196040</v>
      </c>
      <c r="AK20" s="110">
        <f t="shared" si="61"/>
        <v>502154.9226006192</v>
      </c>
      <c r="AL20" s="62">
        <v>273</v>
      </c>
      <c r="AM20" s="83">
        <f t="shared" si="62"/>
        <v>0.84520123839009287</v>
      </c>
      <c r="AN20" s="102">
        <v>30303545</v>
      </c>
      <c r="AO20" s="110">
        <f t="shared" si="63"/>
        <v>111001.99633699634</v>
      </c>
      <c r="AP20" s="154">
        <v>64</v>
      </c>
      <c r="AQ20" s="62">
        <v>63</v>
      </c>
      <c r="AR20" s="83">
        <f t="shared" si="64"/>
        <v>0.984375</v>
      </c>
      <c r="AS20" s="102">
        <v>37945110</v>
      </c>
      <c r="AT20" s="110">
        <f t="shared" si="65"/>
        <v>602303.33333333337</v>
      </c>
      <c r="AU20" s="62">
        <v>60</v>
      </c>
      <c r="AV20" s="83">
        <f t="shared" si="66"/>
        <v>0.9375</v>
      </c>
      <c r="AW20" s="102">
        <v>6759999</v>
      </c>
      <c r="AX20" s="110">
        <f t="shared" si="67"/>
        <v>112666.65</v>
      </c>
      <c r="AY20" s="154">
        <v>8</v>
      </c>
      <c r="AZ20" s="62">
        <v>8</v>
      </c>
      <c r="BA20" s="83">
        <f t="shared" si="68"/>
        <v>1</v>
      </c>
      <c r="BB20" s="102">
        <v>6053760</v>
      </c>
      <c r="BC20" s="110">
        <f t="shared" si="69"/>
        <v>756720</v>
      </c>
      <c r="BD20" s="62">
        <v>8</v>
      </c>
      <c r="BE20" s="83">
        <f t="shared" si="70"/>
        <v>1</v>
      </c>
      <c r="BF20" s="102">
        <v>615181</v>
      </c>
      <c r="BG20" s="110">
        <f t="shared" si="71"/>
        <v>76897.625</v>
      </c>
      <c r="BH20" s="154">
        <v>0</v>
      </c>
      <c r="BI20" s="62">
        <v>0</v>
      </c>
      <c r="BJ20" s="83" t="str">
        <f t="shared" si="72"/>
        <v>-</v>
      </c>
      <c r="BK20" s="102">
        <v>0</v>
      </c>
      <c r="BL20" s="110" t="str">
        <f t="shared" si="73"/>
        <v>-</v>
      </c>
      <c r="BM20" s="62">
        <v>0</v>
      </c>
      <c r="BN20" s="83" t="str">
        <f t="shared" si="74"/>
        <v>-</v>
      </c>
      <c r="BO20" s="102">
        <v>0</v>
      </c>
      <c r="BP20" s="110" t="str">
        <f t="shared" si="75"/>
        <v>-</v>
      </c>
      <c r="BQ20" s="108">
        <f t="shared" si="76"/>
        <v>966</v>
      </c>
      <c r="BR20" s="62">
        <f t="shared" si="77"/>
        <v>957</v>
      </c>
      <c r="BS20" s="83">
        <f t="shared" si="78"/>
        <v>0.99068322981366463</v>
      </c>
      <c r="BT20" s="102">
        <f t="shared" si="79"/>
        <v>471233180</v>
      </c>
      <c r="BU20" s="110">
        <f t="shared" si="80"/>
        <v>492406.66666666669</v>
      </c>
      <c r="BV20" s="62">
        <f t="shared" si="81"/>
        <v>798</v>
      </c>
      <c r="BW20" s="83">
        <f t="shared" si="82"/>
        <v>0.82608695652173914</v>
      </c>
      <c r="BX20" s="102">
        <f t="shared" si="83"/>
        <v>77906237</v>
      </c>
      <c r="BY20" s="110">
        <f t="shared" si="84"/>
        <v>97626.863408521298</v>
      </c>
      <c r="BZ20" s="85"/>
      <c r="CA20" s="89">
        <f t="shared" si="43"/>
        <v>0.1645962732919255</v>
      </c>
      <c r="CB20" s="89">
        <f t="shared" si="44"/>
        <v>9.3167701863353658E-3</v>
      </c>
    </row>
    <row r="21" spans="1:99" s="15" customFormat="1" ht="13.5" customHeight="1">
      <c r="A21" s="65"/>
      <c r="B21" s="332"/>
      <c r="C21" s="329"/>
      <c r="D21" s="84"/>
      <c r="E21" s="74" t="s">
        <v>167</v>
      </c>
      <c r="F21" s="178">
        <v>1</v>
      </c>
      <c r="G21" s="64">
        <v>1</v>
      </c>
      <c r="H21" s="82">
        <f t="shared" si="48"/>
        <v>1</v>
      </c>
      <c r="I21" s="111">
        <v>446580</v>
      </c>
      <c r="J21" s="112">
        <f t="shared" si="49"/>
        <v>446580</v>
      </c>
      <c r="K21" s="64">
        <v>1</v>
      </c>
      <c r="L21" s="82">
        <f t="shared" si="50"/>
        <v>1</v>
      </c>
      <c r="M21" s="111">
        <v>8772</v>
      </c>
      <c r="N21" s="112">
        <f t="shared" si="51"/>
        <v>8772</v>
      </c>
      <c r="O21" s="178">
        <v>5</v>
      </c>
      <c r="P21" s="64">
        <v>5</v>
      </c>
      <c r="Q21" s="82">
        <f t="shared" si="52"/>
        <v>1</v>
      </c>
      <c r="R21" s="111">
        <v>2665910</v>
      </c>
      <c r="S21" s="112">
        <f t="shared" si="53"/>
        <v>533182</v>
      </c>
      <c r="T21" s="64">
        <v>5</v>
      </c>
      <c r="U21" s="82">
        <f t="shared" si="54"/>
        <v>1</v>
      </c>
      <c r="V21" s="111">
        <v>452167</v>
      </c>
      <c r="W21" s="112">
        <f t="shared" si="55"/>
        <v>90433.4</v>
      </c>
      <c r="X21" s="178">
        <v>416</v>
      </c>
      <c r="Y21" s="64">
        <v>414</v>
      </c>
      <c r="Z21" s="82">
        <f t="shared" si="56"/>
        <v>0.99519230769230771</v>
      </c>
      <c r="AA21" s="111">
        <v>203698360</v>
      </c>
      <c r="AB21" s="112">
        <f t="shared" si="57"/>
        <v>492025.0241545894</v>
      </c>
      <c r="AC21" s="64">
        <v>343</v>
      </c>
      <c r="AD21" s="82">
        <f t="shared" si="58"/>
        <v>0.82451923076923073</v>
      </c>
      <c r="AE21" s="111">
        <v>31170708</v>
      </c>
      <c r="AF21" s="112">
        <f t="shared" si="59"/>
        <v>90876.699708454806</v>
      </c>
      <c r="AG21" s="178">
        <v>216</v>
      </c>
      <c r="AH21" s="64">
        <v>216</v>
      </c>
      <c r="AI21" s="82">
        <f t="shared" si="60"/>
        <v>1</v>
      </c>
      <c r="AJ21" s="111">
        <v>92330640</v>
      </c>
      <c r="AK21" s="112">
        <f t="shared" si="61"/>
        <v>427456.66666666669</v>
      </c>
      <c r="AL21" s="64">
        <v>183</v>
      </c>
      <c r="AM21" s="82">
        <f t="shared" si="62"/>
        <v>0.84722222222222221</v>
      </c>
      <c r="AN21" s="111">
        <v>19939140</v>
      </c>
      <c r="AO21" s="112">
        <f t="shared" si="63"/>
        <v>108957.04918032787</v>
      </c>
      <c r="AP21" s="178">
        <v>40</v>
      </c>
      <c r="AQ21" s="64">
        <v>39</v>
      </c>
      <c r="AR21" s="82">
        <f t="shared" si="64"/>
        <v>0.97499999999999998</v>
      </c>
      <c r="AS21" s="111">
        <v>27741600</v>
      </c>
      <c r="AT21" s="112">
        <f t="shared" si="65"/>
        <v>711323.07692307688</v>
      </c>
      <c r="AU21" s="64">
        <v>38</v>
      </c>
      <c r="AV21" s="82">
        <f t="shared" si="66"/>
        <v>0.95</v>
      </c>
      <c r="AW21" s="111">
        <v>4083642</v>
      </c>
      <c r="AX21" s="112">
        <f t="shared" si="67"/>
        <v>107464.26315789473</v>
      </c>
      <c r="AY21" s="178">
        <v>5</v>
      </c>
      <c r="AZ21" s="64">
        <v>5</v>
      </c>
      <c r="BA21" s="82">
        <f t="shared" si="68"/>
        <v>1</v>
      </c>
      <c r="BB21" s="111">
        <v>4328870</v>
      </c>
      <c r="BC21" s="112">
        <f t="shared" si="69"/>
        <v>865774</v>
      </c>
      <c r="BD21" s="64">
        <v>5</v>
      </c>
      <c r="BE21" s="82">
        <f t="shared" si="70"/>
        <v>1</v>
      </c>
      <c r="BF21" s="111">
        <v>261992</v>
      </c>
      <c r="BG21" s="112">
        <f t="shared" si="71"/>
        <v>52398.400000000001</v>
      </c>
      <c r="BH21" s="178">
        <v>0</v>
      </c>
      <c r="BI21" s="64">
        <v>0</v>
      </c>
      <c r="BJ21" s="82" t="str">
        <f t="shared" si="72"/>
        <v>-</v>
      </c>
      <c r="BK21" s="111">
        <v>0</v>
      </c>
      <c r="BL21" s="112" t="str">
        <f t="shared" si="73"/>
        <v>-</v>
      </c>
      <c r="BM21" s="64">
        <v>0</v>
      </c>
      <c r="BN21" s="82" t="str">
        <f t="shared" si="74"/>
        <v>-</v>
      </c>
      <c r="BO21" s="111">
        <v>0</v>
      </c>
      <c r="BP21" s="112" t="str">
        <f t="shared" si="75"/>
        <v>-</v>
      </c>
      <c r="BQ21" s="109">
        <f t="shared" si="76"/>
        <v>683</v>
      </c>
      <c r="BR21" s="64">
        <f t="shared" si="77"/>
        <v>680</v>
      </c>
      <c r="BS21" s="82">
        <f t="shared" si="78"/>
        <v>0.99560761346998539</v>
      </c>
      <c r="BT21" s="111">
        <f t="shared" si="79"/>
        <v>331211960</v>
      </c>
      <c r="BU21" s="112">
        <f t="shared" si="80"/>
        <v>487076.4117647059</v>
      </c>
      <c r="BV21" s="64">
        <f t="shared" si="81"/>
        <v>575</v>
      </c>
      <c r="BW21" s="82">
        <f t="shared" si="82"/>
        <v>0.84187408491947291</v>
      </c>
      <c r="BX21" s="111">
        <f t="shared" si="83"/>
        <v>55916421</v>
      </c>
      <c r="BY21" s="112">
        <f t="shared" si="84"/>
        <v>97245.949565217394</v>
      </c>
      <c r="BZ21" s="85"/>
      <c r="CA21" s="89">
        <f t="shared" si="43"/>
        <v>0.15373352855051248</v>
      </c>
      <c r="CB21" s="89">
        <f t="shared" si="44"/>
        <v>4.3923865300146137E-3</v>
      </c>
    </row>
    <row r="22" spans="1:99" s="15" customFormat="1" ht="13.5" customHeight="1">
      <c r="A22" s="65"/>
      <c r="B22" s="332"/>
      <c r="C22" s="329"/>
      <c r="D22" s="84"/>
      <c r="E22" s="209" t="s">
        <v>168</v>
      </c>
      <c r="F22" s="242">
        <v>0</v>
      </c>
      <c r="G22" s="218">
        <v>0</v>
      </c>
      <c r="H22" s="215" t="str">
        <f t="shared" si="48"/>
        <v>-</v>
      </c>
      <c r="I22" s="219">
        <v>0</v>
      </c>
      <c r="J22" s="216" t="str">
        <f t="shared" si="49"/>
        <v>-</v>
      </c>
      <c r="K22" s="218">
        <v>0</v>
      </c>
      <c r="L22" s="215" t="str">
        <f t="shared" si="50"/>
        <v>-</v>
      </c>
      <c r="M22" s="219">
        <v>0</v>
      </c>
      <c r="N22" s="216" t="str">
        <f t="shared" si="51"/>
        <v>-</v>
      </c>
      <c r="O22" s="242">
        <v>1</v>
      </c>
      <c r="P22" s="218">
        <v>1</v>
      </c>
      <c r="Q22" s="215">
        <f t="shared" si="52"/>
        <v>1</v>
      </c>
      <c r="R22" s="219">
        <v>223800</v>
      </c>
      <c r="S22" s="216">
        <f t="shared" si="53"/>
        <v>223800</v>
      </c>
      <c r="T22" s="218">
        <v>1</v>
      </c>
      <c r="U22" s="215">
        <f t="shared" si="54"/>
        <v>1</v>
      </c>
      <c r="V22" s="219">
        <v>9076</v>
      </c>
      <c r="W22" s="216">
        <f t="shared" si="55"/>
        <v>9076</v>
      </c>
      <c r="X22" s="242">
        <v>148</v>
      </c>
      <c r="Y22" s="218">
        <v>142</v>
      </c>
      <c r="Z22" s="215">
        <f t="shared" si="56"/>
        <v>0.95945945945945943</v>
      </c>
      <c r="AA22" s="219">
        <v>58003620</v>
      </c>
      <c r="AB22" s="216">
        <f t="shared" si="57"/>
        <v>408476.19718309859</v>
      </c>
      <c r="AC22" s="218">
        <v>107</v>
      </c>
      <c r="AD22" s="215">
        <f t="shared" si="58"/>
        <v>0.72297297297297303</v>
      </c>
      <c r="AE22" s="219">
        <v>8586789</v>
      </c>
      <c r="AF22" s="216">
        <f t="shared" si="59"/>
        <v>80250.364485981307</v>
      </c>
      <c r="AG22" s="242">
        <v>107</v>
      </c>
      <c r="AH22" s="218">
        <v>107</v>
      </c>
      <c r="AI22" s="215">
        <f t="shared" si="60"/>
        <v>1</v>
      </c>
      <c r="AJ22" s="219">
        <v>69865400</v>
      </c>
      <c r="AK22" s="216">
        <f t="shared" si="61"/>
        <v>652947.66355140181</v>
      </c>
      <c r="AL22" s="218">
        <v>90</v>
      </c>
      <c r="AM22" s="215">
        <f t="shared" si="62"/>
        <v>0.84112149532710279</v>
      </c>
      <c r="AN22" s="219">
        <v>10364405</v>
      </c>
      <c r="AO22" s="216">
        <f t="shared" si="63"/>
        <v>115160.05555555556</v>
      </c>
      <c r="AP22" s="242">
        <v>24</v>
      </c>
      <c r="AQ22" s="218">
        <v>24</v>
      </c>
      <c r="AR22" s="215">
        <f t="shared" si="64"/>
        <v>1</v>
      </c>
      <c r="AS22" s="219">
        <v>10203510</v>
      </c>
      <c r="AT22" s="216">
        <f t="shared" si="65"/>
        <v>425146.25</v>
      </c>
      <c r="AU22" s="218">
        <v>22</v>
      </c>
      <c r="AV22" s="215">
        <f t="shared" si="66"/>
        <v>0.91666666666666663</v>
      </c>
      <c r="AW22" s="219">
        <v>2676357</v>
      </c>
      <c r="AX22" s="216">
        <f t="shared" si="67"/>
        <v>121652.59090909091</v>
      </c>
      <c r="AY22" s="242">
        <v>3</v>
      </c>
      <c r="AZ22" s="218">
        <v>3</v>
      </c>
      <c r="BA22" s="215">
        <f t="shared" si="68"/>
        <v>1</v>
      </c>
      <c r="BB22" s="219">
        <v>1724890</v>
      </c>
      <c r="BC22" s="216">
        <f t="shared" si="69"/>
        <v>574963.33333333337</v>
      </c>
      <c r="BD22" s="218">
        <v>3</v>
      </c>
      <c r="BE22" s="215">
        <f t="shared" si="70"/>
        <v>1</v>
      </c>
      <c r="BF22" s="219">
        <v>353189</v>
      </c>
      <c r="BG22" s="216">
        <f t="shared" si="71"/>
        <v>117729.66666666667</v>
      </c>
      <c r="BH22" s="242">
        <v>0</v>
      </c>
      <c r="BI22" s="218">
        <v>0</v>
      </c>
      <c r="BJ22" s="215" t="str">
        <f t="shared" si="72"/>
        <v>-</v>
      </c>
      <c r="BK22" s="219">
        <v>0</v>
      </c>
      <c r="BL22" s="216" t="str">
        <f t="shared" si="73"/>
        <v>-</v>
      </c>
      <c r="BM22" s="218">
        <v>0</v>
      </c>
      <c r="BN22" s="215" t="str">
        <f t="shared" si="74"/>
        <v>-</v>
      </c>
      <c r="BO22" s="219">
        <v>0</v>
      </c>
      <c r="BP22" s="216" t="str">
        <f t="shared" si="75"/>
        <v>-</v>
      </c>
      <c r="BQ22" s="217">
        <f t="shared" si="76"/>
        <v>283</v>
      </c>
      <c r="BR22" s="218">
        <f t="shared" si="77"/>
        <v>277</v>
      </c>
      <c r="BS22" s="215">
        <f t="shared" si="78"/>
        <v>0.97879858657243812</v>
      </c>
      <c r="BT22" s="219">
        <f t="shared" si="79"/>
        <v>140021220</v>
      </c>
      <c r="BU22" s="216">
        <f t="shared" si="80"/>
        <v>505491.76895306859</v>
      </c>
      <c r="BV22" s="218">
        <f t="shared" si="81"/>
        <v>223</v>
      </c>
      <c r="BW22" s="215">
        <f t="shared" si="82"/>
        <v>0.78798586572438167</v>
      </c>
      <c r="BX22" s="219">
        <f t="shared" si="83"/>
        <v>21989816</v>
      </c>
      <c r="BY22" s="216">
        <f t="shared" si="84"/>
        <v>98609.040358744402</v>
      </c>
      <c r="BZ22" s="85"/>
      <c r="CA22" s="89">
        <f t="shared" si="43"/>
        <v>0.19081272084805645</v>
      </c>
      <c r="CB22" s="89">
        <f t="shared" si="44"/>
        <v>2.1201413427561877E-2</v>
      </c>
    </row>
    <row r="23" spans="1:99" s="15" customFormat="1" ht="13.5" customHeight="1">
      <c r="A23" s="65"/>
      <c r="B23" s="332"/>
      <c r="C23" s="329"/>
      <c r="D23" s="220"/>
      <c r="E23" s="75" t="s">
        <v>234</v>
      </c>
      <c r="F23" s="242">
        <v>0</v>
      </c>
      <c r="G23" s="218">
        <v>0</v>
      </c>
      <c r="H23" s="215" t="str">
        <f t="shared" si="48"/>
        <v>-</v>
      </c>
      <c r="I23" s="219">
        <v>0</v>
      </c>
      <c r="J23" s="216" t="str">
        <f t="shared" si="49"/>
        <v>-</v>
      </c>
      <c r="K23" s="218">
        <v>0</v>
      </c>
      <c r="L23" s="215" t="str">
        <f t="shared" si="50"/>
        <v>-</v>
      </c>
      <c r="M23" s="219">
        <v>0</v>
      </c>
      <c r="N23" s="216" t="str">
        <f t="shared" si="51"/>
        <v>-</v>
      </c>
      <c r="O23" s="242">
        <v>0</v>
      </c>
      <c r="P23" s="218">
        <v>0</v>
      </c>
      <c r="Q23" s="215" t="str">
        <f t="shared" si="52"/>
        <v>-</v>
      </c>
      <c r="R23" s="219">
        <v>0</v>
      </c>
      <c r="S23" s="216" t="str">
        <f t="shared" si="53"/>
        <v>-</v>
      </c>
      <c r="T23" s="218">
        <v>0</v>
      </c>
      <c r="U23" s="215" t="str">
        <f t="shared" si="54"/>
        <v>-</v>
      </c>
      <c r="V23" s="219">
        <v>0</v>
      </c>
      <c r="W23" s="216" t="str">
        <f t="shared" si="55"/>
        <v>-</v>
      </c>
      <c r="X23" s="242">
        <v>0</v>
      </c>
      <c r="Y23" s="218">
        <v>0</v>
      </c>
      <c r="Z23" s="215" t="str">
        <f t="shared" si="56"/>
        <v>-</v>
      </c>
      <c r="AA23" s="219">
        <v>0</v>
      </c>
      <c r="AB23" s="216" t="str">
        <f t="shared" si="57"/>
        <v>-</v>
      </c>
      <c r="AC23" s="218">
        <v>0</v>
      </c>
      <c r="AD23" s="215" t="str">
        <f t="shared" si="58"/>
        <v>-</v>
      </c>
      <c r="AE23" s="219">
        <v>0</v>
      </c>
      <c r="AF23" s="216" t="str">
        <f t="shared" si="59"/>
        <v>-</v>
      </c>
      <c r="AG23" s="242">
        <v>0</v>
      </c>
      <c r="AH23" s="218">
        <v>0</v>
      </c>
      <c r="AI23" s="215" t="str">
        <f t="shared" si="60"/>
        <v>-</v>
      </c>
      <c r="AJ23" s="219">
        <v>0</v>
      </c>
      <c r="AK23" s="216" t="str">
        <f t="shared" si="61"/>
        <v>-</v>
      </c>
      <c r="AL23" s="218">
        <v>0</v>
      </c>
      <c r="AM23" s="215" t="str">
        <f t="shared" si="62"/>
        <v>-</v>
      </c>
      <c r="AN23" s="219">
        <v>0</v>
      </c>
      <c r="AO23" s="216" t="str">
        <f t="shared" si="63"/>
        <v>-</v>
      </c>
      <c r="AP23" s="242">
        <v>0</v>
      </c>
      <c r="AQ23" s="218">
        <v>0</v>
      </c>
      <c r="AR23" s="215" t="str">
        <f t="shared" si="64"/>
        <v>-</v>
      </c>
      <c r="AS23" s="219">
        <v>0</v>
      </c>
      <c r="AT23" s="216" t="str">
        <f t="shared" si="65"/>
        <v>-</v>
      </c>
      <c r="AU23" s="218">
        <v>0</v>
      </c>
      <c r="AV23" s="215" t="str">
        <f t="shared" si="66"/>
        <v>-</v>
      </c>
      <c r="AW23" s="219">
        <v>0</v>
      </c>
      <c r="AX23" s="216" t="str">
        <f t="shared" si="67"/>
        <v>-</v>
      </c>
      <c r="AY23" s="242">
        <v>0</v>
      </c>
      <c r="AZ23" s="218">
        <v>0</v>
      </c>
      <c r="BA23" s="215" t="str">
        <f t="shared" si="68"/>
        <v>-</v>
      </c>
      <c r="BB23" s="219">
        <v>0</v>
      </c>
      <c r="BC23" s="216" t="str">
        <f t="shared" si="69"/>
        <v>-</v>
      </c>
      <c r="BD23" s="218">
        <v>0</v>
      </c>
      <c r="BE23" s="215" t="str">
        <f t="shared" si="70"/>
        <v>-</v>
      </c>
      <c r="BF23" s="219">
        <v>0</v>
      </c>
      <c r="BG23" s="216" t="str">
        <f t="shared" si="71"/>
        <v>-</v>
      </c>
      <c r="BH23" s="242">
        <v>0</v>
      </c>
      <c r="BI23" s="218">
        <v>0</v>
      </c>
      <c r="BJ23" s="215" t="str">
        <f t="shared" si="72"/>
        <v>-</v>
      </c>
      <c r="BK23" s="219">
        <v>0</v>
      </c>
      <c r="BL23" s="216" t="str">
        <f t="shared" si="73"/>
        <v>-</v>
      </c>
      <c r="BM23" s="218">
        <v>0</v>
      </c>
      <c r="BN23" s="215" t="str">
        <f t="shared" si="74"/>
        <v>-</v>
      </c>
      <c r="BO23" s="219">
        <v>0</v>
      </c>
      <c r="BP23" s="216" t="str">
        <f t="shared" si="75"/>
        <v>-</v>
      </c>
      <c r="BQ23" s="217">
        <f>SUM(F23,O23,X23,AG23,AP23,AY23,BH23)</f>
        <v>0</v>
      </c>
      <c r="BR23" s="218">
        <f>SUM(G23,P23,Y23,AH23,AQ23,AZ23,BI23)</f>
        <v>0</v>
      </c>
      <c r="BS23" s="215" t="str">
        <f t="shared" si="78"/>
        <v>-</v>
      </c>
      <c r="BT23" s="219">
        <f>SUM(I23,R23,AA23,AJ23,AS23,BB23,BK23)</f>
        <v>0</v>
      </c>
      <c r="BU23" s="216" t="str">
        <f t="shared" si="80"/>
        <v>-</v>
      </c>
      <c r="BV23" s="218">
        <f>SUM(K23,T23,AC23,AL23,AU23,BD23,BM23)</f>
        <v>0</v>
      </c>
      <c r="BW23" s="215" t="str">
        <f t="shared" si="82"/>
        <v>-</v>
      </c>
      <c r="BX23" s="219">
        <f>SUM(M23,V23,AE23,AN23,AW23,BF23,BO23)</f>
        <v>0</v>
      </c>
      <c r="BY23" s="216" t="str">
        <f t="shared" si="84"/>
        <v>-</v>
      </c>
      <c r="BZ23" s="85"/>
      <c r="CA23" s="89" t="str">
        <f t="shared" si="43"/>
        <v>-</v>
      </c>
      <c r="CB23" s="89" t="str">
        <f t="shared" si="44"/>
        <v>-</v>
      </c>
    </row>
    <row r="24" spans="1:99" s="15" customFormat="1" ht="13.5" customHeight="1">
      <c r="A24" s="65"/>
      <c r="B24" s="333"/>
      <c r="C24" s="330"/>
      <c r="D24" s="338" t="s">
        <v>225</v>
      </c>
      <c r="E24" s="339"/>
      <c r="F24" s="154">
        <v>245</v>
      </c>
      <c r="G24" s="62">
        <v>233</v>
      </c>
      <c r="H24" s="83">
        <f t="shared" si="48"/>
        <v>0.95102040816326527</v>
      </c>
      <c r="I24" s="102">
        <v>422946820</v>
      </c>
      <c r="J24" s="110">
        <f t="shared" si="49"/>
        <v>1815222.4034334763</v>
      </c>
      <c r="K24" s="62">
        <v>198</v>
      </c>
      <c r="L24" s="83">
        <f t="shared" si="50"/>
        <v>0.80816326530612248</v>
      </c>
      <c r="M24" s="102">
        <v>160538441</v>
      </c>
      <c r="N24" s="110">
        <f t="shared" si="51"/>
        <v>810800.20707070711</v>
      </c>
      <c r="O24" s="154">
        <v>886</v>
      </c>
      <c r="P24" s="62">
        <v>853</v>
      </c>
      <c r="Q24" s="83">
        <f t="shared" si="52"/>
        <v>0.96275395033860045</v>
      </c>
      <c r="R24" s="102">
        <v>1886633970</v>
      </c>
      <c r="S24" s="110">
        <f t="shared" si="53"/>
        <v>2211763.1535756155</v>
      </c>
      <c r="T24" s="62">
        <v>740</v>
      </c>
      <c r="U24" s="83">
        <f t="shared" si="54"/>
        <v>0.83521444695259595</v>
      </c>
      <c r="V24" s="102">
        <v>817319185</v>
      </c>
      <c r="W24" s="110">
        <f t="shared" si="55"/>
        <v>1104485.3851351351</v>
      </c>
      <c r="X24" s="154">
        <v>52410</v>
      </c>
      <c r="Y24" s="62">
        <v>47972</v>
      </c>
      <c r="Z24" s="83">
        <f t="shared" si="56"/>
        <v>0.91532150352986075</v>
      </c>
      <c r="AA24" s="102">
        <v>35953717130</v>
      </c>
      <c r="AB24" s="110">
        <f t="shared" si="57"/>
        <v>749472.96610522806</v>
      </c>
      <c r="AC24" s="62">
        <v>41304</v>
      </c>
      <c r="AD24" s="83">
        <f t="shared" si="58"/>
        <v>0.78809387521465368</v>
      </c>
      <c r="AE24" s="102">
        <v>8424995683</v>
      </c>
      <c r="AF24" s="110">
        <f t="shared" si="59"/>
        <v>203975.29738039899</v>
      </c>
      <c r="AG24" s="154">
        <v>41300</v>
      </c>
      <c r="AH24" s="62">
        <v>39057</v>
      </c>
      <c r="AI24" s="83">
        <f t="shared" si="60"/>
        <v>0.94569007263922522</v>
      </c>
      <c r="AJ24" s="102">
        <v>35327902060</v>
      </c>
      <c r="AK24" s="110">
        <f t="shared" si="61"/>
        <v>904521.64938423329</v>
      </c>
      <c r="AL24" s="62">
        <v>35017</v>
      </c>
      <c r="AM24" s="83">
        <f t="shared" si="62"/>
        <v>0.84786924939467312</v>
      </c>
      <c r="AN24" s="102">
        <v>7810931449</v>
      </c>
      <c r="AO24" s="110">
        <f t="shared" si="63"/>
        <v>223061.12599594484</v>
      </c>
      <c r="AP24" s="154">
        <v>25286</v>
      </c>
      <c r="AQ24" s="62">
        <v>24093</v>
      </c>
      <c r="AR24" s="83">
        <f t="shared" si="64"/>
        <v>0.95281974214980625</v>
      </c>
      <c r="AS24" s="102">
        <v>23926716540</v>
      </c>
      <c r="AT24" s="110">
        <f t="shared" si="65"/>
        <v>993098.26671647362</v>
      </c>
      <c r="AU24" s="62">
        <v>22014</v>
      </c>
      <c r="AV24" s="83">
        <f t="shared" si="66"/>
        <v>0.87060033219963617</v>
      </c>
      <c r="AW24" s="102">
        <v>5170510871</v>
      </c>
      <c r="AX24" s="110">
        <f t="shared" si="67"/>
        <v>234873.7562914509</v>
      </c>
      <c r="AY24" s="154">
        <v>10775</v>
      </c>
      <c r="AZ24" s="62">
        <v>10076</v>
      </c>
      <c r="BA24" s="83">
        <f t="shared" si="68"/>
        <v>0.93512761020881674</v>
      </c>
      <c r="BB24" s="102">
        <v>10077842830</v>
      </c>
      <c r="BC24" s="110">
        <f t="shared" si="69"/>
        <v>1000182.8930131005</v>
      </c>
      <c r="BD24" s="62">
        <v>9204</v>
      </c>
      <c r="BE24" s="83">
        <f t="shared" si="70"/>
        <v>0.85419953596287701</v>
      </c>
      <c r="BF24" s="102">
        <v>1933473506</v>
      </c>
      <c r="BG24" s="110">
        <f t="shared" si="71"/>
        <v>210068.82942199043</v>
      </c>
      <c r="BH24" s="154">
        <v>3662</v>
      </c>
      <c r="BI24" s="62">
        <v>3301</v>
      </c>
      <c r="BJ24" s="83">
        <f t="shared" si="72"/>
        <v>0.90141998907700704</v>
      </c>
      <c r="BK24" s="102">
        <v>3330183200</v>
      </c>
      <c r="BL24" s="110">
        <f t="shared" si="73"/>
        <v>1008840.7149348683</v>
      </c>
      <c r="BM24" s="62">
        <v>2940</v>
      </c>
      <c r="BN24" s="83">
        <f t="shared" si="74"/>
        <v>0.8028399781540142</v>
      </c>
      <c r="BO24" s="102">
        <v>597121933</v>
      </c>
      <c r="BP24" s="110">
        <f t="shared" si="75"/>
        <v>203102.69829931972</v>
      </c>
      <c r="BQ24" s="108">
        <f t="shared" si="76"/>
        <v>134564</v>
      </c>
      <c r="BR24" s="62">
        <f t="shared" si="77"/>
        <v>125585</v>
      </c>
      <c r="BS24" s="83">
        <f t="shared" si="78"/>
        <v>0.93327338664130077</v>
      </c>
      <c r="BT24" s="102">
        <f t="shared" si="79"/>
        <v>110925942550</v>
      </c>
      <c r="BU24" s="110">
        <f t="shared" si="80"/>
        <v>883273.81892741972</v>
      </c>
      <c r="BV24" s="62">
        <f t="shared" si="81"/>
        <v>111417</v>
      </c>
      <c r="BW24" s="83">
        <f t="shared" si="82"/>
        <v>0.82798519663505843</v>
      </c>
      <c r="BX24" s="102">
        <f t="shared" si="83"/>
        <v>24914891068</v>
      </c>
      <c r="BY24" s="110">
        <f t="shared" si="84"/>
        <v>223618.39816186039</v>
      </c>
      <c r="BZ24" s="85"/>
      <c r="CA24" s="89">
        <f t="shared" si="43"/>
        <v>0.10528819000624234</v>
      </c>
      <c r="CB24" s="89">
        <f t="shared" si="44"/>
        <v>6.6726613358699227E-2</v>
      </c>
    </row>
    <row r="25" spans="1:99" s="15" customFormat="1" ht="13.5" customHeight="1">
      <c r="A25" s="65"/>
      <c r="B25" s="331">
        <v>4</v>
      </c>
      <c r="C25" s="328" t="s">
        <v>183</v>
      </c>
      <c r="D25" s="318" t="s">
        <v>157</v>
      </c>
      <c r="E25" s="307"/>
      <c r="F25" s="154">
        <v>15</v>
      </c>
      <c r="G25" s="62">
        <v>15</v>
      </c>
      <c r="H25" s="83">
        <f t="shared" si="48"/>
        <v>1</v>
      </c>
      <c r="I25" s="102">
        <v>15677630</v>
      </c>
      <c r="J25" s="110">
        <f t="shared" si="49"/>
        <v>1045175.3333333334</v>
      </c>
      <c r="K25" s="62">
        <v>13</v>
      </c>
      <c r="L25" s="83">
        <f t="shared" si="50"/>
        <v>0.8666666666666667</v>
      </c>
      <c r="M25" s="102">
        <v>1875016</v>
      </c>
      <c r="N25" s="110">
        <f t="shared" si="51"/>
        <v>144232</v>
      </c>
      <c r="O25" s="154">
        <v>44</v>
      </c>
      <c r="P25" s="62">
        <v>44</v>
      </c>
      <c r="Q25" s="83">
        <f t="shared" si="52"/>
        <v>1</v>
      </c>
      <c r="R25" s="102">
        <v>31899960</v>
      </c>
      <c r="S25" s="110">
        <f t="shared" si="53"/>
        <v>724999.09090909094</v>
      </c>
      <c r="T25" s="62">
        <v>36</v>
      </c>
      <c r="U25" s="83">
        <f t="shared" si="54"/>
        <v>0.81818181818181823</v>
      </c>
      <c r="V25" s="102">
        <v>5220566</v>
      </c>
      <c r="W25" s="110">
        <f t="shared" si="55"/>
        <v>145015.72222222222</v>
      </c>
      <c r="X25" s="154">
        <v>11264</v>
      </c>
      <c r="Y25" s="62">
        <v>11122</v>
      </c>
      <c r="Z25" s="83">
        <f t="shared" si="56"/>
        <v>0.98739346590909094</v>
      </c>
      <c r="AA25" s="102">
        <v>4807339800</v>
      </c>
      <c r="AB25" s="110">
        <f t="shared" si="57"/>
        <v>432236.98975004494</v>
      </c>
      <c r="AC25" s="62">
        <v>9562</v>
      </c>
      <c r="AD25" s="83">
        <f t="shared" si="58"/>
        <v>0.84889914772727271</v>
      </c>
      <c r="AE25" s="102">
        <v>988682710</v>
      </c>
      <c r="AF25" s="110">
        <f t="shared" si="59"/>
        <v>103397.06233005648</v>
      </c>
      <c r="AG25" s="154">
        <v>7511</v>
      </c>
      <c r="AH25" s="62">
        <v>7443</v>
      </c>
      <c r="AI25" s="83">
        <f t="shared" si="60"/>
        <v>0.99094661163626685</v>
      </c>
      <c r="AJ25" s="102">
        <v>3760440570</v>
      </c>
      <c r="AK25" s="110">
        <f t="shared" si="61"/>
        <v>505231.83796856104</v>
      </c>
      <c r="AL25" s="62">
        <v>6650</v>
      </c>
      <c r="AM25" s="83">
        <f t="shared" si="62"/>
        <v>0.88536812674743715</v>
      </c>
      <c r="AN25" s="102">
        <v>766354061</v>
      </c>
      <c r="AO25" s="110">
        <f t="shared" si="63"/>
        <v>115241.21218045113</v>
      </c>
      <c r="AP25" s="154">
        <v>3027</v>
      </c>
      <c r="AQ25" s="62">
        <v>3003</v>
      </c>
      <c r="AR25" s="83">
        <f t="shared" si="64"/>
        <v>0.99207135777998012</v>
      </c>
      <c r="AS25" s="102">
        <v>1688499010</v>
      </c>
      <c r="AT25" s="110">
        <f t="shared" si="65"/>
        <v>562270.73260073259</v>
      </c>
      <c r="AU25" s="62">
        <v>2737</v>
      </c>
      <c r="AV25" s="83">
        <f t="shared" si="66"/>
        <v>0.90419557317476051</v>
      </c>
      <c r="AW25" s="102">
        <v>329676037</v>
      </c>
      <c r="AX25" s="110">
        <f t="shared" si="67"/>
        <v>120451.60284983559</v>
      </c>
      <c r="AY25" s="154">
        <v>753</v>
      </c>
      <c r="AZ25" s="62">
        <v>747</v>
      </c>
      <c r="BA25" s="83">
        <f t="shared" si="68"/>
        <v>0.99203187250996017</v>
      </c>
      <c r="BB25" s="102">
        <v>414302640</v>
      </c>
      <c r="BC25" s="110">
        <f t="shared" si="69"/>
        <v>554622.00803212856</v>
      </c>
      <c r="BD25" s="62">
        <v>679</v>
      </c>
      <c r="BE25" s="83">
        <f t="shared" si="70"/>
        <v>0.90172642762284194</v>
      </c>
      <c r="BF25" s="102">
        <v>75701227</v>
      </c>
      <c r="BG25" s="110">
        <f t="shared" si="71"/>
        <v>111489.28865979382</v>
      </c>
      <c r="BH25" s="154">
        <v>138</v>
      </c>
      <c r="BI25" s="62">
        <v>138</v>
      </c>
      <c r="BJ25" s="83">
        <f t="shared" si="72"/>
        <v>1</v>
      </c>
      <c r="BK25" s="102">
        <v>100519180</v>
      </c>
      <c r="BL25" s="110">
        <f t="shared" si="73"/>
        <v>728399.85507246375</v>
      </c>
      <c r="BM25" s="62">
        <v>129</v>
      </c>
      <c r="BN25" s="83">
        <f t="shared" si="74"/>
        <v>0.93478260869565222</v>
      </c>
      <c r="BO25" s="102">
        <v>16770192</v>
      </c>
      <c r="BP25" s="110">
        <f t="shared" si="75"/>
        <v>130001.48837209302</v>
      </c>
      <c r="BQ25" s="108">
        <f t="shared" si="76"/>
        <v>22752</v>
      </c>
      <c r="BR25" s="62">
        <f t="shared" si="77"/>
        <v>22512</v>
      </c>
      <c r="BS25" s="83">
        <f t="shared" si="78"/>
        <v>0.98945147679324896</v>
      </c>
      <c r="BT25" s="102">
        <f t="shared" si="79"/>
        <v>10818678790</v>
      </c>
      <c r="BU25" s="110">
        <f t="shared" si="80"/>
        <v>480573.86238450604</v>
      </c>
      <c r="BV25" s="62">
        <f t="shared" si="81"/>
        <v>19806</v>
      </c>
      <c r="BW25" s="83">
        <f t="shared" si="82"/>
        <v>0.87051687763713081</v>
      </c>
      <c r="BX25" s="102">
        <f t="shared" si="83"/>
        <v>2184279809</v>
      </c>
      <c r="BY25" s="110">
        <f t="shared" si="84"/>
        <v>110283.74275472079</v>
      </c>
      <c r="BZ25" s="85"/>
      <c r="CA25" s="89">
        <f t="shared" si="43"/>
        <v>0.11893459915611815</v>
      </c>
      <c r="CB25" s="89">
        <f t="shared" si="44"/>
        <v>1.0548523206751037E-2</v>
      </c>
    </row>
    <row r="26" spans="1:99" s="15" customFormat="1" ht="13.5" customHeight="1">
      <c r="A26" s="65"/>
      <c r="B26" s="332"/>
      <c r="C26" s="329"/>
      <c r="D26" s="306" t="s">
        <v>171</v>
      </c>
      <c r="E26" s="307"/>
      <c r="F26" s="154">
        <v>1</v>
      </c>
      <c r="G26" s="62">
        <v>1</v>
      </c>
      <c r="H26" s="83">
        <f t="shared" si="48"/>
        <v>1</v>
      </c>
      <c r="I26" s="102">
        <v>362270</v>
      </c>
      <c r="J26" s="110">
        <f t="shared" si="49"/>
        <v>362270</v>
      </c>
      <c r="K26" s="62">
        <v>1</v>
      </c>
      <c r="L26" s="83">
        <f t="shared" si="50"/>
        <v>1</v>
      </c>
      <c r="M26" s="102">
        <v>38296</v>
      </c>
      <c r="N26" s="110">
        <f t="shared" si="51"/>
        <v>38296</v>
      </c>
      <c r="O26" s="154">
        <v>2</v>
      </c>
      <c r="P26" s="62">
        <v>2</v>
      </c>
      <c r="Q26" s="83">
        <f t="shared" si="52"/>
        <v>1</v>
      </c>
      <c r="R26" s="102">
        <v>805140</v>
      </c>
      <c r="S26" s="110">
        <f t="shared" si="53"/>
        <v>402570</v>
      </c>
      <c r="T26" s="62">
        <v>2</v>
      </c>
      <c r="U26" s="83">
        <f t="shared" si="54"/>
        <v>1</v>
      </c>
      <c r="V26" s="102">
        <v>315494</v>
      </c>
      <c r="W26" s="110">
        <f t="shared" si="55"/>
        <v>157747</v>
      </c>
      <c r="X26" s="154">
        <v>349</v>
      </c>
      <c r="Y26" s="62">
        <v>346</v>
      </c>
      <c r="Z26" s="83">
        <f t="shared" si="56"/>
        <v>0.99140401146131807</v>
      </c>
      <c r="AA26" s="102">
        <v>168395360</v>
      </c>
      <c r="AB26" s="110">
        <f t="shared" si="57"/>
        <v>486691.79190751445</v>
      </c>
      <c r="AC26" s="62">
        <v>288</v>
      </c>
      <c r="AD26" s="83">
        <f t="shared" si="58"/>
        <v>0.82521489971346706</v>
      </c>
      <c r="AE26" s="102">
        <v>29356603</v>
      </c>
      <c r="AF26" s="110">
        <f t="shared" si="59"/>
        <v>101932.64930555556</v>
      </c>
      <c r="AG26" s="154">
        <v>161</v>
      </c>
      <c r="AH26" s="62">
        <v>158</v>
      </c>
      <c r="AI26" s="83">
        <f t="shared" si="60"/>
        <v>0.98136645962732916</v>
      </c>
      <c r="AJ26" s="102">
        <v>97861170</v>
      </c>
      <c r="AK26" s="110">
        <f t="shared" si="61"/>
        <v>619374.49367088603</v>
      </c>
      <c r="AL26" s="62">
        <v>137</v>
      </c>
      <c r="AM26" s="83">
        <f t="shared" si="62"/>
        <v>0.85093167701863359</v>
      </c>
      <c r="AN26" s="102">
        <v>24293006</v>
      </c>
      <c r="AO26" s="110">
        <f t="shared" si="63"/>
        <v>177321.21167883213</v>
      </c>
      <c r="AP26" s="154">
        <v>37</v>
      </c>
      <c r="AQ26" s="62">
        <v>37</v>
      </c>
      <c r="AR26" s="83">
        <f t="shared" si="64"/>
        <v>1</v>
      </c>
      <c r="AS26" s="102">
        <v>17956110</v>
      </c>
      <c r="AT26" s="110">
        <f t="shared" si="65"/>
        <v>485300.2702702703</v>
      </c>
      <c r="AU26" s="62">
        <v>34</v>
      </c>
      <c r="AV26" s="83">
        <f t="shared" si="66"/>
        <v>0.91891891891891897</v>
      </c>
      <c r="AW26" s="102">
        <v>3044293</v>
      </c>
      <c r="AX26" s="110">
        <f t="shared" si="67"/>
        <v>89538.029411764699</v>
      </c>
      <c r="AY26" s="154">
        <v>6</v>
      </c>
      <c r="AZ26" s="62">
        <v>6</v>
      </c>
      <c r="BA26" s="83">
        <f t="shared" si="68"/>
        <v>1</v>
      </c>
      <c r="BB26" s="102">
        <v>6926560</v>
      </c>
      <c r="BC26" s="110">
        <f t="shared" si="69"/>
        <v>1154426.6666666667</v>
      </c>
      <c r="BD26" s="62">
        <v>4</v>
      </c>
      <c r="BE26" s="83">
        <f t="shared" si="70"/>
        <v>0.66666666666666663</v>
      </c>
      <c r="BF26" s="102">
        <v>377311</v>
      </c>
      <c r="BG26" s="110">
        <f t="shared" si="71"/>
        <v>94327.75</v>
      </c>
      <c r="BH26" s="154">
        <v>0</v>
      </c>
      <c r="BI26" s="62">
        <v>0</v>
      </c>
      <c r="BJ26" s="83" t="str">
        <f t="shared" si="72"/>
        <v>-</v>
      </c>
      <c r="BK26" s="102">
        <v>0</v>
      </c>
      <c r="BL26" s="110" t="str">
        <f t="shared" si="73"/>
        <v>-</v>
      </c>
      <c r="BM26" s="62">
        <v>0</v>
      </c>
      <c r="BN26" s="83" t="str">
        <f t="shared" si="74"/>
        <v>-</v>
      </c>
      <c r="BO26" s="102">
        <v>0</v>
      </c>
      <c r="BP26" s="110" t="str">
        <f t="shared" si="75"/>
        <v>-</v>
      </c>
      <c r="BQ26" s="108">
        <f t="shared" si="76"/>
        <v>556</v>
      </c>
      <c r="BR26" s="62">
        <f t="shared" si="77"/>
        <v>550</v>
      </c>
      <c r="BS26" s="83">
        <f t="shared" si="78"/>
        <v>0.98920863309352514</v>
      </c>
      <c r="BT26" s="102">
        <f t="shared" si="79"/>
        <v>292306610</v>
      </c>
      <c r="BU26" s="110">
        <f t="shared" si="80"/>
        <v>531466.5636363636</v>
      </c>
      <c r="BV26" s="62">
        <f t="shared" si="81"/>
        <v>466</v>
      </c>
      <c r="BW26" s="83">
        <f t="shared" si="82"/>
        <v>0.83812949640287771</v>
      </c>
      <c r="BX26" s="102">
        <f t="shared" si="83"/>
        <v>57425003</v>
      </c>
      <c r="BY26" s="110">
        <f t="shared" si="84"/>
        <v>123229.62017167381</v>
      </c>
      <c r="BZ26" s="85"/>
      <c r="CA26" s="89">
        <f t="shared" si="43"/>
        <v>0.15107913669064743</v>
      </c>
      <c r="CB26" s="89">
        <f t="shared" si="44"/>
        <v>1.0791366906474864E-2</v>
      </c>
    </row>
    <row r="27" spans="1:99" s="15" customFormat="1" ht="13.5" customHeight="1">
      <c r="A27" s="65"/>
      <c r="B27" s="332"/>
      <c r="C27" s="329"/>
      <c r="D27" s="84"/>
      <c r="E27" s="74" t="s">
        <v>167</v>
      </c>
      <c r="F27" s="178">
        <v>1</v>
      </c>
      <c r="G27" s="64">
        <v>1</v>
      </c>
      <c r="H27" s="82">
        <f t="shared" si="48"/>
        <v>1</v>
      </c>
      <c r="I27" s="111">
        <v>362270</v>
      </c>
      <c r="J27" s="112">
        <f t="shared" si="49"/>
        <v>362270</v>
      </c>
      <c r="K27" s="64">
        <v>1</v>
      </c>
      <c r="L27" s="82">
        <f t="shared" si="50"/>
        <v>1</v>
      </c>
      <c r="M27" s="111">
        <v>38296</v>
      </c>
      <c r="N27" s="112">
        <f t="shared" si="51"/>
        <v>38296</v>
      </c>
      <c r="O27" s="178">
        <v>2</v>
      </c>
      <c r="P27" s="64">
        <v>2</v>
      </c>
      <c r="Q27" s="82">
        <f t="shared" si="52"/>
        <v>1</v>
      </c>
      <c r="R27" s="111">
        <v>805140</v>
      </c>
      <c r="S27" s="112">
        <f t="shared" si="53"/>
        <v>402570</v>
      </c>
      <c r="T27" s="64">
        <v>2</v>
      </c>
      <c r="U27" s="82">
        <f t="shared" si="54"/>
        <v>1</v>
      </c>
      <c r="V27" s="111">
        <v>315494</v>
      </c>
      <c r="W27" s="112">
        <f t="shared" si="55"/>
        <v>157747</v>
      </c>
      <c r="X27" s="178">
        <v>251</v>
      </c>
      <c r="Y27" s="64">
        <v>249</v>
      </c>
      <c r="Z27" s="82">
        <f t="shared" si="56"/>
        <v>0.99203187250996017</v>
      </c>
      <c r="AA27" s="111">
        <v>127604190</v>
      </c>
      <c r="AB27" s="112">
        <f t="shared" si="57"/>
        <v>512466.6265060241</v>
      </c>
      <c r="AC27" s="64">
        <v>207</v>
      </c>
      <c r="AD27" s="82">
        <f t="shared" si="58"/>
        <v>0.82470119521912355</v>
      </c>
      <c r="AE27" s="111">
        <v>21863465</v>
      </c>
      <c r="AF27" s="112">
        <f t="shared" si="59"/>
        <v>105620.60386473429</v>
      </c>
      <c r="AG27" s="178">
        <v>113</v>
      </c>
      <c r="AH27" s="64">
        <v>111</v>
      </c>
      <c r="AI27" s="82">
        <f t="shared" si="60"/>
        <v>0.98230088495575218</v>
      </c>
      <c r="AJ27" s="111">
        <v>73952750</v>
      </c>
      <c r="AK27" s="112">
        <f t="shared" si="61"/>
        <v>666240.99099099101</v>
      </c>
      <c r="AL27" s="64">
        <v>95</v>
      </c>
      <c r="AM27" s="82">
        <f t="shared" si="62"/>
        <v>0.84070796460176989</v>
      </c>
      <c r="AN27" s="111">
        <v>14045550</v>
      </c>
      <c r="AO27" s="112">
        <f t="shared" si="63"/>
        <v>147847.89473684211</v>
      </c>
      <c r="AP27" s="178">
        <v>25</v>
      </c>
      <c r="AQ27" s="64">
        <v>25</v>
      </c>
      <c r="AR27" s="82">
        <f t="shared" si="64"/>
        <v>1</v>
      </c>
      <c r="AS27" s="111">
        <v>12809500</v>
      </c>
      <c r="AT27" s="112">
        <f t="shared" si="65"/>
        <v>512380</v>
      </c>
      <c r="AU27" s="64">
        <v>24</v>
      </c>
      <c r="AV27" s="82">
        <f t="shared" si="66"/>
        <v>0.96</v>
      </c>
      <c r="AW27" s="111">
        <v>2358678</v>
      </c>
      <c r="AX27" s="112">
        <f t="shared" si="67"/>
        <v>98278.25</v>
      </c>
      <c r="AY27" s="178">
        <v>4</v>
      </c>
      <c r="AZ27" s="64">
        <v>4</v>
      </c>
      <c r="BA27" s="82">
        <f t="shared" si="68"/>
        <v>1</v>
      </c>
      <c r="BB27" s="111">
        <v>6083410</v>
      </c>
      <c r="BC27" s="112">
        <f t="shared" si="69"/>
        <v>1520852.5</v>
      </c>
      <c r="BD27" s="64">
        <v>2</v>
      </c>
      <c r="BE27" s="82">
        <f t="shared" si="70"/>
        <v>0.5</v>
      </c>
      <c r="BF27" s="111">
        <v>298447</v>
      </c>
      <c r="BG27" s="112">
        <f t="shared" si="71"/>
        <v>149223.5</v>
      </c>
      <c r="BH27" s="178">
        <v>0</v>
      </c>
      <c r="BI27" s="64">
        <v>0</v>
      </c>
      <c r="BJ27" s="82" t="str">
        <f t="shared" si="72"/>
        <v>-</v>
      </c>
      <c r="BK27" s="111">
        <v>0</v>
      </c>
      <c r="BL27" s="112" t="str">
        <f t="shared" si="73"/>
        <v>-</v>
      </c>
      <c r="BM27" s="64">
        <v>0</v>
      </c>
      <c r="BN27" s="82" t="str">
        <f t="shared" si="74"/>
        <v>-</v>
      </c>
      <c r="BO27" s="111">
        <v>0</v>
      </c>
      <c r="BP27" s="112" t="str">
        <f t="shared" si="75"/>
        <v>-</v>
      </c>
      <c r="BQ27" s="109">
        <f t="shared" si="76"/>
        <v>396</v>
      </c>
      <c r="BR27" s="64">
        <f t="shared" si="77"/>
        <v>392</v>
      </c>
      <c r="BS27" s="82">
        <f t="shared" si="78"/>
        <v>0.98989898989898994</v>
      </c>
      <c r="BT27" s="111">
        <f t="shared" si="79"/>
        <v>221617260</v>
      </c>
      <c r="BU27" s="112">
        <f t="shared" si="80"/>
        <v>565350.1530612245</v>
      </c>
      <c r="BV27" s="64">
        <f t="shared" si="81"/>
        <v>331</v>
      </c>
      <c r="BW27" s="82">
        <f t="shared" si="82"/>
        <v>0.83585858585858586</v>
      </c>
      <c r="BX27" s="111">
        <f t="shared" si="83"/>
        <v>38919930</v>
      </c>
      <c r="BY27" s="112">
        <f t="shared" si="84"/>
        <v>117582.87009063445</v>
      </c>
      <c r="BZ27" s="85"/>
      <c r="CA27" s="89">
        <f t="shared" si="43"/>
        <v>0.15404040404040409</v>
      </c>
      <c r="CB27" s="89">
        <f t="shared" si="44"/>
        <v>1.0101010101010055E-2</v>
      </c>
    </row>
    <row r="28" spans="1:99" s="15" customFormat="1" ht="13.5" customHeight="1">
      <c r="A28" s="65"/>
      <c r="B28" s="332"/>
      <c r="C28" s="329"/>
      <c r="D28" s="84"/>
      <c r="E28" s="209" t="s">
        <v>168</v>
      </c>
      <c r="F28" s="242">
        <v>0</v>
      </c>
      <c r="G28" s="218">
        <v>0</v>
      </c>
      <c r="H28" s="215" t="str">
        <f t="shared" si="48"/>
        <v>-</v>
      </c>
      <c r="I28" s="219">
        <v>0</v>
      </c>
      <c r="J28" s="216" t="str">
        <f t="shared" si="49"/>
        <v>-</v>
      </c>
      <c r="K28" s="218">
        <v>0</v>
      </c>
      <c r="L28" s="215" t="str">
        <f t="shared" si="50"/>
        <v>-</v>
      </c>
      <c r="M28" s="219">
        <v>0</v>
      </c>
      <c r="N28" s="216" t="str">
        <f t="shared" si="51"/>
        <v>-</v>
      </c>
      <c r="O28" s="242">
        <v>0</v>
      </c>
      <c r="P28" s="218">
        <v>0</v>
      </c>
      <c r="Q28" s="215" t="str">
        <f t="shared" si="52"/>
        <v>-</v>
      </c>
      <c r="R28" s="219">
        <v>0</v>
      </c>
      <c r="S28" s="216" t="str">
        <f t="shared" si="53"/>
        <v>-</v>
      </c>
      <c r="T28" s="218">
        <v>0</v>
      </c>
      <c r="U28" s="215" t="str">
        <f t="shared" si="54"/>
        <v>-</v>
      </c>
      <c r="V28" s="219">
        <v>0</v>
      </c>
      <c r="W28" s="216" t="str">
        <f t="shared" si="55"/>
        <v>-</v>
      </c>
      <c r="X28" s="242">
        <v>98</v>
      </c>
      <c r="Y28" s="218">
        <v>97</v>
      </c>
      <c r="Z28" s="215">
        <f t="shared" si="56"/>
        <v>0.98979591836734693</v>
      </c>
      <c r="AA28" s="219">
        <v>40791170</v>
      </c>
      <c r="AB28" s="216">
        <f t="shared" si="57"/>
        <v>420527.5257731959</v>
      </c>
      <c r="AC28" s="218">
        <v>81</v>
      </c>
      <c r="AD28" s="215">
        <f t="shared" si="58"/>
        <v>0.82653061224489799</v>
      </c>
      <c r="AE28" s="219">
        <v>7493138</v>
      </c>
      <c r="AF28" s="216">
        <f t="shared" si="59"/>
        <v>92507.876543209873</v>
      </c>
      <c r="AG28" s="242">
        <v>48</v>
      </c>
      <c r="AH28" s="218">
        <v>47</v>
      </c>
      <c r="AI28" s="215">
        <f t="shared" si="60"/>
        <v>0.97916666666666663</v>
      </c>
      <c r="AJ28" s="219">
        <v>23908420</v>
      </c>
      <c r="AK28" s="216">
        <f t="shared" si="61"/>
        <v>508689.78723404254</v>
      </c>
      <c r="AL28" s="218">
        <v>42</v>
      </c>
      <c r="AM28" s="215">
        <f t="shared" si="62"/>
        <v>0.875</v>
      </c>
      <c r="AN28" s="219">
        <v>10247456</v>
      </c>
      <c r="AO28" s="216">
        <f t="shared" si="63"/>
        <v>243987.04761904763</v>
      </c>
      <c r="AP28" s="242">
        <v>12</v>
      </c>
      <c r="AQ28" s="218">
        <v>12</v>
      </c>
      <c r="AR28" s="215">
        <f t="shared" si="64"/>
        <v>1</v>
      </c>
      <c r="AS28" s="219">
        <v>5146610</v>
      </c>
      <c r="AT28" s="216">
        <f t="shared" si="65"/>
        <v>428884.16666666669</v>
      </c>
      <c r="AU28" s="218">
        <v>10</v>
      </c>
      <c r="AV28" s="215">
        <f t="shared" si="66"/>
        <v>0.83333333333333337</v>
      </c>
      <c r="AW28" s="219">
        <v>685615</v>
      </c>
      <c r="AX28" s="216">
        <f t="shared" si="67"/>
        <v>68561.5</v>
      </c>
      <c r="AY28" s="242">
        <v>2</v>
      </c>
      <c r="AZ28" s="218">
        <v>2</v>
      </c>
      <c r="BA28" s="215">
        <f t="shared" si="68"/>
        <v>1</v>
      </c>
      <c r="BB28" s="219">
        <v>843150</v>
      </c>
      <c r="BC28" s="216">
        <f t="shared" si="69"/>
        <v>421575</v>
      </c>
      <c r="BD28" s="218">
        <v>2</v>
      </c>
      <c r="BE28" s="215">
        <f t="shared" si="70"/>
        <v>1</v>
      </c>
      <c r="BF28" s="219">
        <v>78864</v>
      </c>
      <c r="BG28" s="216">
        <f t="shared" si="71"/>
        <v>39432</v>
      </c>
      <c r="BH28" s="242">
        <v>0</v>
      </c>
      <c r="BI28" s="218">
        <v>0</v>
      </c>
      <c r="BJ28" s="215" t="str">
        <f t="shared" si="72"/>
        <v>-</v>
      </c>
      <c r="BK28" s="219">
        <v>0</v>
      </c>
      <c r="BL28" s="216" t="str">
        <f t="shared" si="73"/>
        <v>-</v>
      </c>
      <c r="BM28" s="218">
        <v>0</v>
      </c>
      <c r="BN28" s="215" t="str">
        <f t="shared" si="74"/>
        <v>-</v>
      </c>
      <c r="BO28" s="219">
        <v>0</v>
      </c>
      <c r="BP28" s="216" t="str">
        <f t="shared" si="75"/>
        <v>-</v>
      </c>
      <c r="BQ28" s="217">
        <f t="shared" si="76"/>
        <v>160</v>
      </c>
      <c r="BR28" s="218">
        <f t="shared" si="77"/>
        <v>158</v>
      </c>
      <c r="BS28" s="215">
        <f t="shared" si="78"/>
        <v>0.98750000000000004</v>
      </c>
      <c r="BT28" s="219">
        <f t="shared" si="79"/>
        <v>70689350</v>
      </c>
      <c r="BU28" s="216">
        <f t="shared" si="80"/>
        <v>447400.94936708861</v>
      </c>
      <c r="BV28" s="218">
        <f t="shared" si="81"/>
        <v>135</v>
      </c>
      <c r="BW28" s="215">
        <f t="shared" si="82"/>
        <v>0.84375</v>
      </c>
      <c r="BX28" s="219">
        <f t="shared" si="83"/>
        <v>18505073</v>
      </c>
      <c r="BY28" s="216">
        <f t="shared" si="84"/>
        <v>137074.61481481482</v>
      </c>
      <c r="BZ28" s="85"/>
      <c r="CA28" s="89">
        <f t="shared" si="43"/>
        <v>0.14375000000000004</v>
      </c>
      <c r="CB28" s="89">
        <f t="shared" si="44"/>
        <v>1.2499999999999956E-2</v>
      </c>
    </row>
    <row r="29" spans="1:99" s="15" customFormat="1" ht="13.5" customHeight="1">
      <c r="A29" s="65"/>
      <c r="B29" s="332"/>
      <c r="C29" s="329"/>
      <c r="D29" s="220"/>
      <c r="E29" s="75" t="s">
        <v>234</v>
      </c>
      <c r="F29" s="242">
        <v>0</v>
      </c>
      <c r="G29" s="218">
        <v>0</v>
      </c>
      <c r="H29" s="215" t="str">
        <f t="shared" si="48"/>
        <v>-</v>
      </c>
      <c r="I29" s="219">
        <v>0</v>
      </c>
      <c r="J29" s="216" t="str">
        <f t="shared" si="49"/>
        <v>-</v>
      </c>
      <c r="K29" s="218">
        <v>0</v>
      </c>
      <c r="L29" s="215" t="str">
        <f t="shared" si="50"/>
        <v>-</v>
      </c>
      <c r="M29" s="219">
        <v>0</v>
      </c>
      <c r="N29" s="216" t="str">
        <f t="shared" si="51"/>
        <v>-</v>
      </c>
      <c r="O29" s="242">
        <v>0</v>
      </c>
      <c r="P29" s="218">
        <v>0</v>
      </c>
      <c r="Q29" s="215" t="str">
        <f t="shared" si="52"/>
        <v>-</v>
      </c>
      <c r="R29" s="219">
        <v>0</v>
      </c>
      <c r="S29" s="216" t="str">
        <f t="shared" si="53"/>
        <v>-</v>
      </c>
      <c r="T29" s="218">
        <v>0</v>
      </c>
      <c r="U29" s="215" t="str">
        <f t="shared" si="54"/>
        <v>-</v>
      </c>
      <c r="V29" s="219">
        <v>0</v>
      </c>
      <c r="W29" s="216" t="str">
        <f t="shared" si="55"/>
        <v>-</v>
      </c>
      <c r="X29" s="242">
        <v>0</v>
      </c>
      <c r="Y29" s="218">
        <v>0</v>
      </c>
      <c r="Z29" s="215" t="str">
        <f t="shared" si="56"/>
        <v>-</v>
      </c>
      <c r="AA29" s="219">
        <v>0</v>
      </c>
      <c r="AB29" s="216" t="str">
        <f t="shared" si="57"/>
        <v>-</v>
      </c>
      <c r="AC29" s="218">
        <v>0</v>
      </c>
      <c r="AD29" s="215" t="str">
        <f t="shared" si="58"/>
        <v>-</v>
      </c>
      <c r="AE29" s="219">
        <v>0</v>
      </c>
      <c r="AF29" s="216" t="str">
        <f t="shared" si="59"/>
        <v>-</v>
      </c>
      <c r="AG29" s="242">
        <v>0</v>
      </c>
      <c r="AH29" s="218">
        <v>0</v>
      </c>
      <c r="AI29" s="215" t="str">
        <f t="shared" si="60"/>
        <v>-</v>
      </c>
      <c r="AJ29" s="219">
        <v>0</v>
      </c>
      <c r="AK29" s="216" t="str">
        <f t="shared" si="61"/>
        <v>-</v>
      </c>
      <c r="AL29" s="218">
        <v>0</v>
      </c>
      <c r="AM29" s="215" t="str">
        <f t="shared" si="62"/>
        <v>-</v>
      </c>
      <c r="AN29" s="219">
        <v>0</v>
      </c>
      <c r="AO29" s="216" t="str">
        <f t="shared" si="63"/>
        <v>-</v>
      </c>
      <c r="AP29" s="242">
        <v>0</v>
      </c>
      <c r="AQ29" s="218">
        <v>0</v>
      </c>
      <c r="AR29" s="215" t="str">
        <f t="shared" si="64"/>
        <v>-</v>
      </c>
      <c r="AS29" s="219">
        <v>0</v>
      </c>
      <c r="AT29" s="216" t="str">
        <f t="shared" si="65"/>
        <v>-</v>
      </c>
      <c r="AU29" s="218">
        <v>0</v>
      </c>
      <c r="AV29" s="215" t="str">
        <f t="shared" si="66"/>
        <v>-</v>
      </c>
      <c r="AW29" s="219">
        <v>0</v>
      </c>
      <c r="AX29" s="216" t="str">
        <f t="shared" si="67"/>
        <v>-</v>
      </c>
      <c r="AY29" s="242">
        <v>0</v>
      </c>
      <c r="AZ29" s="218">
        <v>0</v>
      </c>
      <c r="BA29" s="215" t="str">
        <f t="shared" si="68"/>
        <v>-</v>
      </c>
      <c r="BB29" s="219">
        <v>0</v>
      </c>
      <c r="BC29" s="216" t="str">
        <f t="shared" si="69"/>
        <v>-</v>
      </c>
      <c r="BD29" s="218">
        <v>0</v>
      </c>
      <c r="BE29" s="215" t="str">
        <f t="shared" si="70"/>
        <v>-</v>
      </c>
      <c r="BF29" s="219">
        <v>0</v>
      </c>
      <c r="BG29" s="216" t="str">
        <f t="shared" si="71"/>
        <v>-</v>
      </c>
      <c r="BH29" s="242">
        <v>0</v>
      </c>
      <c r="BI29" s="218">
        <v>0</v>
      </c>
      <c r="BJ29" s="215" t="str">
        <f t="shared" si="72"/>
        <v>-</v>
      </c>
      <c r="BK29" s="219">
        <v>0</v>
      </c>
      <c r="BL29" s="216" t="str">
        <f t="shared" si="73"/>
        <v>-</v>
      </c>
      <c r="BM29" s="218">
        <v>0</v>
      </c>
      <c r="BN29" s="215" t="str">
        <f t="shared" si="74"/>
        <v>-</v>
      </c>
      <c r="BO29" s="219">
        <v>0</v>
      </c>
      <c r="BP29" s="216" t="str">
        <f t="shared" si="75"/>
        <v>-</v>
      </c>
      <c r="BQ29" s="217">
        <f>SUM(F29,O29,X29,AG29,AP29,AY29,BH29)</f>
        <v>0</v>
      </c>
      <c r="BR29" s="218">
        <f>SUM(G29,P29,Y29,AH29,AQ29,AZ29,BI29)</f>
        <v>0</v>
      </c>
      <c r="BS29" s="215" t="str">
        <f t="shared" si="78"/>
        <v>-</v>
      </c>
      <c r="BT29" s="219">
        <f>SUM(I29,R29,AA29,AJ29,AS29,BB29,BK29)</f>
        <v>0</v>
      </c>
      <c r="BU29" s="216" t="str">
        <f t="shared" si="80"/>
        <v>-</v>
      </c>
      <c r="BV29" s="218">
        <f>SUM(K29,T29,AC29,AL29,AU29,BD29,BM29)</f>
        <v>0</v>
      </c>
      <c r="BW29" s="215" t="str">
        <f t="shared" si="82"/>
        <v>-</v>
      </c>
      <c r="BX29" s="219">
        <f>SUM(M29,V29,AE29,AN29,AW29,BF29,BO29)</f>
        <v>0</v>
      </c>
      <c r="BY29" s="216" t="str">
        <f t="shared" si="84"/>
        <v>-</v>
      </c>
      <c r="BZ29" s="85"/>
      <c r="CA29" s="89" t="str">
        <f t="shared" si="43"/>
        <v>-</v>
      </c>
      <c r="CB29" s="89" t="str">
        <f t="shared" si="44"/>
        <v>-</v>
      </c>
    </row>
    <row r="30" spans="1:99" s="15" customFormat="1" ht="13.5" customHeight="1">
      <c r="A30" s="65"/>
      <c r="B30" s="333"/>
      <c r="C30" s="330"/>
      <c r="D30" s="338" t="s">
        <v>225</v>
      </c>
      <c r="E30" s="339"/>
      <c r="F30" s="154">
        <v>100</v>
      </c>
      <c r="G30" s="62">
        <v>97</v>
      </c>
      <c r="H30" s="83">
        <f t="shared" si="48"/>
        <v>0.97</v>
      </c>
      <c r="I30" s="102">
        <v>228343350</v>
      </c>
      <c r="J30" s="110">
        <f t="shared" si="49"/>
        <v>2354055.1546391752</v>
      </c>
      <c r="K30" s="62">
        <v>76</v>
      </c>
      <c r="L30" s="83">
        <f t="shared" si="50"/>
        <v>0.76</v>
      </c>
      <c r="M30" s="102">
        <v>97286433</v>
      </c>
      <c r="N30" s="110">
        <f t="shared" si="51"/>
        <v>1280084.644736842</v>
      </c>
      <c r="O30" s="154">
        <v>278</v>
      </c>
      <c r="P30" s="62">
        <v>264</v>
      </c>
      <c r="Q30" s="83">
        <f t="shared" si="52"/>
        <v>0.94964028776978415</v>
      </c>
      <c r="R30" s="102">
        <v>437844820</v>
      </c>
      <c r="S30" s="110">
        <f t="shared" si="53"/>
        <v>1658503.106060606</v>
      </c>
      <c r="T30" s="62">
        <v>229</v>
      </c>
      <c r="U30" s="83">
        <f t="shared" si="54"/>
        <v>0.82374100719424459</v>
      </c>
      <c r="V30" s="102">
        <v>161958061</v>
      </c>
      <c r="W30" s="110">
        <f t="shared" si="55"/>
        <v>707240.44104803493</v>
      </c>
      <c r="X30" s="154">
        <v>35625</v>
      </c>
      <c r="Y30" s="62">
        <v>32887</v>
      </c>
      <c r="Z30" s="83">
        <f t="shared" si="56"/>
        <v>0.92314385964912282</v>
      </c>
      <c r="AA30" s="102">
        <v>24758092880</v>
      </c>
      <c r="AB30" s="110">
        <f t="shared" si="57"/>
        <v>752823.08754218987</v>
      </c>
      <c r="AC30" s="62">
        <v>28133</v>
      </c>
      <c r="AD30" s="83">
        <f t="shared" si="58"/>
        <v>0.78969824561403512</v>
      </c>
      <c r="AE30" s="102">
        <v>6010240586</v>
      </c>
      <c r="AF30" s="110">
        <f t="shared" si="59"/>
        <v>213636.67529236129</v>
      </c>
      <c r="AG30" s="154">
        <v>29575</v>
      </c>
      <c r="AH30" s="62">
        <v>28101</v>
      </c>
      <c r="AI30" s="83">
        <f t="shared" si="60"/>
        <v>0.95016060862214713</v>
      </c>
      <c r="AJ30" s="102">
        <v>25366447470</v>
      </c>
      <c r="AK30" s="110">
        <f t="shared" si="61"/>
        <v>902688.42639051995</v>
      </c>
      <c r="AL30" s="62">
        <v>25233</v>
      </c>
      <c r="AM30" s="83">
        <f t="shared" si="62"/>
        <v>0.85318681318681322</v>
      </c>
      <c r="AN30" s="102">
        <v>5759385697</v>
      </c>
      <c r="AO30" s="110">
        <f t="shared" si="63"/>
        <v>228248.15507470377</v>
      </c>
      <c r="AP30" s="154">
        <v>19024</v>
      </c>
      <c r="AQ30" s="62">
        <v>18170</v>
      </c>
      <c r="AR30" s="83">
        <f t="shared" si="64"/>
        <v>0.95510933557611433</v>
      </c>
      <c r="AS30" s="102">
        <v>17579615200</v>
      </c>
      <c r="AT30" s="110">
        <f t="shared" si="65"/>
        <v>967507.71601541003</v>
      </c>
      <c r="AU30" s="62">
        <v>16577</v>
      </c>
      <c r="AV30" s="83">
        <f t="shared" si="66"/>
        <v>0.87137300252312866</v>
      </c>
      <c r="AW30" s="102">
        <v>3667183427</v>
      </c>
      <c r="AX30" s="110">
        <f t="shared" si="67"/>
        <v>221221.17554442902</v>
      </c>
      <c r="AY30" s="154">
        <v>7981</v>
      </c>
      <c r="AZ30" s="62">
        <v>7484</v>
      </c>
      <c r="BA30" s="83">
        <f t="shared" si="68"/>
        <v>0.93772710186693398</v>
      </c>
      <c r="BB30" s="102">
        <v>7516446940</v>
      </c>
      <c r="BC30" s="110">
        <f t="shared" si="69"/>
        <v>1004335.5077498663</v>
      </c>
      <c r="BD30" s="62">
        <v>6828</v>
      </c>
      <c r="BE30" s="83">
        <f t="shared" si="70"/>
        <v>0.85553188823455706</v>
      </c>
      <c r="BF30" s="102">
        <v>1319849781</v>
      </c>
      <c r="BG30" s="110">
        <f t="shared" si="71"/>
        <v>193299.61643233744</v>
      </c>
      <c r="BH30" s="154">
        <v>2749</v>
      </c>
      <c r="BI30" s="62">
        <v>2437</v>
      </c>
      <c r="BJ30" s="83">
        <f t="shared" si="72"/>
        <v>0.88650418333939618</v>
      </c>
      <c r="BK30" s="102">
        <v>2394152970</v>
      </c>
      <c r="BL30" s="110">
        <f t="shared" si="73"/>
        <v>982418.12474353716</v>
      </c>
      <c r="BM30" s="62">
        <v>2157</v>
      </c>
      <c r="BN30" s="83">
        <f t="shared" si="74"/>
        <v>0.78464896325936706</v>
      </c>
      <c r="BO30" s="102">
        <v>394554287</v>
      </c>
      <c r="BP30" s="110">
        <f t="shared" si="75"/>
        <v>182918.07464070467</v>
      </c>
      <c r="BQ30" s="108">
        <f t="shared" si="76"/>
        <v>95332</v>
      </c>
      <c r="BR30" s="62">
        <f t="shared" si="77"/>
        <v>89440</v>
      </c>
      <c r="BS30" s="83">
        <f t="shared" si="78"/>
        <v>0.93819493978936763</v>
      </c>
      <c r="BT30" s="102">
        <f t="shared" si="79"/>
        <v>78280943630</v>
      </c>
      <c r="BU30" s="110">
        <f t="shared" si="80"/>
        <v>875234.16402057244</v>
      </c>
      <c r="BV30" s="62">
        <f t="shared" si="81"/>
        <v>79233</v>
      </c>
      <c r="BW30" s="83">
        <f t="shared" si="82"/>
        <v>0.83112700876935341</v>
      </c>
      <c r="BX30" s="102">
        <f t="shared" si="83"/>
        <v>17410458272</v>
      </c>
      <c r="BY30" s="110">
        <f t="shared" si="84"/>
        <v>219737.46131031262</v>
      </c>
      <c r="BZ30" s="85"/>
      <c r="CA30" s="89">
        <f t="shared" si="43"/>
        <v>0.10706793102001422</v>
      </c>
      <c r="CB30" s="89">
        <f t="shared" si="44"/>
        <v>6.1805060210632368E-2</v>
      </c>
    </row>
    <row r="31" spans="1:99" s="15" customFormat="1" ht="13.5" customHeight="1">
      <c r="A31" s="65"/>
      <c r="B31" s="331">
        <v>5</v>
      </c>
      <c r="C31" s="328" t="s">
        <v>184</v>
      </c>
      <c r="D31" s="318" t="s">
        <v>157</v>
      </c>
      <c r="E31" s="307"/>
      <c r="F31" s="154">
        <v>21</v>
      </c>
      <c r="G31" s="62">
        <v>21</v>
      </c>
      <c r="H31" s="83">
        <f t="shared" si="48"/>
        <v>1</v>
      </c>
      <c r="I31" s="102">
        <v>17522160</v>
      </c>
      <c r="J31" s="110">
        <f t="shared" si="49"/>
        <v>834388.57142857148</v>
      </c>
      <c r="K31" s="62">
        <v>18</v>
      </c>
      <c r="L31" s="83">
        <f t="shared" si="50"/>
        <v>0.8571428571428571</v>
      </c>
      <c r="M31" s="102">
        <v>9094549</v>
      </c>
      <c r="N31" s="110">
        <f t="shared" si="51"/>
        <v>505252.72222222225</v>
      </c>
      <c r="O31" s="154">
        <v>97</v>
      </c>
      <c r="P31" s="62">
        <v>94</v>
      </c>
      <c r="Q31" s="83">
        <f t="shared" si="52"/>
        <v>0.96907216494845361</v>
      </c>
      <c r="R31" s="102">
        <v>47367410</v>
      </c>
      <c r="S31" s="110">
        <f t="shared" si="53"/>
        <v>503908.61702127662</v>
      </c>
      <c r="T31" s="62">
        <v>78</v>
      </c>
      <c r="U31" s="83">
        <f t="shared" si="54"/>
        <v>0.80412371134020622</v>
      </c>
      <c r="V31" s="102">
        <v>7704988</v>
      </c>
      <c r="W31" s="110">
        <f t="shared" si="55"/>
        <v>98781.897435897437</v>
      </c>
      <c r="X31" s="154">
        <v>11238</v>
      </c>
      <c r="Y31" s="62">
        <v>11082</v>
      </c>
      <c r="Z31" s="83">
        <f t="shared" si="56"/>
        <v>0.98611852642819009</v>
      </c>
      <c r="AA31" s="102">
        <v>4600796470</v>
      </c>
      <c r="AB31" s="110">
        <f t="shared" si="57"/>
        <v>415159.39992781088</v>
      </c>
      <c r="AC31" s="62">
        <v>9532</v>
      </c>
      <c r="AD31" s="83">
        <f t="shared" si="58"/>
        <v>0.84819362875956572</v>
      </c>
      <c r="AE31" s="102">
        <v>936239078</v>
      </c>
      <c r="AF31" s="110">
        <f t="shared" si="59"/>
        <v>98220.633445237094</v>
      </c>
      <c r="AG31" s="154">
        <v>7595</v>
      </c>
      <c r="AH31" s="62">
        <v>7552</v>
      </c>
      <c r="AI31" s="83">
        <f t="shared" si="60"/>
        <v>0.99433838051349577</v>
      </c>
      <c r="AJ31" s="102">
        <v>3673956490</v>
      </c>
      <c r="AK31" s="110">
        <f t="shared" si="61"/>
        <v>486487.88268008473</v>
      </c>
      <c r="AL31" s="62">
        <v>6703</v>
      </c>
      <c r="AM31" s="83">
        <f t="shared" si="62"/>
        <v>0.88255431204739965</v>
      </c>
      <c r="AN31" s="102">
        <v>733928532</v>
      </c>
      <c r="AO31" s="110">
        <f t="shared" si="63"/>
        <v>109492.54542742055</v>
      </c>
      <c r="AP31" s="154">
        <v>3455</v>
      </c>
      <c r="AQ31" s="62">
        <v>3436</v>
      </c>
      <c r="AR31" s="83">
        <f t="shared" si="64"/>
        <v>0.99450072358900143</v>
      </c>
      <c r="AS31" s="102">
        <v>1846833720</v>
      </c>
      <c r="AT31" s="110">
        <f t="shared" si="65"/>
        <v>537495.26193247968</v>
      </c>
      <c r="AU31" s="62">
        <v>3150</v>
      </c>
      <c r="AV31" s="83">
        <f t="shared" si="66"/>
        <v>0.91172214182344424</v>
      </c>
      <c r="AW31" s="102">
        <v>360012331</v>
      </c>
      <c r="AX31" s="110">
        <f t="shared" si="67"/>
        <v>114289.6288888889</v>
      </c>
      <c r="AY31" s="154">
        <v>984</v>
      </c>
      <c r="AZ31" s="62">
        <v>978</v>
      </c>
      <c r="BA31" s="83">
        <f t="shared" si="68"/>
        <v>0.99390243902439024</v>
      </c>
      <c r="BB31" s="102">
        <v>602883520</v>
      </c>
      <c r="BC31" s="110">
        <f t="shared" si="69"/>
        <v>616445.31697341509</v>
      </c>
      <c r="BD31" s="62">
        <v>922</v>
      </c>
      <c r="BE31" s="83">
        <f t="shared" si="70"/>
        <v>0.93699186991869921</v>
      </c>
      <c r="BF31" s="102">
        <v>118971031</v>
      </c>
      <c r="BG31" s="110">
        <f t="shared" si="71"/>
        <v>129035.82537960954</v>
      </c>
      <c r="BH31" s="154">
        <v>173</v>
      </c>
      <c r="BI31" s="62">
        <v>173</v>
      </c>
      <c r="BJ31" s="83">
        <f t="shared" si="72"/>
        <v>1</v>
      </c>
      <c r="BK31" s="102">
        <v>108294540</v>
      </c>
      <c r="BL31" s="110">
        <f t="shared" si="73"/>
        <v>625980</v>
      </c>
      <c r="BM31" s="62">
        <v>162</v>
      </c>
      <c r="BN31" s="83">
        <f t="shared" si="74"/>
        <v>0.93641618497109824</v>
      </c>
      <c r="BO31" s="102">
        <v>22606681</v>
      </c>
      <c r="BP31" s="110">
        <f t="shared" si="75"/>
        <v>139547.41358024691</v>
      </c>
      <c r="BQ31" s="108">
        <f t="shared" si="76"/>
        <v>23563</v>
      </c>
      <c r="BR31" s="62">
        <f t="shared" si="77"/>
        <v>23336</v>
      </c>
      <c r="BS31" s="83">
        <f t="shared" si="78"/>
        <v>0.99036625217502017</v>
      </c>
      <c r="BT31" s="102">
        <f t="shared" si="79"/>
        <v>10897654310</v>
      </c>
      <c r="BU31" s="110">
        <f t="shared" si="80"/>
        <v>466988.95740486804</v>
      </c>
      <c r="BV31" s="62">
        <f t="shared" si="81"/>
        <v>20565</v>
      </c>
      <c r="BW31" s="83">
        <f t="shared" si="82"/>
        <v>0.87276662564189622</v>
      </c>
      <c r="BX31" s="102">
        <f t="shared" si="83"/>
        <v>2188557190</v>
      </c>
      <c r="BY31" s="110">
        <f t="shared" si="84"/>
        <v>106421.4534403112</v>
      </c>
      <c r="BZ31" s="85"/>
      <c r="CA31" s="89">
        <f t="shared" si="43"/>
        <v>0.11759962653312395</v>
      </c>
      <c r="CB31" s="89">
        <f t="shared" si="44"/>
        <v>9.6337478249798325E-3</v>
      </c>
    </row>
    <row r="32" spans="1:99" s="15" customFormat="1" ht="13.5" customHeight="1">
      <c r="A32" s="65"/>
      <c r="B32" s="332"/>
      <c r="C32" s="329"/>
      <c r="D32" s="306" t="s">
        <v>171</v>
      </c>
      <c r="E32" s="307"/>
      <c r="F32" s="154">
        <v>1</v>
      </c>
      <c r="G32" s="62">
        <v>1</v>
      </c>
      <c r="H32" s="83">
        <f t="shared" si="48"/>
        <v>1</v>
      </c>
      <c r="I32" s="102">
        <v>111070</v>
      </c>
      <c r="J32" s="110">
        <f t="shared" si="49"/>
        <v>111070</v>
      </c>
      <c r="K32" s="62">
        <v>1</v>
      </c>
      <c r="L32" s="83">
        <f t="shared" si="50"/>
        <v>1</v>
      </c>
      <c r="M32" s="102">
        <v>9454</v>
      </c>
      <c r="N32" s="110">
        <f t="shared" si="51"/>
        <v>9454</v>
      </c>
      <c r="O32" s="154">
        <v>2</v>
      </c>
      <c r="P32" s="62">
        <v>2</v>
      </c>
      <c r="Q32" s="83">
        <f t="shared" si="52"/>
        <v>1</v>
      </c>
      <c r="R32" s="102">
        <v>1205800</v>
      </c>
      <c r="S32" s="110">
        <f t="shared" si="53"/>
        <v>602900</v>
      </c>
      <c r="T32" s="62">
        <v>2</v>
      </c>
      <c r="U32" s="83">
        <f t="shared" si="54"/>
        <v>1</v>
      </c>
      <c r="V32" s="102">
        <v>112458</v>
      </c>
      <c r="W32" s="110">
        <f t="shared" si="55"/>
        <v>56229</v>
      </c>
      <c r="X32" s="154">
        <v>408</v>
      </c>
      <c r="Y32" s="62">
        <v>399</v>
      </c>
      <c r="Z32" s="83">
        <f t="shared" si="56"/>
        <v>0.9779411764705882</v>
      </c>
      <c r="AA32" s="102">
        <v>180822210</v>
      </c>
      <c r="AB32" s="110">
        <f t="shared" si="57"/>
        <v>453188.49624060153</v>
      </c>
      <c r="AC32" s="62">
        <v>325</v>
      </c>
      <c r="AD32" s="83">
        <f t="shared" si="58"/>
        <v>0.79656862745098034</v>
      </c>
      <c r="AE32" s="102">
        <v>39078699</v>
      </c>
      <c r="AF32" s="110">
        <f t="shared" si="59"/>
        <v>120242.15076923076</v>
      </c>
      <c r="AG32" s="154">
        <v>229</v>
      </c>
      <c r="AH32" s="62">
        <v>229</v>
      </c>
      <c r="AI32" s="83">
        <f t="shared" si="60"/>
        <v>1</v>
      </c>
      <c r="AJ32" s="102">
        <v>121583850</v>
      </c>
      <c r="AK32" s="110">
        <f t="shared" si="61"/>
        <v>530933.84279475978</v>
      </c>
      <c r="AL32" s="62">
        <v>202</v>
      </c>
      <c r="AM32" s="83">
        <f t="shared" si="62"/>
        <v>0.88209606986899558</v>
      </c>
      <c r="AN32" s="102">
        <v>20486661</v>
      </c>
      <c r="AO32" s="110">
        <f t="shared" si="63"/>
        <v>101419.11386138614</v>
      </c>
      <c r="AP32" s="154">
        <v>59</v>
      </c>
      <c r="AQ32" s="62">
        <v>59</v>
      </c>
      <c r="AR32" s="83">
        <f t="shared" si="64"/>
        <v>1</v>
      </c>
      <c r="AS32" s="102">
        <v>36035830</v>
      </c>
      <c r="AT32" s="110">
        <f t="shared" si="65"/>
        <v>610776.779661017</v>
      </c>
      <c r="AU32" s="62">
        <v>55</v>
      </c>
      <c r="AV32" s="83">
        <f t="shared" si="66"/>
        <v>0.93220338983050843</v>
      </c>
      <c r="AW32" s="102">
        <v>4614213</v>
      </c>
      <c r="AX32" s="110">
        <f t="shared" si="67"/>
        <v>83894.781818181815</v>
      </c>
      <c r="AY32" s="154">
        <v>4</v>
      </c>
      <c r="AZ32" s="62">
        <v>4</v>
      </c>
      <c r="BA32" s="83">
        <f t="shared" si="68"/>
        <v>1</v>
      </c>
      <c r="BB32" s="102">
        <v>1828090</v>
      </c>
      <c r="BC32" s="110">
        <f t="shared" si="69"/>
        <v>457022.5</v>
      </c>
      <c r="BD32" s="62">
        <v>3</v>
      </c>
      <c r="BE32" s="83">
        <f t="shared" si="70"/>
        <v>0.75</v>
      </c>
      <c r="BF32" s="102">
        <v>490505</v>
      </c>
      <c r="BG32" s="110">
        <f t="shared" si="71"/>
        <v>163501.66666666666</v>
      </c>
      <c r="BH32" s="154">
        <v>0</v>
      </c>
      <c r="BI32" s="62">
        <v>0</v>
      </c>
      <c r="BJ32" s="83" t="str">
        <f t="shared" si="72"/>
        <v>-</v>
      </c>
      <c r="BK32" s="102">
        <v>0</v>
      </c>
      <c r="BL32" s="110" t="str">
        <f t="shared" si="73"/>
        <v>-</v>
      </c>
      <c r="BM32" s="62">
        <v>0</v>
      </c>
      <c r="BN32" s="83" t="str">
        <f t="shared" si="74"/>
        <v>-</v>
      </c>
      <c r="BO32" s="102">
        <v>0</v>
      </c>
      <c r="BP32" s="110" t="str">
        <f t="shared" si="75"/>
        <v>-</v>
      </c>
      <c r="BQ32" s="108">
        <f t="shared" si="76"/>
        <v>703</v>
      </c>
      <c r="BR32" s="62">
        <f t="shared" si="77"/>
        <v>694</v>
      </c>
      <c r="BS32" s="83">
        <f t="shared" si="78"/>
        <v>0.98719772403982931</v>
      </c>
      <c r="BT32" s="102">
        <f t="shared" si="79"/>
        <v>341586850</v>
      </c>
      <c r="BU32" s="110">
        <f t="shared" si="80"/>
        <v>492200.07204610953</v>
      </c>
      <c r="BV32" s="62">
        <f t="shared" si="81"/>
        <v>588</v>
      </c>
      <c r="BW32" s="83">
        <f t="shared" si="82"/>
        <v>0.83641536273115225</v>
      </c>
      <c r="BX32" s="102">
        <f t="shared" si="83"/>
        <v>64791990</v>
      </c>
      <c r="BY32" s="110">
        <f t="shared" si="84"/>
        <v>110190.45918367348</v>
      </c>
      <c r="BZ32" s="85"/>
      <c r="CA32" s="89">
        <f t="shared" si="43"/>
        <v>0.15078236130867706</v>
      </c>
      <c r="CB32" s="89">
        <f t="shared" si="44"/>
        <v>1.2802275960170695E-2</v>
      </c>
    </row>
    <row r="33" spans="1:80" s="15" customFormat="1" ht="13.5" customHeight="1">
      <c r="A33" s="65"/>
      <c r="B33" s="332"/>
      <c r="C33" s="329"/>
      <c r="D33" s="84"/>
      <c r="E33" s="74" t="s">
        <v>167</v>
      </c>
      <c r="F33" s="178">
        <v>1</v>
      </c>
      <c r="G33" s="64">
        <v>1</v>
      </c>
      <c r="H33" s="82">
        <f t="shared" si="48"/>
        <v>1</v>
      </c>
      <c r="I33" s="111">
        <v>111070</v>
      </c>
      <c r="J33" s="112">
        <f t="shared" si="49"/>
        <v>111070</v>
      </c>
      <c r="K33" s="64">
        <v>1</v>
      </c>
      <c r="L33" s="82">
        <f t="shared" si="50"/>
        <v>1</v>
      </c>
      <c r="M33" s="111">
        <v>9454</v>
      </c>
      <c r="N33" s="112">
        <f t="shared" si="51"/>
        <v>9454</v>
      </c>
      <c r="O33" s="178">
        <v>2</v>
      </c>
      <c r="P33" s="64">
        <v>2</v>
      </c>
      <c r="Q33" s="82">
        <f t="shared" si="52"/>
        <v>1</v>
      </c>
      <c r="R33" s="111">
        <v>1205800</v>
      </c>
      <c r="S33" s="112">
        <f t="shared" si="53"/>
        <v>602900</v>
      </c>
      <c r="T33" s="64">
        <v>2</v>
      </c>
      <c r="U33" s="82">
        <f t="shared" si="54"/>
        <v>1</v>
      </c>
      <c r="V33" s="111">
        <v>112458</v>
      </c>
      <c r="W33" s="112">
        <f t="shared" si="55"/>
        <v>56229</v>
      </c>
      <c r="X33" s="178">
        <v>293</v>
      </c>
      <c r="Y33" s="64">
        <v>288</v>
      </c>
      <c r="Z33" s="82">
        <f t="shared" si="56"/>
        <v>0.98293515358361772</v>
      </c>
      <c r="AA33" s="111">
        <v>117607510</v>
      </c>
      <c r="AB33" s="112">
        <f t="shared" si="57"/>
        <v>408359.40972222225</v>
      </c>
      <c r="AC33" s="64">
        <v>230</v>
      </c>
      <c r="AD33" s="82">
        <f t="shared" si="58"/>
        <v>0.78498293515358364</v>
      </c>
      <c r="AE33" s="111">
        <v>21202977</v>
      </c>
      <c r="AF33" s="112">
        <f t="shared" si="59"/>
        <v>92186.85652173913</v>
      </c>
      <c r="AG33" s="178">
        <v>158</v>
      </c>
      <c r="AH33" s="64">
        <v>158</v>
      </c>
      <c r="AI33" s="82">
        <f t="shared" si="60"/>
        <v>1</v>
      </c>
      <c r="AJ33" s="111">
        <v>80904920</v>
      </c>
      <c r="AK33" s="112">
        <f t="shared" si="61"/>
        <v>512056.45569620252</v>
      </c>
      <c r="AL33" s="64">
        <v>138</v>
      </c>
      <c r="AM33" s="82">
        <f t="shared" si="62"/>
        <v>0.87341772151898733</v>
      </c>
      <c r="AN33" s="111">
        <v>12232622</v>
      </c>
      <c r="AO33" s="112">
        <f t="shared" si="63"/>
        <v>88642.188405797104</v>
      </c>
      <c r="AP33" s="178">
        <v>47</v>
      </c>
      <c r="AQ33" s="64">
        <v>47</v>
      </c>
      <c r="AR33" s="82">
        <f t="shared" si="64"/>
        <v>1</v>
      </c>
      <c r="AS33" s="111">
        <v>29323780</v>
      </c>
      <c r="AT33" s="112">
        <f t="shared" si="65"/>
        <v>623910.21276595746</v>
      </c>
      <c r="AU33" s="64">
        <v>46</v>
      </c>
      <c r="AV33" s="82">
        <f t="shared" si="66"/>
        <v>0.97872340425531912</v>
      </c>
      <c r="AW33" s="111">
        <v>3898475</v>
      </c>
      <c r="AX33" s="112">
        <f t="shared" si="67"/>
        <v>84749.456521739135</v>
      </c>
      <c r="AY33" s="178">
        <v>2</v>
      </c>
      <c r="AZ33" s="64">
        <v>2</v>
      </c>
      <c r="BA33" s="82">
        <f t="shared" si="68"/>
        <v>1</v>
      </c>
      <c r="BB33" s="111">
        <v>1291100</v>
      </c>
      <c r="BC33" s="112">
        <f t="shared" si="69"/>
        <v>645550</v>
      </c>
      <c r="BD33" s="64">
        <v>2</v>
      </c>
      <c r="BE33" s="82">
        <f t="shared" si="70"/>
        <v>1</v>
      </c>
      <c r="BF33" s="111">
        <v>253609</v>
      </c>
      <c r="BG33" s="112">
        <f t="shared" si="71"/>
        <v>126804.5</v>
      </c>
      <c r="BH33" s="178">
        <v>0</v>
      </c>
      <c r="BI33" s="64">
        <v>0</v>
      </c>
      <c r="BJ33" s="82" t="str">
        <f t="shared" si="72"/>
        <v>-</v>
      </c>
      <c r="BK33" s="111">
        <v>0</v>
      </c>
      <c r="BL33" s="112" t="str">
        <f t="shared" si="73"/>
        <v>-</v>
      </c>
      <c r="BM33" s="64">
        <v>0</v>
      </c>
      <c r="BN33" s="82" t="str">
        <f t="shared" si="74"/>
        <v>-</v>
      </c>
      <c r="BO33" s="111">
        <v>0</v>
      </c>
      <c r="BP33" s="112" t="str">
        <f t="shared" si="75"/>
        <v>-</v>
      </c>
      <c r="BQ33" s="109">
        <f t="shared" si="76"/>
        <v>503</v>
      </c>
      <c r="BR33" s="64">
        <f t="shared" si="77"/>
        <v>498</v>
      </c>
      <c r="BS33" s="82">
        <f t="shared" si="78"/>
        <v>0.99005964214711728</v>
      </c>
      <c r="BT33" s="111">
        <f t="shared" si="79"/>
        <v>230444180</v>
      </c>
      <c r="BU33" s="112">
        <f t="shared" si="80"/>
        <v>462739.3172690763</v>
      </c>
      <c r="BV33" s="64">
        <f t="shared" si="81"/>
        <v>419</v>
      </c>
      <c r="BW33" s="82">
        <f t="shared" si="82"/>
        <v>0.83300198807157055</v>
      </c>
      <c r="BX33" s="111">
        <f t="shared" si="83"/>
        <v>37709595</v>
      </c>
      <c r="BY33" s="112">
        <f t="shared" si="84"/>
        <v>89999.033412887831</v>
      </c>
      <c r="BZ33" s="85"/>
      <c r="CA33" s="89">
        <f t="shared" si="43"/>
        <v>0.15705765407554673</v>
      </c>
      <c r="CB33" s="89">
        <f t="shared" si="44"/>
        <v>9.9403578528827197E-3</v>
      </c>
    </row>
    <row r="34" spans="1:80" s="15" customFormat="1" ht="13.5" customHeight="1">
      <c r="A34" s="65"/>
      <c r="B34" s="332"/>
      <c r="C34" s="329"/>
      <c r="D34" s="84"/>
      <c r="E34" s="209" t="s">
        <v>168</v>
      </c>
      <c r="F34" s="242">
        <v>0</v>
      </c>
      <c r="G34" s="218">
        <v>0</v>
      </c>
      <c r="H34" s="215" t="str">
        <f t="shared" si="48"/>
        <v>-</v>
      </c>
      <c r="I34" s="219">
        <v>0</v>
      </c>
      <c r="J34" s="216" t="str">
        <f t="shared" si="49"/>
        <v>-</v>
      </c>
      <c r="K34" s="218">
        <v>0</v>
      </c>
      <c r="L34" s="215" t="str">
        <f t="shared" si="50"/>
        <v>-</v>
      </c>
      <c r="M34" s="219">
        <v>0</v>
      </c>
      <c r="N34" s="216" t="str">
        <f t="shared" si="51"/>
        <v>-</v>
      </c>
      <c r="O34" s="242">
        <v>0</v>
      </c>
      <c r="P34" s="218">
        <v>0</v>
      </c>
      <c r="Q34" s="215" t="str">
        <f t="shared" si="52"/>
        <v>-</v>
      </c>
      <c r="R34" s="219">
        <v>0</v>
      </c>
      <c r="S34" s="216" t="str">
        <f t="shared" si="53"/>
        <v>-</v>
      </c>
      <c r="T34" s="218">
        <v>0</v>
      </c>
      <c r="U34" s="215" t="str">
        <f t="shared" si="54"/>
        <v>-</v>
      </c>
      <c r="V34" s="219">
        <v>0</v>
      </c>
      <c r="W34" s="216" t="str">
        <f t="shared" si="55"/>
        <v>-</v>
      </c>
      <c r="X34" s="242">
        <v>115</v>
      </c>
      <c r="Y34" s="218">
        <v>111</v>
      </c>
      <c r="Z34" s="215">
        <f t="shared" si="56"/>
        <v>0.9652173913043478</v>
      </c>
      <c r="AA34" s="219">
        <v>63214700</v>
      </c>
      <c r="AB34" s="216">
        <f t="shared" si="57"/>
        <v>569501.80180180178</v>
      </c>
      <c r="AC34" s="218">
        <v>95</v>
      </c>
      <c r="AD34" s="215">
        <f t="shared" si="58"/>
        <v>0.82608695652173914</v>
      </c>
      <c r="AE34" s="219">
        <v>17875722</v>
      </c>
      <c r="AF34" s="216">
        <f t="shared" si="59"/>
        <v>188165.49473684211</v>
      </c>
      <c r="AG34" s="242">
        <v>71</v>
      </c>
      <c r="AH34" s="218">
        <v>71</v>
      </c>
      <c r="AI34" s="215">
        <f t="shared" si="60"/>
        <v>1</v>
      </c>
      <c r="AJ34" s="219">
        <v>40678930</v>
      </c>
      <c r="AK34" s="216">
        <f t="shared" si="61"/>
        <v>572942.67605633801</v>
      </c>
      <c r="AL34" s="218">
        <v>64</v>
      </c>
      <c r="AM34" s="215">
        <f t="shared" si="62"/>
        <v>0.90140845070422537</v>
      </c>
      <c r="AN34" s="219">
        <v>8254039</v>
      </c>
      <c r="AO34" s="216">
        <f t="shared" si="63"/>
        <v>128969.359375</v>
      </c>
      <c r="AP34" s="242">
        <v>12</v>
      </c>
      <c r="AQ34" s="218">
        <v>12</v>
      </c>
      <c r="AR34" s="215">
        <f t="shared" si="64"/>
        <v>1</v>
      </c>
      <c r="AS34" s="219">
        <v>6712050</v>
      </c>
      <c r="AT34" s="216">
        <f t="shared" si="65"/>
        <v>559337.5</v>
      </c>
      <c r="AU34" s="218">
        <v>9</v>
      </c>
      <c r="AV34" s="215">
        <f t="shared" si="66"/>
        <v>0.75</v>
      </c>
      <c r="AW34" s="219">
        <v>715738</v>
      </c>
      <c r="AX34" s="216">
        <f t="shared" si="67"/>
        <v>79526.444444444438</v>
      </c>
      <c r="AY34" s="242">
        <v>2</v>
      </c>
      <c r="AZ34" s="218">
        <v>2</v>
      </c>
      <c r="BA34" s="215">
        <f t="shared" si="68"/>
        <v>1</v>
      </c>
      <c r="BB34" s="219">
        <v>536990</v>
      </c>
      <c r="BC34" s="216">
        <f t="shared" si="69"/>
        <v>268495</v>
      </c>
      <c r="BD34" s="218">
        <v>1</v>
      </c>
      <c r="BE34" s="215">
        <f t="shared" si="70"/>
        <v>0.5</v>
      </c>
      <c r="BF34" s="219">
        <v>236896</v>
      </c>
      <c r="BG34" s="216">
        <f t="shared" si="71"/>
        <v>236896</v>
      </c>
      <c r="BH34" s="242">
        <v>0</v>
      </c>
      <c r="BI34" s="218">
        <v>0</v>
      </c>
      <c r="BJ34" s="215" t="str">
        <f t="shared" si="72"/>
        <v>-</v>
      </c>
      <c r="BK34" s="219">
        <v>0</v>
      </c>
      <c r="BL34" s="216" t="str">
        <f t="shared" si="73"/>
        <v>-</v>
      </c>
      <c r="BM34" s="218">
        <v>0</v>
      </c>
      <c r="BN34" s="215" t="str">
        <f t="shared" si="74"/>
        <v>-</v>
      </c>
      <c r="BO34" s="219">
        <v>0</v>
      </c>
      <c r="BP34" s="216" t="str">
        <f t="shared" si="75"/>
        <v>-</v>
      </c>
      <c r="BQ34" s="217">
        <f t="shared" si="76"/>
        <v>200</v>
      </c>
      <c r="BR34" s="218">
        <f t="shared" si="77"/>
        <v>196</v>
      </c>
      <c r="BS34" s="215">
        <f t="shared" si="78"/>
        <v>0.98</v>
      </c>
      <c r="BT34" s="219">
        <f t="shared" si="79"/>
        <v>111142670</v>
      </c>
      <c r="BU34" s="216">
        <f t="shared" si="80"/>
        <v>567054.43877551018</v>
      </c>
      <c r="BV34" s="218">
        <f t="shared" si="81"/>
        <v>169</v>
      </c>
      <c r="BW34" s="215">
        <f t="shared" si="82"/>
        <v>0.84499999999999997</v>
      </c>
      <c r="BX34" s="219">
        <f t="shared" si="83"/>
        <v>27082395</v>
      </c>
      <c r="BY34" s="216">
        <f t="shared" si="84"/>
        <v>160250.85798816569</v>
      </c>
      <c r="BZ34" s="85"/>
      <c r="CA34" s="89">
        <f t="shared" si="43"/>
        <v>0.13500000000000001</v>
      </c>
      <c r="CB34" s="89">
        <f t="shared" si="44"/>
        <v>2.0000000000000018E-2</v>
      </c>
    </row>
    <row r="35" spans="1:80" s="15" customFormat="1" ht="13.5" customHeight="1">
      <c r="A35" s="65"/>
      <c r="B35" s="332"/>
      <c r="C35" s="329"/>
      <c r="D35" s="220"/>
      <c r="E35" s="75" t="s">
        <v>234</v>
      </c>
      <c r="F35" s="242">
        <v>0</v>
      </c>
      <c r="G35" s="218">
        <v>0</v>
      </c>
      <c r="H35" s="215" t="str">
        <f t="shared" si="48"/>
        <v>-</v>
      </c>
      <c r="I35" s="219">
        <v>0</v>
      </c>
      <c r="J35" s="216" t="str">
        <f t="shared" si="49"/>
        <v>-</v>
      </c>
      <c r="K35" s="218">
        <v>0</v>
      </c>
      <c r="L35" s="215" t="str">
        <f t="shared" si="50"/>
        <v>-</v>
      </c>
      <c r="M35" s="219">
        <v>0</v>
      </c>
      <c r="N35" s="216" t="str">
        <f t="shared" si="51"/>
        <v>-</v>
      </c>
      <c r="O35" s="242">
        <v>0</v>
      </c>
      <c r="P35" s="218">
        <v>0</v>
      </c>
      <c r="Q35" s="215" t="str">
        <f t="shared" si="52"/>
        <v>-</v>
      </c>
      <c r="R35" s="219">
        <v>0</v>
      </c>
      <c r="S35" s="216" t="str">
        <f t="shared" si="53"/>
        <v>-</v>
      </c>
      <c r="T35" s="218">
        <v>0</v>
      </c>
      <c r="U35" s="215" t="str">
        <f t="shared" si="54"/>
        <v>-</v>
      </c>
      <c r="V35" s="219">
        <v>0</v>
      </c>
      <c r="W35" s="216" t="str">
        <f t="shared" si="55"/>
        <v>-</v>
      </c>
      <c r="X35" s="242">
        <v>0</v>
      </c>
      <c r="Y35" s="218">
        <v>0</v>
      </c>
      <c r="Z35" s="215" t="str">
        <f t="shared" si="56"/>
        <v>-</v>
      </c>
      <c r="AA35" s="219">
        <v>0</v>
      </c>
      <c r="AB35" s="216" t="str">
        <f t="shared" si="57"/>
        <v>-</v>
      </c>
      <c r="AC35" s="218">
        <v>0</v>
      </c>
      <c r="AD35" s="215" t="str">
        <f t="shared" si="58"/>
        <v>-</v>
      </c>
      <c r="AE35" s="219">
        <v>0</v>
      </c>
      <c r="AF35" s="216" t="str">
        <f t="shared" si="59"/>
        <v>-</v>
      </c>
      <c r="AG35" s="242">
        <v>0</v>
      </c>
      <c r="AH35" s="218">
        <v>0</v>
      </c>
      <c r="AI35" s="215" t="str">
        <f t="shared" si="60"/>
        <v>-</v>
      </c>
      <c r="AJ35" s="219">
        <v>0</v>
      </c>
      <c r="AK35" s="216" t="str">
        <f t="shared" si="61"/>
        <v>-</v>
      </c>
      <c r="AL35" s="218">
        <v>0</v>
      </c>
      <c r="AM35" s="215" t="str">
        <f t="shared" si="62"/>
        <v>-</v>
      </c>
      <c r="AN35" s="219">
        <v>0</v>
      </c>
      <c r="AO35" s="216" t="str">
        <f t="shared" si="63"/>
        <v>-</v>
      </c>
      <c r="AP35" s="242">
        <v>0</v>
      </c>
      <c r="AQ35" s="218">
        <v>0</v>
      </c>
      <c r="AR35" s="215" t="str">
        <f t="shared" si="64"/>
        <v>-</v>
      </c>
      <c r="AS35" s="219">
        <v>0</v>
      </c>
      <c r="AT35" s="216" t="str">
        <f t="shared" si="65"/>
        <v>-</v>
      </c>
      <c r="AU35" s="218">
        <v>0</v>
      </c>
      <c r="AV35" s="215" t="str">
        <f t="shared" si="66"/>
        <v>-</v>
      </c>
      <c r="AW35" s="219">
        <v>0</v>
      </c>
      <c r="AX35" s="216" t="str">
        <f t="shared" si="67"/>
        <v>-</v>
      </c>
      <c r="AY35" s="242">
        <v>0</v>
      </c>
      <c r="AZ35" s="218">
        <v>0</v>
      </c>
      <c r="BA35" s="215" t="str">
        <f t="shared" si="68"/>
        <v>-</v>
      </c>
      <c r="BB35" s="219">
        <v>0</v>
      </c>
      <c r="BC35" s="216" t="str">
        <f t="shared" si="69"/>
        <v>-</v>
      </c>
      <c r="BD35" s="218">
        <v>0</v>
      </c>
      <c r="BE35" s="215" t="str">
        <f t="shared" si="70"/>
        <v>-</v>
      </c>
      <c r="BF35" s="219">
        <v>0</v>
      </c>
      <c r="BG35" s="216" t="str">
        <f t="shared" si="71"/>
        <v>-</v>
      </c>
      <c r="BH35" s="242">
        <v>0</v>
      </c>
      <c r="BI35" s="218">
        <v>0</v>
      </c>
      <c r="BJ35" s="215" t="str">
        <f t="shared" si="72"/>
        <v>-</v>
      </c>
      <c r="BK35" s="219">
        <v>0</v>
      </c>
      <c r="BL35" s="216" t="str">
        <f t="shared" si="73"/>
        <v>-</v>
      </c>
      <c r="BM35" s="218">
        <v>0</v>
      </c>
      <c r="BN35" s="215" t="str">
        <f t="shared" si="74"/>
        <v>-</v>
      </c>
      <c r="BO35" s="219">
        <v>0</v>
      </c>
      <c r="BP35" s="216" t="str">
        <f t="shared" si="75"/>
        <v>-</v>
      </c>
      <c r="BQ35" s="217">
        <f>SUM(F35,O35,X35,AG35,AP35,AY35,BH35)</f>
        <v>0</v>
      </c>
      <c r="BR35" s="218">
        <f>SUM(G35,P35,Y35,AH35,AQ35,AZ35,BI35)</f>
        <v>0</v>
      </c>
      <c r="BS35" s="215" t="str">
        <f t="shared" si="78"/>
        <v>-</v>
      </c>
      <c r="BT35" s="219">
        <f>SUM(I35,R35,AA35,AJ35,AS35,BB35,BK35)</f>
        <v>0</v>
      </c>
      <c r="BU35" s="216" t="str">
        <f t="shared" si="80"/>
        <v>-</v>
      </c>
      <c r="BV35" s="218">
        <f>SUM(K35,T35,AC35,AL35,AU35,BD35,BM35)</f>
        <v>0</v>
      </c>
      <c r="BW35" s="215" t="str">
        <f t="shared" si="82"/>
        <v>-</v>
      </c>
      <c r="BX35" s="219">
        <f>SUM(M35,V35,AE35,AN35,AW35,BF35,BO35)</f>
        <v>0</v>
      </c>
      <c r="BY35" s="216" t="str">
        <f t="shared" si="84"/>
        <v>-</v>
      </c>
      <c r="BZ35" s="85"/>
      <c r="CA35" s="89" t="str">
        <f t="shared" si="43"/>
        <v>-</v>
      </c>
      <c r="CB35" s="89" t="str">
        <f t="shared" si="44"/>
        <v>-</v>
      </c>
    </row>
    <row r="36" spans="1:80" s="15" customFormat="1" ht="13.5" customHeight="1">
      <c r="A36" s="65"/>
      <c r="B36" s="333"/>
      <c r="C36" s="330"/>
      <c r="D36" s="338" t="s">
        <v>225</v>
      </c>
      <c r="E36" s="339"/>
      <c r="F36" s="154">
        <v>157</v>
      </c>
      <c r="G36" s="62">
        <v>152</v>
      </c>
      <c r="H36" s="83">
        <f t="shared" si="48"/>
        <v>0.96815286624203822</v>
      </c>
      <c r="I36" s="102">
        <v>293744270</v>
      </c>
      <c r="J36" s="110">
        <f t="shared" si="49"/>
        <v>1932528.0921052631</v>
      </c>
      <c r="K36" s="62">
        <v>126</v>
      </c>
      <c r="L36" s="83">
        <f t="shared" si="50"/>
        <v>0.80254777070063699</v>
      </c>
      <c r="M36" s="102">
        <v>102349155</v>
      </c>
      <c r="N36" s="110">
        <f t="shared" si="51"/>
        <v>812294.88095238095</v>
      </c>
      <c r="O36" s="154">
        <v>466</v>
      </c>
      <c r="P36" s="62">
        <v>456</v>
      </c>
      <c r="Q36" s="83">
        <f t="shared" si="52"/>
        <v>0.97854077253218885</v>
      </c>
      <c r="R36" s="102">
        <v>887902620</v>
      </c>
      <c r="S36" s="110">
        <f t="shared" si="53"/>
        <v>1947154.8684210526</v>
      </c>
      <c r="T36" s="62">
        <v>400</v>
      </c>
      <c r="U36" s="83">
        <f t="shared" si="54"/>
        <v>0.85836909871244638</v>
      </c>
      <c r="V36" s="102">
        <v>380318906</v>
      </c>
      <c r="W36" s="110">
        <f t="shared" si="55"/>
        <v>950797.26500000001</v>
      </c>
      <c r="X36" s="154">
        <v>26427</v>
      </c>
      <c r="Y36" s="62">
        <v>24391</v>
      </c>
      <c r="Z36" s="83">
        <f t="shared" si="56"/>
        <v>0.92295758126158856</v>
      </c>
      <c r="AA36" s="102">
        <v>18174832010</v>
      </c>
      <c r="AB36" s="110">
        <f t="shared" si="57"/>
        <v>745145.01291459962</v>
      </c>
      <c r="AC36" s="62">
        <v>20765</v>
      </c>
      <c r="AD36" s="83">
        <f t="shared" si="58"/>
        <v>0.78574942293866123</v>
      </c>
      <c r="AE36" s="102">
        <v>4187850028</v>
      </c>
      <c r="AF36" s="110">
        <f t="shared" si="59"/>
        <v>201678.3061882976</v>
      </c>
      <c r="AG36" s="154">
        <v>21353</v>
      </c>
      <c r="AH36" s="62">
        <v>20253</v>
      </c>
      <c r="AI36" s="83">
        <f t="shared" si="60"/>
        <v>0.94848499039947554</v>
      </c>
      <c r="AJ36" s="102">
        <v>18510666470</v>
      </c>
      <c r="AK36" s="110">
        <f t="shared" si="61"/>
        <v>913971.58297536173</v>
      </c>
      <c r="AL36" s="62">
        <v>18071</v>
      </c>
      <c r="AM36" s="83">
        <f t="shared" si="62"/>
        <v>0.84629794408279868</v>
      </c>
      <c r="AN36" s="102">
        <v>4069304332</v>
      </c>
      <c r="AO36" s="110">
        <f t="shared" si="63"/>
        <v>225184.23617951415</v>
      </c>
      <c r="AP36" s="154">
        <v>14303</v>
      </c>
      <c r="AQ36" s="62">
        <v>13586</v>
      </c>
      <c r="AR36" s="83">
        <f t="shared" si="64"/>
        <v>0.94987065650562819</v>
      </c>
      <c r="AS36" s="102">
        <v>13691585780</v>
      </c>
      <c r="AT36" s="110">
        <f t="shared" si="65"/>
        <v>1007771.6605329015</v>
      </c>
      <c r="AU36" s="62">
        <v>12338</v>
      </c>
      <c r="AV36" s="83">
        <f t="shared" si="66"/>
        <v>0.86261623435642876</v>
      </c>
      <c r="AW36" s="102">
        <v>2673206399</v>
      </c>
      <c r="AX36" s="110">
        <f t="shared" si="67"/>
        <v>216664.48362781649</v>
      </c>
      <c r="AY36" s="154">
        <v>7063</v>
      </c>
      <c r="AZ36" s="62">
        <v>6572</v>
      </c>
      <c r="BA36" s="83">
        <f t="shared" si="68"/>
        <v>0.93048279767804054</v>
      </c>
      <c r="BB36" s="102">
        <v>6656919860</v>
      </c>
      <c r="BC36" s="110">
        <f t="shared" si="69"/>
        <v>1012921.4637857578</v>
      </c>
      <c r="BD36" s="62">
        <v>5938</v>
      </c>
      <c r="BE36" s="83">
        <f t="shared" si="70"/>
        <v>0.8407192411156732</v>
      </c>
      <c r="BF36" s="102">
        <v>1230797305</v>
      </c>
      <c r="BG36" s="110">
        <f t="shared" si="71"/>
        <v>207274.72297069721</v>
      </c>
      <c r="BH36" s="154">
        <v>2493</v>
      </c>
      <c r="BI36" s="62">
        <v>2200</v>
      </c>
      <c r="BJ36" s="83">
        <f t="shared" si="72"/>
        <v>0.88247091857200155</v>
      </c>
      <c r="BK36" s="102">
        <v>2405354490</v>
      </c>
      <c r="BL36" s="110">
        <f t="shared" si="73"/>
        <v>1093342.95</v>
      </c>
      <c r="BM36" s="62">
        <v>1915</v>
      </c>
      <c r="BN36" s="83">
        <f t="shared" si="74"/>
        <v>0.7681508223024468</v>
      </c>
      <c r="BO36" s="102">
        <v>387542429</v>
      </c>
      <c r="BP36" s="110">
        <f t="shared" si="75"/>
        <v>202372.02558746736</v>
      </c>
      <c r="BQ36" s="108">
        <f t="shared" si="76"/>
        <v>72262</v>
      </c>
      <c r="BR36" s="62">
        <f t="shared" si="77"/>
        <v>67610</v>
      </c>
      <c r="BS36" s="83">
        <f t="shared" si="78"/>
        <v>0.93562314909634381</v>
      </c>
      <c r="BT36" s="102">
        <f t="shared" si="79"/>
        <v>60621005500</v>
      </c>
      <c r="BU36" s="110">
        <f t="shared" si="80"/>
        <v>896627.79914213868</v>
      </c>
      <c r="BV36" s="62">
        <f t="shared" si="81"/>
        <v>59553</v>
      </c>
      <c r="BW36" s="83">
        <f t="shared" si="82"/>
        <v>0.82412609670366166</v>
      </c>
      <c r="BX36" s="102">
        <f t="shared" si="83"/>
        <v>13031368554</v>
      </c>
      <c r="BY36" s="110">
        <f t="shared" si="84"/>
        <v>218819.68253488489</v>
      </c>
      <c r="BZ36" s="85"/>
      <c r="CA36" s="89">
        <f t="shared" si="43"/>
        <v>0.11149705239268215</v>
      </c>
      <c r="CB36" s="89">
        <f t="shared" si="44"/>
        <v>6.4376850903656191E-2</v>
      </c>
    </row>
    <row r="37" spans="1:80" s="15" customFormat="1" ht="13.5" customHeight="1">
      <c r="A37" s="65"/>
      <c r="B37" s="331">
        <v>6</v>
      </c>
      <c r="C37" s="328" t="s">
        <v>185</v>
      </c>
      <c r="D37" s="318" t="s">
        <v>157</v>
      </c>
      <c r="E37" s="307"/>
      <c r="F37" s="154">
        <v>52</v>
      </c>
      <c r="G37" s="62">
        <v>52</v>
      </c>
      <c r="H37" s="83">
        <f t="shared" si="48"/>
        <v>1</v>
      </c>
      <c r="I37" s="102">
        <v>30307260</v>
      </c>
      <c r="J37" s="110">
        <f t="shared" si="49"/>
        <v>582831.92307692312</v>
      </c>
      <c r="K37" s="62">
        <v>37</v>
      </c>
      <c r="L37" s="83">
        <f t="shared" si="50"/>
        <v>0.71153846153846156</v>
      </c>
      <c r="M37" s="102">
        <v>2744172</v>
      </c>
      <c r="N37" s="110">
        <f t="shared" si="51"/>
        <v>74166.810810810814</v>
      </c>
      <c r="O37" s="154">
        <v>106</v>
      </c>
      <c r="P37" s="62">
        <v>105</v>
      </c>
      <c r="Q37" s="83">
        <f t="shared" si="52"/>
        <v>0.99056603773584906</v>
      </c>
      <c r="R37" s="102">
        <v>76154130</v>
      </c>
      <c r="S37" s="110">
        <f t="shared" si="53"/>
        <v>725277.42857142852</v>
      </c>
      <c r="T37" s="62">
        <v>92</v>
      </c>
      <c r="U37" s="83">
        <f t="shared" si="54"/>
        <v>0.86792452830188682</v>
      </c>
      <c r="V37" s="102">
        <v>18861197</v>
      </c>
      <c r="W37" s="110">
        <f t="shared" si="55"/>
        <v>205013.01086956522</v>
      </c>
      <c r="X37" s="154">
        <v>9629</v>
      </c>
      <c r="Y37" s="62">
        <v>9442</v>
      </c>
      <c r="Z37" s="83">
        <f t="shared" si="56"/>
        <v>0.98057949942880884</v>
      </c>
      <c r="AA37" s="102">
        <v>3897151930</v>
      </c>
      <c r="AB37" s="110">
        <f t="shared" si="57"/>
        <v>412746.44460919296</v>
      </c>
      <c r="AC37" s="62">
        <v>7877</v>
      </c>
      <c r="AD37" s="83">
        <f t="shared" si="58"/>
        <v>0.8180496417073424</v>
      </c>
      <c r="AE37" s="102">
        <v>806989586</v>
      </c>
      <c r="AF37" s="110">
        <f t="shared" si="59"/>
        <v>102448.84930811223</v>
      </c>
      <c r="AG37" s="154">
        <v>6439</v>
      </c>
      <c r="AH37" s="62">
        <v>6369</v>
      </c>
      <c r="AI37" s="83">
        <f t="shared" si="60"/>
        <v>0.98912874669979811</v>
      </c>
      <c r="AJ37" s="102">
        <v>3175543440</v>
      </c>
      <c r="AK37" s="110">
        <f t="shared" si="61"/>
        <v>498593.7258596326</v>
      </c>
      <c r="AL37" s="62">
        <v>5541</v>
      </c>
      <c r="AM37" s="83">
        <f t="shared" si="62"/>
        <v>0.86053735052026714</v>
      </c>
      <c r="AN37" s="102">
        <v>633858485</v>
      </c>
      <c r="AO37" s="110">
        <f t="shared" si="63"/>
        <v>114394.2402093485</v>
      </c>
      <c r="AP37" s="154">
        <v>2694</v>
      </c>
      <c r="AQ37" s="62">
        <v>2672</v>
      </c>
      <c r="AR37" s="83">
        <f t="shared" si="64"/>
        <v>0.99183370452858199</v>
      </c>
      <c r="AS37" s="102">
        <v>1557552700</v>
      </c>
      <c r="AT37" s="110">
        <f t="shared" si="65"/>
        <v>582916.42964071862</v>
      </c>
      <c r="AU37" s="62">
        <v>2376</v>
      </c>
      <c r="AV37" s="83">
        <f t="shared" si="66"/>
        <v>0.8819599109131403</v>
      </c>
      <c r="AW37" s="102">
        <v>304884745</v>
      </c>
      <c r="AX37" s="110">
        <f t="shared" si="67"/>
        <v>128318.49537037036</v>
      </c>
      <c r="AY37" s="154">
        <v>737</v>
      </c>
      <c r="AZ37" s="62">
        <v>725</v>
      </c>
      <c r="BA37" s="83">
        <f t="shared" si="68"/>
        <v>0.98371777476255085</v>
      </c>
      <c r="BB37" s="102">
        <v>409306890</v>
      </c>
      <c r="BC37" s="110">
        <f t="shared" si="69"/>
        <v>564561.22758620686</v>
      </c>
      <c r="BD37" s="62">
        <v>657</v>
      </c>
      <c r="BE37" s="83">
        <f t="shared" si="70"/>
        <v>0.89145183175033926</v>
      </c>
      <c r="BF37" s="102">
        <v>76834206</v>
      </c>
      <c r="BG37" s="110">
        <f t="shared" si="71"/>
        <v>116947.04109589041</v>
      </c>
      <c r="BH37" s="154">
        <v>135</v>
      </c>
      <c r="BI37" s="62">
        <v>135</v>
      </c>
      <c r="BJ37" s="83">
        <f t="shared" si="72"/>
        <v>1</v>
      </c>
      <c r="BK37" s="102">
        <v>86938050</v>
      </c>
      <c r="BL37" s="110">
        <f t="shared" si="73"/>
        <v>643985.5555555555</v>
      </c>
      <c r="BM37" s="62">
        <v>124</v>
      </c>
      <c r="BN37" s="83">
        <f t="shared" si="74"/>
        <v>0.91851851851851851</v>
      </c>
      <c r="BO37" s="102">
        <v>15861272</v>
      </c>
      <c r="BP37" s="110">
        <f t="shared" si="75"/>
        <v>127913.48387096774</v>
      </c>
      <c r="BQ37" s="108">
        <f t="shared" si="76"/>
        <v>19792</v>
      </c>
      <c r="BR37" s="62">
        <f t="shared" si="77"/>
        <v>19500</v>
      </c>
      <c r="BS37" s="83">
        <f t="shared" si="78"/>
        <v>0.9852465642683913</v>
      </c>
      <c r="BT37" s="102">
        <f t="shared" si="79"/>
        <v>9232954400</v>
      </c>
      <c r="BU37" s="110">
        <f t="shared" si="80"/>
        <v>473484.84102564101</v>
      </c>
      <c r="BV37" s="62">
        <f t="shared" si="81"/>
        <v>16704</v>
      </c>
      <c r="BW37" s="83">
        <f t="shared" si="82"/>
        <v>0.84397736459175421</v>
      </c>
      <c r="BX37" s="102">
        <f t="shared" si="83"/>
        <v>1860033663</v>
      </c>
      <c r="BY37" s="110">
        <f t="shared" si="84"/>
        <v>111352.58997844828</v>
      </c>
      <c r="BZ37" s="85"/>
      <c r="CA37" s="89">
        <f t="shared" si="43"/>
        <v>0.14126919967663709</v>
      </c>
      <c r="CB37" s="89">
        <f t="shared" si="44"/>
        <v>1.4753435731608699E-2</v>
      </c>
    </row>
    <row r="38" spans="1:80" s="15" customFormat="1" ht="13.5" customHeight="1">
      <c r="A38" s="65"/>
      <c r="B38" s="332"/>
      <c r="C38" s="329"/>
      <c r="D38" s="306" t="s">
        <v>171</v>
      </c>
      <c r="E38" s="307"/>
      <c r="F38" s="154">
        <v>8</v>
      </c>
      <c r="G38" s="62">
        <v>8</v>
      </c>
      <c r="H38" s="83">
        <f t="shared" si="48"/>
        <v>1</v>
      </c>
      <c r="I38" s="102">
        <v>2746510</v>
      </c>
      <c r="J38" s="110">
        <f t="shared" si="49"/>
        <v>343313.75</v>
      </c>
      <c r="K38" s="62">
        <v>6</v>
      </c>
      <c r="L38" s="83">
        <f t="shared" si="50"/>
        <v>0.75</v>
      </c>
      <c r="M38" s="102">
        <v>643595</v>
      </c>
      <c r="N38" s="110">
        <f t="shared" si="51"/>
        <v>107265.83333333333</v>
      </c>
      <c r="O38" s="154">
        <v>11</v>
      </c>
      <c r="P38" s="62">
        <v>11</v>
      </c>
      <c r="Q38" s="83">
        <f t="shared" si="52"/>
        <v>1</v>
      </c>
      <c r="R38" s="102">
        <v>7185330</v>
      </c>
      <c r="S38" s="110">
        <f t="shared" si="53"/>
        <v>653211.81818181823</v>
      </c>
      <c r="T38" s="62">
        <v>11</v>
      </c>
      <c r="U38" s="83">
        <f t="shared" si="54"/>
        <v>1</v>
      </c>
      <c r="V38" s="102">
        <v>1737415</v>
      </c>
      <c r="W38" s="110">
        <f t="shared" si="55"/>
        <v>157946.81818181818</v>
      </c>
      <c r="X38" s="154">
        <v>736</v>
      </c>
      <c r="Y38" s="62">
        <v>727</v>
      </c>
      <c r="Z38" s="83">
        <f t="shared" si="56"/>
        <v>0.98777173913043481</v>
      </c>
      <c r="AA38" s="102">
        <v>339893190</v>
      </c>
      <c r="AB38" s="110">
        <f t="shared" si="57"/>
        <v>467528.45942228334</v>
      </c>
      <c r="AC38" s="62">
        <v>586</v>
      </c>
      <c r="AD38" s="83">
        <f t="shared" si="58"/>
        <v>0.79619565217391308</v>
      </c>
      <c r="AE38" s="102">
        <v>64689286</v>
      </c>
      <c r="AF38" s="110">
        <f t="shared" si="59"/>
        <v>110391.27303754266</v>
      </c>
      <c r="AG38" s="154">
        <v>339</v>
      </c>
      <c r="AH38" s="62">
        <v>337</v>
      </c>
      <c r="AI38" s="83">
        <f t="shared" si="60"/>
        <v>0.99410029498525077</v>
      </c>
      <c r="AJ38" s="102">
        <v>167595390</v>
      </c>
      <c r="AK38" s="110">
        <f t="shared" si="61"/>
        <v>497315.69732937688</v>
      </c>
      <c r="AL38" s="62">
        <v>281</v>
      </c>
      <c r="AM38" s="83">
        <f t="shared" si="62"/>
        <v>0.82890855457227142</v>
      </c>
      <c r="AN38" s="102">
        <v>40581099</v>
      </c>
      <c r="AO38" s="110">
        <f t="shared" si="63"/>
        <v>144416.72241992882</v>
      </c>
      <c r="AP38" s="154">
        <v>72</v>
      </c>
      <c r="AQ38" s="62">
        <v>72</v>
      </c>
      <c r="AR38" s="83">
        <f t="shared" si="64"/>
        <v>1</v>
      </c>
      <c r="AS38" s="102">
        <v>48653340</v>
      </c>
      <c r="AT38" s="110">
        <f t="shared" si="65"/>
        <v>675740.83333333337</v>
      </c>
      <c r="AU38" s="62">
        <v>60</v>
      </c>
      <c r="AV38" s="83">
        <f t="shared" si="66"/>
        <v>0.83333333333333337</v>
      </c>
      <c r="AW38" s="102">
        <v>8958136</v>
      </c>
      <c r="AX38" s="110">
        <f t="shared" si="67"/>
        <v>149302.26666666666</v>
      </c>
      <c r="AY38" s="154">
        <v>11</v>
      </c>
      <c r="AZ38" s="62">
        <v>10</v>
      </c>
      <c r="BA38" s="83">
        <f t="shared" si="68"/>
        <v>0.90909090909090906</v>
      </c>
      <c r="BB38" s="102">
        <v>6077590</v>
      </c>
      <c r="BC38" s="110">
        <f t="shared" si="69"/>
        <v>607759</v>
      </c>
      <c r="BD38" s="62">
        <v>9</v>
      </c>
      <c r="BE38" s="83">
        <f t="shared" si="70"/>
        <v>0.81818181818181823</v>
      </c>
      <c r="BF38" s="102">
        <v>2105344</v>
      </c>
      <c r="BG38" s="110">
        <f t="shared" si="71"/>
        <v>233927.11111111112</v>
      </c>
      <c r="BH38" s="154">
        <v>0</v>
      </c>
      <c r="BI38" s="62">
        <v>0</v>
      </c>
      <c r="BJ38" s="83" t="str">
        <f t="shared" si="72"/>
        <v>-</v>
      </c>
      <c r="BK38" s="102">
        <v>0</v>
      </c>
      <c r="BL38" s="110" t="str">
        <f t="shared" si="73"/>
        <v>-</v>
      </c>
      <c r="BM38" s="62">
        <v>0</v>
      </c>
      <c r="BN38" s="83" t="str">
        <f t="shared" si="74"/>
        <v>-</v>
      </c>
      <c r="BO38" s="102">
        <v>0</v>
      </c>
      <c r="BP38" s="110" t="str">
        <f t="shared" si="75"/>
        <v>-</v>
      </c>
      <c r="BQ38" s="108">
        <f t="shared" si="76"/>
        <v>1177</v>
      </c>
      <c r="BR38" s="62">
        <f t="shared" si="77"/>
        <v>1165</v>
      </c>
      <c r="BS38" s="83">
        <f t="shared" si="78"/>
        <v>0.98980458793542903</v>
      </c>
      <c r="BT38" s="102">
        <f t="shared" si="79"/>
        <v>572151350</v>
      </c>
      <c r="BU38" s="110">
        <f t="shared" si="80"/>
        <v>491117.03862660943</v>
      </c>
      <c r="BV38" s="62">
        <f t="shared" si="81"/>
        <v>953</v>
      </c>
      <c r="BW38" s="83">
        <f t="shared" si="82"/>
        <v>0.80968564146134236</v>
      </c>
      <c r="BX38" s="102">
        <f t="shared" si="83"/>
        <v>118714875</v>
      </c>
      <c r="BY38" s="110">
        <f t="shared" si="84"/>
        <v>124569.64847848898</v>
      </c>
      <c r="BZ38" s="85"/>
      <c r="CA38" s="89">
        <f t="shared" si="43"/>
        <v>0.18011894647408666</v>
      </c>
      <c r="CB38" s="89">
        <f t="shared" si="44"/>
        <v>1.0195412064570974E-2</v>
      </c>
    </row>
    <row r="39" spans="1:80" s="15" customFormat="1" ht="13.5" customHeight="1">
      <c r="A39" s="65"/>
      <c r="B39" s="332"/>
      <c r="C39" s="329"/>
      <c r="D39" s="84"/>
      <c r="E39" s="74" t="s">
        <v>167</v>
      </c>
      <c r="F39" s="178">
        <v>7</v>
      </c>
      <c r="G39" s="64">
        <v>7</v>
      </c>
      <c r="H39" s="82">
        <f t="shared" si="48"/>
        <v>1</v>
      </c>
      <c r="I39" s="111">
        <v>2416330</v>
      </c>
      <c r="J39" s="112">
        <f t="shared" si="49"/>
        <v>345190</v>
      </c>
      <c r="K39" s="64">
        <v>5</v>
      </c>
      <c r="L39" s="82">
        <f t="shared" si="50"/>
        <v>0.7142857142857143</v>
      </c>
      <c r="M39" s="111">
        <v>593159</v>
      </c>
      <c r="N39" s="112">
        <f t="shared" si="51"/>
        <v>118631.8</v>
      </c>
      <c r="O39" s="178">
        <v>11</v>
      </c>
      <c r="P39" s="64">
        <v>11</v>
      </c>
      <c r="Q39" s="82">
        <f t="shared" si="52"/>
        <v>1</v>
      </c>
      <c r="R39" s="111">
        <v>7185330</v>
      </c>
      <c r="S39" s="112">
        <f t="shared" si="53"/>
        <v>653211.81818181823</v>
      </c>
      <c r="T39" s="64">
        <v>11</v>
      </c>
      <c r="U39" s="82">
        <f t="shared" si="54"/>
        <v>1</v>
      </c>
      <c r="V39" s="111">
        <v>1737415</v>
      </c>
      <c r="W39" s="112">
        <f t="shared" si="55"/>
        <v>157946.81818181818</v>
      </c>
      <c r="X39" s="178">
        <v>560</v>
      </c>
      <c r="Y39" s="64">
        <v>553</v>
      </c>
      <c r="Z39" s="82">
        <f t="shared" si="56"/>
        <v>0.98750000000000004</v>
      </c>
      <c r="AA39" s="111">
        <v>273492860</v>
      </c>
      <c r="AB39" s="112">
        <f t="shared" si="57"/>
        <v>494562.13381555153</v>
      </c>
      <c r="AC39" s="64">
        <v>452</v>
      </c>
      <c r="AD39" s="82">
        <f t="shared" si="58"/>
        <v>0.80714285714285716</v>
      </c>
      <c r="AE39" s="111">
        <v>52163784</v>
      </c>
      <c r="AF39" s="112">
        <f t="shared" si="59"/>
        <v>115406.6017699115</v>
      </c>
      <c r="AG39" s="178">
        <v>274</v>
      </c>
      <c r="AH39" s="64">
        <v>272</v>
      </c>
      <c r="AI39" s="82">
        <f t="shared" si="60"/>
        <v>0.99270072992700731</v>
      </c>
      <c r="AJ39" s="111">
        <v>133491450</v>
      </c>
      <c r="AK39" s="112">
        <f t="shared" si="61"/>
        <v>490777.38970588235</v>
      </c>
      <c r="AL39" s="64">
        <v>224</v>
      </c>
      <c r="AM39" s="82">
        <f t="shared" si="62"/>
        <v>0.81751824817518248</v>
      </c>
      <c r="AN39" s="111">
        <v>30102232</v>
      </c>
      <c r="AO39" s="112">
        <f t="shared" si="63"/>
        <v>134384.96428571429</v>
      </c>
      <c r="AP39" s="178">
        <v>53</v>
      </c>
      <c r="AQ39" s="64">
        <v>53</v>
      </c>
      <c r="AR39" s="82">
        <f t="shared" si="64"/>
        <v>1</v>
      </c>
      <c r="AS39" s="111">
        <v>39089440</v>
      </c>
      <c r="AT39" s="112">
        <f t="shared" si="65"/>
        <v>737536.60377358494</v>
      </c>
      <c r="AU39" s="64">
        <v>45</v>
      </c>
      <c r="AV39" s="82">
        <f t="shared" si="66"/>
        <v>0.84905660377358494</v>
      </c>
      <c r="AW39" s="111">
        <v>7848595</v>
      </c>
      <c r="AX39" s="112">
        <f t="shared" si="67"/>
        <v>174413.22222222222</v>
      </c>
      <c r="AY39" s="178">
        <v>9</v>
      </c>
      <c r="AZ39" s="64">
        <v>8</v>
      </c>
      <c r="BA39" s="82">
        <f t="shared" si="68"/>
        <v>0.88888888888888884</v>
      </c>
      <c r="BB39" s="111">
        <v>5321290</v>
      </c>
      <c r="BC39" s="112">
        <f t="shared" si="69"/>
        <v>665161.25</v>
      </c>
      <c r="BD39" s="64">
        <v>8</v>
      </c>
      <c r="BE39" s="82">
        <f t="shared" si="70"/>
        <v>0.88888888888888884</v>
      </c>
      <c r="BF39" s="111">
        <v>2030920</v>
      </c>
      <c r="BG39" s="112">
        <f t="shared" si="71"/>
        <v>253865</v>
      </c>
      <c r="BH39" s="178">
        <v>0</v>
      </c>
      <c r="BI39" s="64">
        <v>0</v>
      </c>
      <c r="BJ39" s="82" t="str">
        <f t="shared" si="72"/>
        <v>-</v>
      </c>
      <c r="BK39" s="111">
        <v>0</v>
      </c>
      <c r="BL39" s="112" t="str">
        <f t="shared" si="73"/>
        <v>-</v>
      </c>
      <c r="BM39" s="64">
        <v>0</v>
      </c>
      <c r="BN39" s="82" t="str">
        <f t="shared" si="74"/>
        <v>-</v>
      </c>
      <c r="BO39" s="111">
        <v>0</v>
      </c>
      <c r="BP39" s="112" t="str">
        <f t="shared" si="75"/>
        <v>-</v>
      </c>
      <c r="BQ39" s="109">
        <f t="shared" si="76"/>
        <v>914</v>
      </c>
      <c r="BR39" s="64">
        <f t="shared" si="77"/>
        <v>904</v>
      </c>
      <c r="BS39" s="82">
        <f t="shared" si="78"/>
        <v>0.98905908096280093</v>
      </c>
      <c r="BT39" s="111">
        <f t="shared" si="79"/>
        <v>460996700</v>
      </c>
      <c r="BU39" s="112">
        <f t="shared" si="80"/>
        <v>509952.10176991153</v>
      </c>
      <c r="BV39" s="64">
        <f t="shared" si="81"/>
        <v>745</v>
      </c>
      <c r="BW39" s="82">
        <f t="shared" si="82"/>
        <v>0.81509846827133481</v>
      </c>
      <c r="BX39" s="111">
        <f t="shared" si="83"/>
        <v>94476105</v>
      </c>
      <c r="BY39" s="112">
        <f t="shared" si="84"/>
        <v>126813.56375838927</v>
      </c>
      <c r="BZ39" s="85"/>
      <c r="CA39" s="89">
        <f t="shared" si="43"/>
        <v>0.17396061269146612</v>
      </c>
      <c r="CB39" s="89">
        <f t="shared" si="44"/>
        <v>1.0940919037199071E-2</v>
      </c>
    </row>
    <row r="40" spans="1:80" s="15" customFormat="1" ht="13.5" customHeight="1">
      <c r="A40" s="65"/>
      <c r="B40" s="332"/>
      <c r="C40" s="329"/>
      <c r="D40" s="84"/>
      <c r="E40" s="209" t="s">
        <v>168</v>
      </c>
      <c r="F40" s="242">
        <v>1</v>
      </c>
      <c r="G40" s="218">
        <v>1</v>
      </c>
      <c r="H40" s="215">
        <f t="shared" si="48"/>
        <v>1</v>
      </c>
      <c r="I40" s="219">
        <v>330180</v>
      </c>
      <c r="J40" s="216">
        <f t="shared" si="49"/>
        <v>330180</v>
      </c>
      <c r="K40" s="218">
        <v>1</v>
      </c>
      <c r="L40" s="215">
        <f t="shared" si="50"/>
        <v>1</v>
      </c>
      <c r="M40" s="219">
        <v>50436</v>
      </c>
      <c r="N40" s="216">
        <f t="shared" si="51"/>
        <v>50436</v>
      </c>
      <c r="O40" s="242">
        <v>0</v>
      </c>
      <c r="P40" s="218">
        <v>0</v>
      </c>
      <c r="Q40" s="215" t="str">
        <f t="shared" si="52"/>
        <v>-</v>
      </c>
      <c r="R40" s="219">
        <v>0</v>
      </c>
      <c r="S40" s="216" t="str">
        <f t="shared" si="53"/>
        <v>-</v>
      </c>
      <c r="T40" s="218">
        <v>0</v>
      </c>
      <c r="U40" s="215" t="str">
        <f t="shared" si="54"/>
        <v>-</v>
      </c>
      <c r="V40" s="219">
        <v>0</v>
      </c>
      <c r="W40" s="216" t="str">
        <f t="shared" si="55"/>
        <v>-</v>
      </c>
      <c r="X40" s="242">
        <v>176</v>
      </c>
      <c r="Y40" s="218">
        <v>174</v>
      </c>
      <c r="Z40" s="215">
        <f t="shared" si="56"/>
        <v>0.98863636363636365</v>
      </c>
      <c r="AA40" s="219">
        <v>66400330</v>
      </c>
      <c r="AB40" s="216">
        <f t="shared" si="57"/>
        <v>381611.091954023</v>
      </c>
      <c r="AC40" s="218">
        <v>134</v>
      </c>
      <c r="AD40" s="215">
        <f t="shared" si="58"/>
        <v>0.76136363636363635</v>
      </c>
      <c r="AE40" s="219">
        <v>12525502</v>
      </c>
      <c r="AF40" s="216">
        <f t="shared" si="59"/>
        <v>93473.895522388062</v>
      </c>
      <c r="AG40" s="242">
        <v>65</v>
      </c>
      <c r="AH40" s="218">
        <v>65</v>
      </c>
      <c r="AI40" s="215">
        <f t="shared" si="60"/>
        <v>1</v>
      </c>
      <c r="AJ40" s="219">
        <v>34103940</v>
      </c>
      <c r="AK40" s="216">
        <f t="shared" si="61"/>
        <v>524676</v>
      </c>
      <c r="AL40" s="218">
        <v>57</v>
      </c>
      <c r="AM40" s="215">
        <f t="shared" si="62"/>
        <v>0.87692307692307692</v>
      </c>
      <c r="AN40" s="219">
        <v>10478867</v>
      </c>
      <c r="AO40" s="216">
        <f t="shared" si="63"/>
        <v>183839.77192982455</v>
      </c>
      <c r="AP40" s="242">
        <v>19</v>
      </c>
      <c r="AQ40" s="218">
        <v>19</v>
      </c>
      <c r="AR40" s="215">
        <f t="shared" si="64"/>
        <v>1</v>
      </c>
      <c r="AS40" s="219">
        <v>9563900</v>
      </c>
      <c r="AT40" s="216">
        <f t="shared" si="65"/>
        <v>503363.15789473685</v>
      </c>
      <c r="AU40" s="218">
        <v>15</v>
      </c>
      <c r="AV40" s="215">
        <f t="shared" si="66"/>
        <v>0.78947368421052633</v>
      </c>
      <c r="AW40" s="219">
        <v>1109541</v>
      </c>
      <c r="AX40" s="216">
        <f t="shared" si="67"/>
        <v>73969.399999999994</v>
      </c>
      <c r="AY40" s="242">
        <v>2</v>
      </c>
      <c r="AZ40" s="218">
        <v>2</v>
      </c>
      <c r="BA40" s="215">
        <f t="shared" si="68"/>
        <v>1</v>
      </c>
      <c r="BB40" s="219">
        <v>756300</v>
      </c>
      <c r="BC40" s="216">
        <f t="shared" si="69"/>
        <v>378150</v>
      </c>
      <c r="BD40" s="218">
        <v>1</v>
      </c>
      <c r="BE40" s="215">
        <f t="shared" si="70"/>
        <v>0.5</v>
      </c>
      <c r="BF40" s="219">
        <v>74424</v>
      </c>
      <c r="BG40" s="216">
        <f t="shared" si="71"/>
        <v>74424</v>
      </c>
      <c r="BH40" s="242">
        <v>0</v>
      </c>
      <c r="BI40" s="218">
        <v>0</v>
      </c>
      <c r="BJ40" s="215" t="str">
        <f t="shared" si="72"/>
        <v>-</v>
      </c>
      <c r="BK40" s="219">
        <v>0</v>
      </c>
      <c r="BL40" s="216" t="str">
        <f t="shared" si="73"/>
        <v>-</v>
      </c>
      <c r="BM40" s="218">
        <v>0</v>
      </c>
      <c r="BN40" s="215" t="str">
        <f t="shared" si="74"/>
        <v>-</v>
      </c>
      <c r="BO40" s="219">
        <v>0</v>
      </c>
      <c r="BP40" s="216" t="str">
        <f t="shared" si="75"/>
        <v>-</v>
      </c>
      <c r="BQ40" s="217">
        <f t="shared" si="76"/>
        <v>263</v>
      </c>
      <c r="BR40" s="218">
        <f t="shared" si="77"/>
        <v>261</v>
      </c>
      <c r="BS40" s="215">
        <f t="shared" si="78"/>
        <v>0.99239543726235746</v>
      </c>
      <c r="BT40" s="219">
        <f t="shared" si="79"/>
        <v>111154650</v>
      </c>
      <c r="BU40" s="216">
        <f t="shared" si="80"/>
        <v>425879.88505747129</v>
      </c>
      <c r="BV40" s="218">
        <f t="shared" si="81"/>
        <v>208</v>
      </c>
      <c r="BW40" s="215">
        <f t="shared" si="82"/>
        <v>0.79087452471482889</v>
      </c>
      <c r="BX40" s="219">
        <f t="shared" si="83"/>
        <v>24238770</v>
      </c>
      <c r="BY40" s="216">
        <f t="shared" si="84"/>
        <v>116532.54807692308</v>
      </c>
      <c r="BZ40" s="85"/>
      <c r="CA40" s="89">
        <f t="shared" si="43"/>
        <v>0.20152091254752857</v>
      </c>
      <c r="CB40" s="89">
        <f t="shared" si="44"/>
        <v>7.6045627376425395E-3</v>
      </c>
    </row>
    <row r="41" spans="1:80" s="15" customFormat="1" ht="13.5" customHeight="1">
      <c r="A41" s="65"/>
      <c r="B41" s="332"/>
      <c r="C41" s="329"/>
      <c r="D41" s="220"/>
      <c r="E41" s="75" t="s">
        <v>234</v>
      </c>
      <c r="F41" s="242">
        <v>0</v>
      </c>
      <c r="G41" s="218">
        <v>0</v>
      </c>
      <c r="H41" s="215" t="str">
        <f t="shared" si="48"/>
        <v>-</v>
      </c>
      <c r="I41" s="219">
        <v>0</v>
      </c>
      <c r="J41" s="216" t="str">
        <f t="shared" si="49"/>
        <v>-</v>
      </c>
      <c r="K41" s="218">
        <v>0</v>
      </c>
      <c r="L41" s="215" t="str">
        <f t="shared" si="50"/>
        <v>-</v>
      </c>
      <c r="M41" s="219">
        <v>0</v>
      </c>
      <c r="N41" s="216" t="str">
        <f t="shared" si="51"/>
        <v>-</v>
      </c>
      <c r="O41" s="242">
        <v>0</v>
      </c>
      <c r="P41" s="218">
        <v>0</v>
      </c>
      <c r="Q41" s="215" t="str">
        <f t="shared" si="52"/>
        <v>-</v>
      </c>
      <c r="R41" s="219">
        <v>0</v>
      </c>
      <c r="S41" s="216" t="str">
        <f t="shared" si="53"/>
        <v>-</v>
      </c>
      <c r="T41" s="218">
        <v>0</v>
      </c>
      <c r="U41" s="215" t="str">
        <f t="shared" si="54"/>
        <v>-</v>
      </c>
      <c r="V41" s="219">
        <v>0</v>
      </c>
      <c r="W41" s="216" t="str">
        <f t="shared" si="55"/>
        <v>-</v>
      </c>
      <c r="X41" s="242">
        <v>0</v>
      </c>
      <c r="Y41" s="218">
        <v>0</v>
      </c>
      <c r="Z41" s="215" t="str">
        <f t="shared" si="56"/>
        <v>-</v>
      </c>
      <c r="AA41" s="219">
        <v>0</v>
      </c>
      <c r="AB41" s="216" t="str">
        <f t="shared" si="57"/>
        <v>-</v>
      </c>
      <c r="AC41" s="218">
        <v>0</v>
      </c>
      <c r="AD41" s="215" t="str">
        <f t="shared" si="58"/>
        <v>-</v>
      </c>
      <c r="AE41" s="219">
        <v>0</v>
      </c>
      <c r="AF41" s="216" t="str">
        <f t="shared" si="59"/>
        <v>-</v>
      </c>
      <c r="AG41" s="242">
        <v>0</v>
      </c>
      <c r="AH41" s="218">
        <v>0</v>
      </c>
      <c r="AI41" s="215" t="str">
        <f t="shared" si="60"/>
        <v>-</v>
      </c>
      <c r="AJ41" s="219">
        <v>0</v>
      </c>
      <c r="AK41" s="216" t="str">
        <f t="shared" si="61"/>
        <v>-</v>
      </c>
      <c r="AL41" s="218">
        <v>0</v>
      </c>
      <c r="AM41" s="215" t="str">
        <f t="shared" si="62"/>
        <v>-</v>
      </c>
      <c r="AN41" s="219">
        <v>0</v>
      </c>
      <c r="AO41" s="216" t="str">
        <f t="shared" si="63"/>
        <v>-</v>
      </c>
      <c r="AP41" s="242">
        <v>0</v>
      </c>
      <c r="AQ41" s="218">
        <v>0</v>
      </c>
      <c r="AR41" s="215" t="str">
        <f t="shared" si="64"/>
        <v>-</v>
      </c>
      <c r="AS41" s="219">
        <v>0</v>
      </c>
      <c r="AT41" s="216" t="str">
        <f t="shared" si="65"/>
        <v>-</v>
      </c>
      <c r="AU41" s="218">
        <v>0</v>
      </c>
      <c r="AV41" s="215" t="str">
        <f t="shared" si="66"/>
        <v>-</v>
      </c>
      <c r="AW41" s="219">
        <v>0</v>
      </c>
      <c r="AX41" s="216" t="str">
        <f t="shared" si="67"/>
        <v>-</v>
      </c>
      <c r="AY41" s="242">
        <v>0</v>
      </c>
      <c r="AZ41" s="218">
        <v>0</v>
      </c>
      <c r="BA41" s="215" t="str">
        <f t="shared" si="68"/>
        <v>-</v>
      </c>
      <c r="BB41" s="219">
        <v>0</v>
      </c>
      <c r="BC41" s="216" t="str">
        <f t="shared" si="69"/>
        <v>-</v>
      </c>
      <c r="BD41" s="218">
        <v>0</v>
      </c>
      <c r="BE41" s="215" t="str">
        <f t="shared" si="70"/>
        <v>-</v>
      </c>
      <c r="BF41" s="219">
        <v>0</v>
      </c>
      <c r="BG41" s="216" t="str">
        <f t="shared" si="71"/>
        <v>-</v>
      </c>
      <c r="BH41" s="242">
        <v>0</v>
      </c>
      <c r="BI41" s="218">
        <v>0</v>
      </c>
      <c r="BJ41" s="215" t="str">
        <f t="shared" si="72"/>
        <v>-</v>
      </c>
      <c r="BK41" s="219">
        <v>0</v>
      </c>
      <c r="BL41" s="216" t="str">
        <f t="shared" si="73"/>
        <v>-</v>
      </c>
      <c r="BM41" s="218">
        <v>0</v>
      </c>
      <c r="BN41" s="215" t="str">
        <f t="shared" si="74"/>
        <v>-</v>
      </c>
      <c r="BO41" s="219">
        <v>0</v>
      </c>
      <c r="BP41" s="216" t="str">
        <f t="shared" si="75"/>
        <v>-</v>
      </c>
      <c r="BQ41" s="217">
        <f>SUM(F41,O41,X41,AG41,AP41,AY41,BH41)</f>
        <v>0</v>
      </c>
      <c r="BR41" s="218">
        <f>SUM(G41,P41,Y41,AH41,AQ41,AZ41,BI41)</f>
        <v>0</v>
      </c>
      <c r="BS41" s="215" t="str">
        <f t="shared" si="78"/>
        <v>-</v>
      </c>
      <c r="BT41" s="219">
        <f>SUM(I41,R41,AA41,AJ41,AS41,BB41,BK41)</f>
        <v>0</v>
      </c>
      <c r="BU41" s="216" t="str">
        <f t="shared" si="80"/>
        <v>-</v>
      </c>
      <c r="BV41" s="218">
        <f>SUM(K41,T41,AC41,AL41,AU41,BD41,BM41)</f>
        <v>0</v>
      </c>
      <c r="BW41" s="215" t="str">
        <f t="shared" si="82"/>
        <v>-</v>
      </c>
      <c r="BX41" s="219">
        <f>SUM(M41,V41,AE41,AN41,AW41,BF41,BO41)</f>
        <v>0</v>
      </c>
      <c r="BY41" s="216" t="str">
        <f t="shared" si="84"/>
        <v>-</v>
      </c>
      <c r="BZ41" s="85"/>
      <c r="CA41" s="89" t="str">
        <f t="shared" si="43"/>
        <v>-</v>
      </c>
      <c r="CB41" s="89" t="str">
        <f t="shared" si="44"/>
        <v>-</v>
      </c>
    </row>
    <row r="42" spans="1:80" s="15" customFormat="1" ht="13.5" customHeight="1">
      <c r="A42" s="65"/>
      <c r="B42" s="333"/>
      <c r="C42" s="330"/>
      <c r="D42" s="338" t="s">
        <v>225</v>
      </c>
      <c r="E42" s="339"/>
      <c r="F42" s="154">
        <v>440</v>
      </c>
      <c r="G42" s="62">
        <v>420</v>
      </c>
      <c r="H42" s="83">
        <f t="shared" si="48"/>
        <v>0.95454545454545459</v>
      </c>
      <c r="I42" s="102">
        <v>767778010</v>
      </c>
      <c r="J42" s="110">
        <f t="shared" si="49"/>
        <v>1828042.8809523811</v>
      </c>
      <c r="K42" s="62">
        <v>353</v>
      </c>
      <c r="L42" s="83">
        <f t="shared" si="50"/>
        <v>0.80227272727272725</v>
      </c>
      <c r="M42" s="102">
        <v>275728234</v>
      </c>
      <c r="N42" s="110">
        <f t="shared" si="51"/>
        <v>781099.81303116144</v>
      </c>
      <c r="O42" s="154">
        <v>1004</v>
      </c>
      <c r="P42" s="62">
        <v>962</v>
      </c>
      <c r="Q42" s="83">
        <f t="shared" si="52"/>
        <v>0.95816733067729087</v>
      </c>
      <c r="R42" s="102">
        <v>1846686760</v>
      </c>
      <c r="S42" s="110">
        <f t="shared" si="53"/>
        <v>1919632.8066528067</v>
      </c>
      <c r="T42" s="62">
        <v>832</v>
      </c>
      <c r="U42" s="83">
        <f t="shared" si="54"/>
        <v>0.82868525896414347</v>
      </c>
      <c r="V42" s="102">
        <v>770979807</v>
      </c>
      <c r="W42" s="110">
        <f t="shared" si="55"/>
        <v>926658.421875</v>
      </c>
      <c r="X42" s="154">
        <v>37266</v>
      </c>
      <c r="Y42" s="62">
        <v>34398</v>
      </c>
      <c r="Z42" s="83">
        <f t="shared" si="56"/>
        <v>0.92303976815327649</v>
      </c>
      <c r="AA42" s="102">
        <v>26379136730</v>
      </c>
      <c r="AB42" s="110">
        <f t="shared" si="57"/>
        <v>766879.95610209892</v>
      </c>
      <c r="AC42" s="62">
        <v>29430</v>
      </c>
      <c r="AD42" s="83">
        <f t="shared" si="58"/>
        <v>0.78972790210916122</v>
      </c>
      <c r="AE42" s="102">
        <v>6128764346</v>
      </c>
      <c r="AF42" s="110">
        <f t="shared" si="59"/>
        <v>208248.87346245328</v>
      </c>
      <c r="AG42" s="154">
        <v>29144</v>
      </c>
      <c r="AH42" s="62">
        <v>27604</v>
      </c>
      <c r="AI42" s="83">
        <f t="shared" si="60"/>
        <v>0.94715893494372771</v>
      </c>
      <c r="AJ42" s="102">
        <v>25921726990</v>
      </c>
      <c r="AK42" s="110">
        <f t="shared" si="61"/>
        <v>939056.91167946672</v>
      </c>
      <c r="AL42" s="62">
        <v>24573</v>
      </c>
      <c r="AM42" s="83">
        <f t="shared" si="62"/>
        <v>0.8431581114466099</v>
      </c>
      <c r="AN42" s="102">
        <v>5552731015</v>
      </c>
      <c r="AO42" s="110">
        <f t="shared" si="63"/>
        <v>225968.78749033491</v>
      </c>
      <c r="AP42" s="154">
        <v>18880</v>
      </c>
      <c r="AQ42" s="62">
        <v>17931</v>
      </c>
      <c r="AR42" s="83">
        <f t="shared" si="64"/>
        <v>0.94973516949152548</v>
      </c>
      <c r="AS42" s="102">
        <v>19323455650</v>
      </c>
      <c r="AT42" s="110">
        <f t="shared" si="65"/>
        <v>1077656.3298198651</v>
      </c>
      <c r="AU42" s="62">
        <v>16225</v>
      </c>
      <c r="AV42" s="83">
        <f t="shared" si="66"/>
        <v>0.859375</v>
      </c>
      <c r="AW42" s="102">
        <v>3901867266</v>
      </c>
      <c r="AX42" s="110">
        <f t="shared" si="67"/>
        <v>240484.88542372882</v>
      </c>
      <c r="AY42" s="154">
        <v>8836</v>
      </c>
      <c r="AZ42" s="62">
        <v>8178</v>
      </c>
      <c r="BA42" s="83">
        <f t="shared" si="68"/>
        <v>0.92553191489361697</v>
      </c>
      <c r="BB42" s="102">
        <v>9584052350</v>
      </c>
      <c r="BC42" s="110">
        <f t="shared" si="69"/>
        <v>1171931.0772805086</v>
      </c>
      <c r="BD42" s="62">
        <v>7401</v>
      </c>
      <c r="BE42" s="83">
        <f t="shared" si="70"/>
        <v>0.83759619737437752</v>
      </c>
      <c r="BF42" s="102">
        <v>1738694617</v>
      </c>
      <c r="BG42" s="110">
        <f t="shared" si="71"/>
        <v>234926.98513714364</v>
      </c>
      <c r="BH42" s="154">
        <v>3154</v>
      </c>
      <c r="BI42" s="62">
        <v>2729</v>
      </c>
      <c r="BJ42" s="83">
        <f t="shared" si="72"/>
        <v>0.86525047558655677</v>
      </c>
      <c r="BK42" s="102">
        <v>3470287070</v>
      </c>
      <c r="BL42" s="110">
        <f t="shared" si="73"/>
        <v>1271633.2246244045</v>
      </c>
      <c r="BM42" s="62">
        <v>2351</v>
      </c>
      <c r="BN42" s="83">
        <f t="shared" si="74"/>
        <v>0.74540266328471783</v>
      </c>
      <c r="BO42" s="102">
        <v>567233956</v>
      </c>
      <c r="BP42" s="110">
        <f t="shared" si="75"/>
        <v>241273.48192258613</v>
      </c>
      <c r="BQ42" s="108">
        <f t="shared" si="76"/>
        <v>98724</v>
      </c>
      <c r="BR42" s="62">
        <f t="shared" si="77"/>
        <v>92222</v>
      </c>
      <c r="BS42" s="83">
        <f t="shared" si="78"/>
        <v>0.93413962157124919</v>
      </c>
      <c r="BT42" s="102">
        <f t="shared" si="79"/>
        <v>87293123560</v>
      </c>
      <c r="BU42" s="110">
        <f t="shared" si="80"/>
        <v>946554.22307041707</v>
      </c>
      <c r="BV42" s="62">
        <f t="shared" si="81"/>
        <v>81165</v>
      </c>
      <c r="BW42" s="83">
        <f t="shared" si="82"/>
        <v>0.82214051294518053</v>
      </c>
      <c r="BX42" s="102">
        <f t="shared" si="83"/>
        <v>18935999241</v>
      </c>
      <c r="BY42" s="110">
        <f t="shared" si="84"/>
        <v>233302.52252818333</v>
      </c>
      <c r="BZ42" s="85"/>
      <c r="CA42" s="89">
        <f t="shared" si="43"/>
        <v>0.11199910862606866</v>
      </c>
      <c r="CB42" s="89">
        <f t="shared" si="44"/>
        <v>6.586037842875081E-2</v>
      </c>
    </row>
    <row r="43" spans="1:80" s="15" customFormat="1" ht="13.5" customHeight="1">
      <c r="A43" s="65"/>
      <c r="B43" s="331">
        <v>7</v>
      </c>
      <c r="C43" s="328" t="s">
        <v>186</v>
      </c>
      <c r="D43" s="318" t="s">
        <v>157</v>
      </c>
      <c r="E43" s="307"/>
      <c r="F43" s="154">
        <v>56</v>
      </c>
      <c r="G43" s="62">
        <v>56</v>
      </c>
      <c r="H43" s="83">
        <f t="shared" si="48"/>
        <v>1</v>
      </c>
      <c r="I43" s="102">
        <v>34941930</v>
      </c>
      <c r="J43" s="110">
        <f t="shared" si="49"/>
        <v>623963.03571428568</v>
      </c>
      <c r="K43" s="62">
        <v>51</v>
      </c>
      <c r="L43" s="83">
        <f t="shared" si="50"/>
        <v>0.9107142857142857</v>
      </c>
      <c r="M43" s="102">
        <v>6174106</v>
      </c>
      <c r="N43" s="110">
        <f t="shared" si="51"/>
        <v>121060.90196078431</v>
      </c>
      <c r="O43" s="154">
        <v>132</v>
      </c>
      <c r="P43" s="62">
        <v>132</v>
      </c>
      <c r="Q43" s="83">
        <f t="shared" si="52"/>
        <v>1</v>
      </c>
      <c r="R43" s="102">
        <v>83217560</v>
      </c>
      <c r="S43" s="110">
        <f t="shared" si="53"/>
        <v>630436.06060606055</v>
      </c>
      <c r="T43" s="62">
        <v>117</v>
      </c>
      <c r="U43" s="83">
        <f t="shared" si="54"/>
        <v>0.88636363636363635</v>
      </c>
      <c r="V43" s="102">
        <v>15909305</v>
      </c>
      <c r="W43" s="110">
        <f t="shared" si="55"/>
        <v>135976.96581196581</v>
      </c>
      <c r="X43" s="154">
        <v>11112</v>
      </c>
      <c r="Y43" s="62">
        <v>10928</v>
      </c>
      <c r="Z43" s="83">
        <f t="shared" si="56"/>
        <v>0.98344132469402445</v>
      </c>
      <c r="AA43" s="102">
        <v>4583719390</v>
      </c>
      <c r="AB43" s="110">
        <f t="shared" si="57"/>
        <v>419447.23554172768</v>
      </c>
      <c r="AC43" s="62">
        <v>9439</v>
      </c>
      <c r="AD43" s="83">
        <f t="shared" si="58"/>
        <v>0.84944204463642914</v>
      </c>
      <c r="AE43" s="102">
        <v>1002056693</v>
      </c>
      <c r="AF43" s="110">
        <f t="shared" si="59"/>
        <v>106161.3193134866</v>
      </c>
      <c r="AG43" s="154">
        <v>7348</v>
      </c>
      <c r="AH43" s="62">
        <v>7288</v>
      </c>
      <c r="AI43" s="83">
        <f t="shared" si="60"/>
        <v>0.9918345127925966</v>
      </c>
      <c r="AJ43" s="102">
        <v>3739642470</v>
      </c>
      <c r="AK43" s="110">
        <f t="shared" si="61"/>
        <v>513123.28073545557</v>
      </c>
      <c r="AL43" s="62">
        <v>6560</v>
      </c>
      <c r="AM43" s="83">
        <f t="shared" si="62"/>
        <v>0.89275993467610237</v>
      </c>
      <c r="AN43" s="102">
        <v>723824274</v>
      </c>
      <c r="AO43" s="110">
        <f t="shared" si="63"/>
        <v>110339.06615853659</v>
      </c>
      <c r="AP43" s="154">
        <v>3000</v>
      </c>
      <c r="AQ43" s="62">
        <v>2982</v>
      </c>
      <c r="AR43" s="83">
        <f t="shared" si="64"/>
        <v>0.99399999999999999</v>
      </c>
      <c r="AS43" s="102">
        <v>1657896370</v>
      </c>
      <c r="AT43" s="110">
        <f t="shared" si="65"/>
        <v>555967.9309188464</v>
      </c>
      <c r="AU43" s="62">
        <v>2755</v>
      </c>
      <c r="AV43" s="83">
        <f t="shared" si="66"/>
        <v>0.91833333333333333</v>
      </c>
      <c r="AW43" s="102">
        <v>324221663</v>
      </c>
      <c r="AX43" s="110">
        <f t="shared" si="67"/>
        <v>117684.81415607985</v>
      </c>
      <c r="AY43" s="154">
        <v>878</v>
      </c>
      <c r="AZ43" s="62">
        <v>873</v>
      </c>
      <c r="BA43" s="83">
        <f t="shared" si="68"/>
        <v>0.99430523917995439</v>
      </c>
      <c r="BB43" s="102">
        <v>566425960</v>
      </c>
      <c r="BC43" s="110">
        <f t="shared" si="69"/>
        <v>648826.98739977088</v>
      </c>
      <c r="BD43" s="62">
        <v>801</v>
      </c>
      <c r="BE43" s="83">
        <f t="shared" si="70"/>
        <v>0.91230068337129844</v>
      </c>
      <c r="BF43" s="102">
        <v>103860213</v>
      </c>
      <c r="BG43" s="110">
        <f t="shared" si="71"/>
        <v>129663.1872659176</v>
      </c>
      <c r="BH43" s="154">
        <v>170</v>
      </c>
      <c r="BI43" s="62">
        <v>169</v>
      </c>
      <c r="BJ43" s="83">
        <f t="shared" si="72"/>
        <v>0.99411764705882355</v>
      </c>
      <c r="BK43" s="102">
        <v>118414080</v>
      </c>
      <c r="BL43" s="110">
        <f t="shared" si="73"/>
        <v>700675.02958579885</v>
      </c>
      <c r="BM43" s="62">
        <v>161</v>
      </c>
      <c r="BN43" s="83">
        <f t="shared" si="74"/>
        <v>0.94705882352941173</v>
      </c>
      <c r="BO43" s="102">
        <v>18288409</v>
      </c>
      <c r="BP43" s="110">
        <f t="shared" si="75"/>
        <v>113592.60248447205</v>
      </c>
      <c r="BQ43" s="108">
        <f t="shared" si="76"/>
        <v>22696</v>
      </c>
      <c r="BR43" s="62">
        <f t="shared" si="77"/>
        <v>22428</v>
      </c>
      <c r="BS43" s="83">
        <f t="shared" si="78"/>
        <v>0.98819175185054631</v>
      </c>
      <c r="BT43" s="102">
        <f t="shared" si="79"/>
        <v>10784257760</v>
      </c>
      <c r="BU43" s="110">
        <f t="shared" si="80"/>
        <v>480839.02978419833</v>
      </c>
      <c r="BV43" s="62">
        <f t="shared" si="81"/>
        <v>19884</v>
      </c>
      <c r="BW43" s="83">
        <f t="shared" si="82"/>
        <v>0.87610151568558337</v>
      </c>
      <c r="BX43" s="102">
        <f t="shared" si="83"/>
        <v>2194334663</v>
      </c>
      <c r="BY43" s="110">
        <f t="shared" si="84"/>
        <v>110356.80260510964</v>
      </c>
      <c r="BZ43" s="85"/>
      <c r="CA43" s="89">
        <f t="shared" si="43"/>
        <v>0.11209023616496294</v>
      </c>
      <c r="CB43" s="89">
        <f t="shared" si="44"/>
        <v>1.1808248149453693E-2</v>
      </c>
    </row>
    <row r="44" spans="1:80" s="15" customFormat="1" ht="13.5" customHeight="1">
      <c r="A44" s="65"/>
      <c r="B44" s="332"/>
      <c r="C44" s="329"/>
      <c r="D44" s="306" t="s">
        <v>171</v>
      </c>
      <c r="E44" s="307"/>
      <c r="F44" s="154">
        <v>7</v>
      </c>
      <c r="G44" s="62">
        <v>7</v>
      </c>
      <c r="H44" s="83">
        <f t="shared" si="48"/>
        <v>1</v>
      </c>
      <c r="I44" s="102">
        <v>8867790</v>
      </c>
      <c r="J44" s="110">
        <f t="shared" si="49"/>
        <v>1266827.142857143</v>
      </c>
      <c r="K44" s="62">
        <v>7</v>
      </c>
      <c r="L44" s="83">
        <f t="shared" si="50"/>
        <v>1</v>
      </c>
      <c r="M44" s="102">
        <v>912344</v>
      </c>
      <c r="N44" s="110">
        <f t="shared" si="51"/>
        <v>130334.85714285714</v>
      </c>
      <c r="O44" s="154">
        <v>8</v>
      </c>
      <c r="P44" s="62">
        <v>8</v>
      </c>
      <c r="Q44" s="83">
        <f t="shared" si="52"/>
        <v>1</v>
      </c>
      <c r="R44" s="102">
        <v>2362300</v>
      </c>
      <c r="S44" s="110">
        <f t="shared" si="53"/>
        <v>295287.5</v>
      </c>
      <c r="T44" s="62">
        <v>8</v>
      </c>
      <c r="U44" s="83">
        <f t="shared" si="54"/>
        <v>1</v>
      </c>
      <c r="V44" s="102">
        <v>281244</v>
      </c>
      <c r="W44" s="110">
        <f t="shared" si="55"/>
        <v>35155.5</v>
      </c>
      <c r="X44" s="154">
        <v>659</v>
      </c>
      <c r="Y44" s="62">
        <v>652</v>
      </c>
      <c r="Z44" s="83">
        <f t="shared" si="56"/>
        <v>0.98937784522003036</v>
      </c>
      <c r="AA44" s="102">
        <v>298202600</v>
      </c>
      <c r="AB44" s="110">
        <f t="shared" si="57"/>
        <v>457365.95092024538</v>
      </c>
      <c r="AC44" s="62">
        <v>538</v>
      </c>
      <c r="AD44" s="83">
        <f t="shared" si="58"/>
        <v>0.8163884673748103</v>
      </c>
      <c r="AE44" s="102">
        <v>52040270</v>
      </c>
      <c r="AF44" s="110">
        <f t="shared" si="59"/>
        <v>96729.126394052044</v>
      </c>
      <c r="AG44" s="154">
        <v>204</v>
      </c>
      <c r="AH44" s="62">
        <v>202</v>
      </c>
      <c r="AI44" s="83">
        <f t="shared" si="60"/>
        <v>0.99019607843137258</v>
      </c>
      <c r="AJ44" s="102">
        <v>119537670</v>
      </c>
      <c r="AK44" s="110">
        <f t="shared" si="61"/>
        <v>591770.64356435649</v>
      </c>
      <c r="AL44" s="62">
        <v>182</v>
      </c>
      <c r="AM44" s="83">
        <f t="shared" si="62"/>
        <v>0.89215686274509809</v>
      </c>
      <c r="AN44" s="102">
        <v>18064942</v>
      </c>
      <c r="AO44" s="110">
        <f t="shared" si="63"/>
        <v>99257.923076923078</v>
      </c>
      <c r="AP44" s="154">
        <v>55</v>
      </c>
      <c r="AQ44" s="62">
        <v>55</v>
      </c>
      <c r="AR44" s="83">
        <f t="shared" si="64"/>
        <v>1</v>
      </c>
      <c r="AS44" s="102">
        <v>26502320</v>
      </c>
      <c r="AT44" s="110">
        <f t="shared" si="65"/>
        <v>481860.36363636365</v>
      </c>
      <c r="AU44" s="62">
        <v>47</v>
      </c>
      <c r="AV44" s="83">
        <f t="shared" si="66"/>
        <v>0.8545454545454545</v>
      </c>
      <c r="AW44" s="102">
        <v>3682059</v>
      </c>
      <c r="AX44" s="110">
        <f t="shared" si="67"/>
        <v>78341.680851063837</v>
      </c>
      <c r="AY44" s="154">
        <v>2</v>
      </c>
      <c r="AZ44" s="62">
        <v>2</v>
      </c>
      <c r="BA44" s="83">
        <f t="shared" si="68"/>
        <v>1</v>
      </c>
      <c r="BB44" s="102">
        <v>663000</v>
      </c>
      <c r="BC44" s="110">
        <f t="shared" si="69"/>
        <v>331500</v>
      </c>
      <c r="BD44" s="62">
        <v>2</v>
      </c>
      <c r="BE44" s="83">
        <f t="shared" si="70"/>
        <v>1</v>
      </c>
      <c r="BF44" s="102">
        <v>87304</v>
      </c>
      <c r="BG44" s="110">
        <f t="shared" si="71"/>
        <v>43652</v>
      </c>
      <c r="BH44" s="154">
        <v>0</v>
      </c>
      <c r="BI44" s="62">
        <v>0</v>
      </c>
      <c r="BJ44" s="83" t="str">
        <f t="shared" si="72"/>
        <v>-</v>
      </c>
      <c r="BK44" s="102">
        <v>0</v>
      </c>
      <c r="BL44" s="110" t="str">
        <f t="shared" si="73"/>
        <v>-</v>
      </c>
      <c r="BM44" s="62">
        <v>0</v>
      </c>
      <c r="BN44" s="83" t="str">
        <f t="shared" si="74"/>
        <v>-</v>
      </c>
      <c r="BO44" s="102">
        <v>0</v>
      </c>
      <c r="BP44" s="110" t="str">
        <f t="shared" si="75"/>
        <v>-</v>
      </c>
      <c r="BQ44" s="108">
        <f t="shared" si="76"/>
        <v>935</v>
      </c>
      <c r="BR44" s="62">
        <f t="shared" si="77"/>
        <v>926</v>
      </c>
      <c r="BS44" s="83">
        <f t="shared" si="78"/>
        <v>0.99037433155080212</v>
      </c>
      <c r="BT44" s="102">
        <f t="shared" si="79"/>
        <v>456135680</v>
      </c>
      <c r="BU44" s="110">
        <f t="shared" si="80"/>
        <v>492587.12742980564</v>
      </c>
      <c r="BV44" s="62">
        <f>SUM(K44,T44,AC44,AL44,AU44,BD44,BM44)</f>
        <v>784</v>
      </c>
      <c r="BW44" s="83">
        <f t="shared" si="82"/>
        <v>0.83850267379679144</v>
      </c>
      <c r="BX44" s="102">
        <f t="shared" si="83"/>
        <v>75068163</v>
      </c>
      <c r="BY44" s="110">
        <f t="shared" si="84"/>
        <v>95750.207908163269</v>
      </c>
      <c r="BZ44" s="85"/>
      <c r="CA44" s="89">
        <f t="shared" si="43"/>
        <v>0.15187165775401068</v>
      </c>
      <c r="CB44" s="89">
        <f t="shared" si="44"/>
        <v>9.6256684491978772E-3</v>
      </c>
    </row>
    <row r="45" spans="1:80" s="15" customFormat="1" ht="13.5" customHeight="1">
      <c r="A45" s="65"/>
      <c r="B45" s="332"/>
      <c r="C45" s="329"/>
      <c r="D45" s="84"/>
      <c r="E45" s="74" t="s">
        <v>167</v>
      </c>
      <c r="F45" s="178">
        <v>7</v>
      </c>
      <c r="G45" s="64">
        <v>7</v>
      </c>
      <c r="H45" s="82">
        <f t="shared" si="48"/>
        <v>1</v>
      </c>
      <c r="I45" s="111">
        <v>8867790</v>
      </c>
      <c r="J45" s="112">
        <f t="shared" si="49"/>
        <v>1266827.142857143</v>
      </c>
      <c r="K45" s="64">
        <v>7</v>
      </c>
      <c r="L45" s="82">
        <f t="shared" si="50"/>
        <v>1</v>
      </c>
      <c r="M45" s="111">
        <v>912344</v>
      </c>
      <c r="N45" s="112">
        <f t="shared" si="51"/>
        <v>130334.85714285714</v>
      </c>
      <c r="O45" s="178">
        <v>8</v>
      </c>
      <c r="P45" s="64">
        <v>8</v>
      </c>
      <c r="Q45" s="82">
        <f t="shared" si="52"/>
        <v>1</v>
      </c>
      <c r="R45" s="111">
        <v>2362300</v>
      </c>
      <c r="S45" s="112">
        <f t="shared" si="53"/>
        <v>295287.5</v>
      </c>
      <c r="T45" s="64">
        <v>8</v>
      </c>
      <c r="U45" s="82">
        <f t="shared" si="54"/>
        <v>1</v>
      </c>
      <c r="V45" s="111">
        <v>281244</v>
      </c>
      <c r="W45" s="112">
        <f t="shared" si="55"/>
        <v>35155.5</v>
      </c>
      <c r="X45" s="178">
        <v>542</v>
      </c>
      <c r="Y45" s="64">
        <v>537</v>
      </c>
      <c r="Z45" s="82">
        <f t="shared" si="56"/>
        <v>0.9907749077490775</v>
      </c>
      <c r="AA45" s="111">
        <v>251224630</v>
      </c>
      <c r="AB45" s="112">
        <f t="shared" si="57"/>
        <v>467829.85102420859</v>
      </c>
      <c r="AC45" s="64">
        <v>440</v>
      </c>
      <c r="AD45" s="82">
        <f t="shared" si="58"/>
        <v>0.81180811808118081</v>
      </c>
      <c r="AE45" s="111">
        <v>42910486</v>
      </c>
      <c r="AF45" s="112">
        <f t="shared" si="59"/>
        <v>97523.831818181818</v>
      </c>
      <c r="AG45" s="178">
        <v>163</v>
      </c>
      <c r="AH45" s="64">
        <v>161</v>
      </c>
      <c r="AI45" s="82">
        <f t="shared" si="60"/>
        <v>0.98773006134969321</v>
      </c>
      <c r="AJ45" s="111">
        <v>82718820</v>
      </c>
      <c r="AK45" s="112">
        <f t="shared" si="61"/>
        <v>513781.49068322981</v>
      </c>
      <c r="AL45" s="64">
        <v>145</v>
      </c>
      <c r="AM45" s="82">
        <f t="shared" si="62"/>
        <v>0.88957055214723924</v>
      </c>
      <c r="AN45" s="111">
        <v>13551370</v>
      </c>
      <c r="AO45" s="112">
        <f t="shared" si="63"/>
        <v>93457.724137931029</v>
      </c>
      <c r="AP45" s="178">
        <v>43</v>
      </c>
      <c r="AQ45" s="64">
        <v>43</v>
      </c>
      <c r="AR45" s="82">
        <f t="shared" si="64"/>
        <v>1</v>
      </c>
      <c r="AS45" s="111">
        <v>20795750</v>
      </c>
      <c r="AT45" s="112">
        <f t="shared" si="65"/>
        <v>483622.09302325582</v>
      </c>
      <c r="AU45" s="64">
        <v>36</v>
      </c>
      <c r="AV45" s="82">
        <f t="shared" si="66"/>
        <v>0.83720930232558144</v>
      </c>
      <c r="AW45" s="111">
        <v>2781158</v>
      </c>
      <c r="AX45" s="112">
        <f t="shared" si="67"/>
        <v>77254.388888888891</v>
      </c>
      <c r="AY45" s="178">
        <v>1</v>
      </c>
      <c r="AZ45" s="64">
        <v>1</v>
      </c>
      <c r="BA45" s="82">
        <f t="shared" si="68"/>
        <v>1</v>
      </c>
      <c r="BB45" s="111">
        <v>514710</v>
      </c>
      <c r="BC45" s="112">
        <f t="shared" si="69"/>
        <v>514710</v>
      </c>
      <c r="BD45" s="64">
        <v>1</v>
      </c>
      <c r="BE45" s="82">
        <f t="shared" si="70"/>
        <v>1</v>
      </c>
      <c r="BF45" s="111">
        <v>54794</v>
      </c>
      <c r="BG45" s="112">
        <f t="shared" si="71"/>
        <v>54794</v>
      </c>
      <c r="BH45" s="178">
        <v>0</v>
      </c>
      <c r="BI45" s="64">
        <v>0</v>
      </c>
      <c r="BJ45" s="82" t="str">
        <f t="shared" si="72"/>
        <v>-</v>
      </c>
      <c r="BK45" s="111">
        <v>0</v>
      </c>
      <c r="BL45" s="112" t="str">
        <f t="shared" si="73"/>
        <v>-</v>
      </c>
      <c r="BM45" s="64">
        <v>0</v>
      </c>
      <c r="BN45" s="82" t="str">
        <f t="shared" si="74"/>
        <v>-</v>
      </c>
      <c r="BO45" s="111">
        <v>0</v>
      </c>
      <c r="BP45" s="112" t="str">
        <f t="shared" si="75"/>
        <v>-</v>
      </c>
      <c r="BQ45" s="109">
        <f t="shared" si="76"/>
        <v>764</v>
      </c>
      <c r="BR45" s="64">
        <f t="shared" si="77"/>
        <v>757</v>
      </c>
      <c r="BS45" s="82">
        <f t="shared" si="78"/>
        <v>0.99083769633507857</v>
      </c>
      <c r="BT45" s="111">
        <f t="shared" si="79"/>
        <v>366484000</v>
      </c>
      <c r="BU45" s="112">
        <f t="shared" si="80"/>
        <v>484126.81638044916</v>
      </c>
      <c r="BV45" s="64">
        <f t="shared" ref="BV45:BV46" si="85">SUM(K45,T45,AC45,AL45,AU45,BD45,BM45)</f>
        <v>637</v>
      </c>
      <c r="BW45" s="82">
        <f t="shared" si="82"/>
        <v>0.83376963350785338</v>
      </c>
      <c r="BX45" s="111">
        <f t="shared" si="83"/>
        <v>60491396</v>
      </c>
      <c r="BY45" s="112">
        <f t="shared" si="84"/>
        <v>94962.945054945056</v>
      </c>
      <c r="BZ45" s="85"/>
      <c r="CA45" s="89">
        <f t="shared" si="43"/>
        <v>0.15706806282722519</v>
      </c>
      <c r="CB45" s="89">
        <f t="shared" si="44"/>
        <v>9.162303664921434E-3</v>
      </c>
    </row>
    <row r="46" spans="1:80" s="15" customFormat="1" ht="13.5" customHeight="1">
      <c r="A46" s="65"/>
      <c r="B46" s="332"/>
      <c r="C46" s="329"/>
      <c r="D46" s="84"/>
      <c r="E46" s="209" t="s">
        <v>168</v>
      </c>
      <c r="F46" s="242">
        <v>0</v>
      </c>
      <c r="G46" s="218">
        <v>0</v>
      </c>
      <c r="H46" s="215" t="str">
        <f t="shared" si="48"/>
        <v>-</v>
      </c>
      <c r="I46" s="219">
        <v>0</v>
      </c>
      <c r="J46" s="216" t="str">
        <f t="shared" si="49"/>
        <v>-</v>
      </c>
      <c r="K46" s="218">
        <v>0</v>
      </c>
      <c r="L46" s="215" t="str">
        <f t="shared" si="50"/>
        <v>-</v>
      </c>
      <c r="M46" s="219">
        <v>0</v>
      </c>
      <c r="N46" s="216" t="str">
        <f t="shared" si="51"/>
        <v>-</v>
      </c>
      <c r="O46" s="242">
        <v>0</v>
      </c>
      <c r="P46" s="218">
        <v>0</v>
      </c>
      <c r="Q46" s="215" t="str">
        <f t="shared" si="52"/>
        <v>-</v>
      </c>
      <c r="R46" s="219">
        <v>0</v>
      </c>
      <c r="S46" s="216" t="str">
        <f t="shared" si="53"/>
        <v>-</v>
      </c>
      <c r="T46" s="218">
        <v>0</v>
      </c>
      <c r="U46" s="215" t="str">
        <f t="shared" si="54"/>
        <v>-</v>
      </c>
      <c r="V46" s="219">
        <v>0</v>
      </c>
      <c r="W46" s="216" t="str">
        <f t="shared" si="55"/>
        <v>-</v>
      </c>
      <c r="X46" s="242">
        <v>117</v>
      </c>
      <c r="Y46" s="218">
        <v>115</v>
      </c>
      <c r="Z46" s="215">
        <f t="shared" si="56"/>
        <v>0.98290598290598286</v>
      </c>
      <c r="AA46" s="219">
        <v>46977970</v>
      </c>
      <c r="AB46" s="216">
        <f t="shared" si="57"/>
        <v>408504.08695652173</v>
      </c>
      <c r="AC46" s="218">
        <v>98</v>
      </c>
      <c r="AD46" s="215">
        <f t="shared" si="58"/>
        <v>0.83760683760683763</v>
      </c>
      <c r="AE46" s="219">
        <v>9129784</v>
      </c>
      <c r="AF46" s="216">
        <f t="shared" si="59"/>
        <v>93161.061224489793</v>
      </c>
      <c r="AG46" s="242">
        <v>41</v>
      </c>
      <c r="AH46" s="218">
        <v>41</v>
      </c>
      <c r="AI46" s="215">
        <f t="shared" si="60"/>
        <v>1</v>
      </c>
      <c r="AJ46" s="219">
        <v>36818850</v>
      </c>
      <c r="AK46" s="216">
        <f t="shared" si="61"/>
        <v>898020.73170731706</v>
      </c>
      <c r="AL46" s="218">
        <v>37</v>
      </c>
      <c r="AM46" s="215">
        <f t="shared" si="62"/>
        <v>0.90243902439024393</v>
      </c>
      <c r="AN46" s="219">
        <v>4513572</v>
      </c>
      <c r="AO46" s="216">
        <f t="shared" si="63"/>
        <v>121988.43243243243</v>
      </c>
      <c r="AP46" s="242">
        <v>12</v>
      </c>
      <c r="AQ46" s="218">
        <v>12</v>
      </c>
      <c r="AR46" s="215">
        <f t="shared" si="64"/>
        <v>1</v>
      </c>
      <c r="AS46" s="219">
        <v>5706570</v>
      </c>
      <c r="AT46" s="216">
        <f t="shared" si="65"/>
        <v>475547.5</v>
      </c>
      <c r="AU46" s="218">
        <v>11</v>
      </c>
      <c r="AV46" s="215">
        <f t="shared" si="66"/>
        <v>0.91666666666666663</v>
      </c>
      <c r="AW46" s="219">
        <v>900901</v>
      </c>
      <c r="AX46" s="216">
        <f t="shared" si="67"/>
        <v>81900.090909090912</v>
      </c>
      <c r="AY46" s="242">
        <v>1</v>
      </c>
      <c r="AZ46" s="218">
        <v>1</v>
      </c>
      <c r="BA46" s="215">
        <f t="shared" si="68"/>
        <v>1</v>
      </c>
      <c r="BB46" s="219">
        <v>148290</v>
      </c>
      <c r="BC46" s="216">
        <f t="shared" si="69"/>
        <v>148290</v>
      </c>
      <c r="BD46" s="218">
        <v>1</v>
      </c>
      <c r="BE46" s="215">
        <f t="shared" si="70"/>
        <v>1</v>
      </c>
      <c r="BF46" s="219">
        <v>32510</v>
      </c>
      <c r="BG46" s="216">
        <f t="shared" si="71"/>
        <v>32510</v>
      </c>
      <c r="BH46" s="242">
        <v>0</v>
      </c>
      <c r="BI46" s="218">
        <v>0</v>
      </c>
      <c r="BJ46" s="215" t="str">
        <f t="shared" si="72"/>
        <v>-</v>
      </c>
      <c r="BK46" s="219">
        <v>0</v>
      </c>
      <c r="BL46" s="216" t="str">
        <f t="shared" si="73"/>
        <v>-</v>
      </c>
      <c r="BM46" s="218">
        <v>0</v>
      </c>
      <c r="BN46" s="215" t="str">
        <f t="shared" si="74"/>
        <v>-</v>
      </c>
      <c r="BO46" s="219">
        <v>0</v>
      </c>
      <c r="BP46" s="216" t="str">
        <f t="shared" si="75"/>
        <v>-</v>
      </c>
      <c r="BQ46" s="217">
        <f t="shared" si="76"/>
        <v>171</v>
      </c>
      <c r="BR46" s="218">
        <f t="shared" si="77"/>
        <v>169</v>
      </c>
      <c r="BS46" s="215">
        <f t="shared" si="78"/>
        <v>0.98830409356725146</v>
      </c>
      <c r="BT46" s="219">
        <f t="shared" si="79"/>
        <v>89651680</v>
      </c>
      <c r="BU46" s="216">
        <f t="shared" si="80"/>
        <v>530483.31360946747</v>
      </c>
      <c r="BV46" s="218">
        <f t="shared" si="85"/>
        <v>147</v>
      </c>
      <c r="BW46" s="215">
        <f t="shared" si="82"/>
        <v>0.85964912280701755</v>
      </c>
      <c r="BX46" s="219">
        <f t="shared" si="83"/>
        <v>14576767</v>
      </c>
      <c r="BY46" s="216">
        <f t="shared" si="84"/>
        <v>99161.680272108846</v>
      </c>
      <c r="BZ46" s="85"/>
      <c r="CA46" s="89">
        <f t="shared" si="43"/>
        <v>0.12865497076023391</v>
      </c>
      <c r="CB46" s="89">
        <f t="shared" si="44"/>
        <v>1.1695906432748537E-2</v>
      </c>
    </row>
    <row r="47" spans="1:80" s="15" customFormat="1" ht="13.5" customHeight="1">
      <c r="A47" s="65"/>
      <c r="B47" s="332"/>
      <c r="C47" s="329"/>
      <c r="D47" s="220"/>
      <c r="E47" s="75" t="s">
        <v>234</v>
      </c>
      <c r="F47" s="242">
        <v>0</v>
      </c>
      <c r="G47" s="218">
        <v>0</v>
      </c>
      <c r="H47" s="215" t="str">
        <f t="shared" si="48"/>
        <v>-</v>
      </c>
      <c r="I47" s="219">
        <v>0</v>
      </c>
      <c r="J47" s="216" t="str">
        <f t="shared" si="49"/>
        <v>-</v>
      </c>
      <c r="K47" s="218">
        <v>0</v>
      </c>
      <c r="L47" s="215" t="str">
        <f t="shared" si="50"/>
        <v>-</v>
      </c>
      <c r="M47" s="219">
        <v>0</v>
      </c>
      <c r="N47" s="216" t="str">
        <f t="shared" si="51"/>
        <v>-</v>
      </c>
      <c r="O47" s="242">
        <v>0</v>
      </c>
      <c r="P47" s="218">
        <v>0</v>
      </c>
      <c r="Q47" s="215" t="str">
        <f t="shared" si="52"/>
        <v>-</v>
      </c>
      <c r="R47" s="219">
        <v>0</v>
      </c>
      <c r="S47" s="216" t="str">
        <f t="shared" si="53"/>
        <v>-</v>
      </c>
      <c r="T47" s="218">
        <v>0</v>
      </c>
      <c r="U47" s="215" t="str">
        <f t="shared" si="54"/>
        <v>-</v>
      </c>
      <c r="V47" s="219">
        <v>0</v>
      </c>
      <c r="W47" s="216" t="str">
        <f t="shared" si="55"/>
        <v>-</v>
      </c>
      <c r="X47" s="242">
        <v>0</v>
      </c>
      <c r="Y47" s="218">
        <v>0</v>
      </c>
      <c r="Z47" s="215" t="str">
        <f t="shared" si="56"/>
        <v>-</v>
      </c>
      <c r="AA47" s="219">
        <v>0</v>
      </c>
      <c r="AB47" s="216" t="str">
        <f t="shared" si="57"/>
        <v>-</v>
      </c>
      <c r="AC47" s="218">
        <v>0</v>
      </c>
      <c r="AD47" s="215" t="str">
        <f t="shared" si="58"/>
        <v>-</v>
      </c>
      <c r="AE47" s="219">
        <v>0</v>
      </c>
      <c r="AF47" s="216" t="str">
        <f t="shared" si="59"/>
        <v>-</v>
      </c>
      <c r="AG47" s="242">
        <v>0</v>
      </c>
      <c r="AH47" s="218">
        <v>0</v>
      </c>
      <c r="AI47" s="215" t="str">
        <f t="shared" si="60"/>
        <v>-</v>
      </c>
      <c r="AJ47" s="219">
        <v>0</v>
      </c>
      <c r="AK47" s="216" t="str">
        <f t="shared" si="61"/>
        <v>-</v>
      </c>
      <c r="AL47" s="218">
        <v>0</v>
      </c>
      <c r="AM47" s="215" t="str">
        <f t="shared" si="62"/>
        <v>-</v>
      </c>
      <c r="AN47" s="219">
        <v>0</v>
      </c>
      <c r="AO47" s="216" t="str">
        <f t="shared" si="63"/>
        <v>-</v>
      </c>
      <c r="AP47" s="242">
        <v>0</v>
      </c>
      <c r="AQ47" s="218">
        <v>0</v>
      </c>
      <c r="AR47" s="215" t="str">
        <f t="shared" si="64"/>
        <v>-</v>
      </c>
      <c r="AS47" s="219">
        <v>0</v>
      </c>
      <c r="AT47" s="216" t="str">
        <f t="shared" si="65"/>
        <v>-</v>
      </c>
      <c r="AU47" s="218">
        <v>0</v>
      </c>
      <c r="AV47" s="215" t="str">
        <f t="shared" si="66"/>
        <v>-</v>
      </c>
      <c r="AW47" s="219">
        <v>0</v>
      </c>
      <c r="AX47" s="216" t="str">
        <f t="shared" si="67"/>
        <v>-</v>
      </c>
      <c r="AY47" s="242">
        <v>0</v>
      </c>
      <c r="AZ47" s="218">
        <v>0</v>
      </c>
      <c r="BA47" s="215" t="str">
        <f t="shared" si="68"/>
        <v>-</v>
      </c>
      <c r="BB47" s="219">
        <v>0</v>
      </c>
      <c r="BC47" s="216" t="str">
        <f t="shared" si="69"/>
        <v>-</v>
      </c>
      <c r="BD47" s="218">
        <v>0</v>
      </c>
      <c r="BE47" s="215" t="str">
        <f t="shared" si="70"/>
        <v>-</v>
      </c>
      <c r="BF47" s="219">
        <v>0</v>
      </c>
      <c r="BG47" s="216" t="str">
        <f t="shared" si="71"/>
        <v>-</v>
      </c>
      <c r="BH47" s="242">
        <v>0</v>
      </c>
      <c r="BI47" s="218">
        <v>0</v>
      </c>
      <c r="BJ47" s="215" t="str">
        <f t="shared" si="72"/>
        <v>-</v>
      </c>
      <c r="BK47" s="219">
        <v>0</v>
      </c>
      <c r="BL47" s="216" t="str">
        <f t="shared" si="73"/>
        <v>-</v>
      </c>
      <c r="BM47" s="218">
        <v>0</v>
      </c>
      <c r="BN47" s="215" t="str">
        <f t="shared" si="74"/>
        <v>-</v>
      </c>
      <c r="BO47" s="219">
        <v>0</v>
      </c>
      <c r="BP47" s="216" t="str">
        <f t="shared" si="75"/>
        <v>-</v>
      </c>
      <c r="BQ47" s="217">
        <f>SUM(F47,O47,X47,AG47,AP47,AY47,BH47)</f>
        <v>0</v>
      </c>
      <c r="BR47" s="218">
        <f>SUM(G47,P47,Y47,AH47,AQ47,AZ47,BI47)</f>
        <v>0</v>
      </c>
      <c r="BS47" s="215" t="str">
        <f t="shared" si="78"/>
        <v>-</v>
      </c>
      <c r="BT47" s="219">
        <f>SUM(I47,R47,AA47,AJ47,AS47,BB47,BK47)</f>
        <v>0</v>
      </c>
      <c r="BU47" s="216" t="str">
        <f t="shared" si="80"/>
        <v>-</v>
      </c>
      <c r="BV47" s="218">
        <f>SUM(K47,T47,AC47,AL47,AU47,BD47,BM47)</f>
        <v>0</v>
      </c>
      <c r="BW47" s="215" t="str">
        <f t="shared" si="82"/>
        <v>-</v>
      </c>
      <c r="BX47" s="219">
        <f>SUM(M47,V47,AE47,AN47,AW47,BF47,BO47)</f>
        <v>0</v>
      </c>
      <c r="BY47" s="216" t="str">
        <f t="shared" si="84"/>
        <v>-</v>
      </c>
      <c r="BZ47" s="85"/>
      <c r="CA47" s="89" t="str">
        <f t="shared" si="43"/>
        <v>-</v>
      </c>
      <c r="CB47" s="89" t="str">
        <f t="shared" si="44"/>
        <v>-</v>
      </c>
    </row>
    <row r="48" spans="1:80" s="15" customFormat="1" ht="13.5" customHeight="1">
      <c r="A48" s="65"/>
      <c r="B48" s="333"/>
      <c r="C48" s="330"/>
      <c r="D48" s="338" t="s">
        <v>225</v>
      </c>
      <c r="E48" s="339"/>
      <c r="F48" s="154">
        <v>452</v>
      </c>
      <c r="G48" s="62">
        <v>427</v>
      </c>
      <c r="H48" s="83">
        <f>IFERROR(G48/F48,"-")</f>
        <v>0.94469026548672563</v>
      </c>
      <c r="I48" s="102">
        <v>805068820</v>
      </c>
      <c r="J48" s="110">
        <f t="shared" si="49"/>
        <v>1885407.0725995316</v>
      </c>
      <c r="K48" s="62">
        <v>364</v>
      </c>
      <c r="L48" s="83">
        <f t="shared" si="50"/>
        <v>0.80530973451327437</v>
      </c>
      <c r="M48" s="102">
        <v>286793349</v>
      </c>
      <c r="N48" s="110">
        <f t="shared" si="51"/>
        <v>787893.81593406596</v>
      </c>
      <c r="O48" s="154">
        <v>1048</v>
      </c>
      <c r="P48" s="62">
        <v>1014</v>
      </c>
      <c r="Q48" s="83">
        <f t="shared" si="52"/>
        <v>0.96755725190839692</v>
      </c>
      <c r="R48" s="102">
        <v>2020106420</v>
      </c>
      <c r="S48" s="110">
        <f t="shared" si="53"/>
        <v>1992215.4043392504</v>
      </c>
      <c r="T48" s="62">
        <v>879</v>
      </c>
      <c r="U48" s="83">
        <f t="shared" si="54"/>
        <v>0.8387404580152672</v>
      </c>
      <c r="V48" s="102">
        <v>772030409</v>
      </c>
      <c r="W48" s="110">
        <f t="shared" si="55"/>
        <v>878305.35722411831</v>
      </c>
      <c r="X48" s="154">
        <v>37037</v>
      </c>
      <c r="Y48" s="62">
        <v>34389</v>
      </c>
      <c r="Z48" s="83">
        <f t="shared" si="56"/>
        <v>0.92850392850392849</v>
      </c>
      <c r="AA48" s="102">
        <v>26556928010</v>
      </c>
      <c r="AB48" s="110">
        <f t="shared" si="57"/>
        <v>772250.66183954175</v>
      </c>
      <c r="AC48" s="62">
        <v>29911</v>
      </c>
      <c r="AD48" s="83">
        <f t="shared" si="58"/>
        <v>0.80759780759780764</v>
      </c>
      <c r="AE48" s="102">
        <v>6130018956</v>
      </c>
      <c r="AF48" s="110">
        <f t="shared" si="59"/>
        <v>204941.95968038513</v>
      </c>
      <c r="AG48" s="154">
        <v>29347</v>
      </c>
      <c r="AH48" s="62">
        <v>27980</v>
      </c>
      <c r="AI48" s="83">
        <f t="shared" si="60"/>
        <v>0.95341942958394388</v>
      </c>
      <c r="AJ48" s="102">
        <v>27183870920</v>
      </c>
      <c r="AK48" s="110">
        <f t="shared" si="61"/>
        <v>971546.49463902786</v>
      </c>
      <c r="AL48" s="62">
        <v>25120</v>
      </c>
      <c r="AM48" s="83">
        <f t="shared" si="62"/>
        <v>0.85596483456571371</v>
      </c>
      <c r="AN48" s="102">
        <v>5685829433</v>
      </c>
      <c r="AO48" s="110">
        <f t="shared" si="63"/>
        <v>226346.71309713376</v>
      </c>
      <c r="AP48" s="154">
        <v>19805</v>
      </c>
      <c r="AQ48" s="62">
        <v>18933</v>
      </c>
      <c r="AR48" s="83">
        <f t="shared" si="64"/>
        <v>0.95597071446604398</v>
      </c>
      <c r="AS48" s="102">
        <v>21159775830</v>
      </c>
      <c r="AT48" s="110">
        <f t="shared" si="65"/>
        <v>1117613.4701315165</v>
      </c>
      <c r="AU48" s="62">
        <v>17145</v>
      </c>
      <c r="AV48" s="83">
        <f t="shared" si="66"/>
        <v>0.86569048220146427</v>
      </c>
      <c r="AW48" s="102">
        <v>4160626309</v>
      </c>
      <c r="AX48" s="110">
        <f t="shared" si="67"/>
        <v>242672.86724992711</v>
      </c>
      <c r="AY48" s="154">
        <v>9273</v>
      </c>
      <c r="AZ48" s="62">
        <v>8714</v>
      </c>
      <c r="BA48" s="83">
        <f t="shared" si="68"/>
        <v>0.93971745929041306</v>
      </c>
      <c r="BB48" s="102">
        <v>10481661380</v>
      </c>
      <c r="BC48" s="110">
        <f t="shared" si="69"/>
        <v>1202853.038788157</v>
      </c>
      <c r="BD48" s="62">
        <v>7819</v>
      </c>
      <c r="BE48" s="83">
        <f t="shared" si="70"/>
        <v>0.84320069017577914</v>
      </c>
      <c r="BF48" s="102">
        <v>1828928686</v>
      </c>
      <c r="BG48" s="110">
        <f t="shared" si="71"/>
        <v>233908.26013556719</v>
      </c>
      <c r="BH48" s="154">
        <v>3055</v>
      </c>
      <c r="BI48" s="62">
        <v>2718</v>
      </c>
      <c r="BJ48" s="83">
        <f t="shared" si="72"/>
        <v>0.88968903436988545</v>
      </c>
      <c r="BK48" s="102">
        <v>3377239750</v>
      </c>
      <c r="BL48" s="110">
        <f t="shared" si="73"/>
        <v>1242545.8977189111</v>
      </c>
      <c r="BM48" s="62">
        <v>2364</v>
      </c>
      <c r="BN48" s="83">
        <f t="shared" si="74"/>
        <v>0.77381342062193126</v>
      </c>
      <c r="BO48" s="102">
        <v>525236023</v>
      </c>
      <c r="BP48" s="110">
        <f t="shared" si="75"/>
        <v>222181.05879864635</v>
      </c>
      <c r="BQ48" s="108">
        <f t="shared" ref="BQ48:BQ52" si="86">SUM(F48,O48,X48,AG48,AP48,AY48,BH48)</f>
        <v>100017</v>
      </c>
      <c r="BR48" s="62">
        <f t="shared" si="77"/>
        <v>94175</v>
      </c>
      <c r="BS48" s="83">
        <f t="shared" si="78"/>
        <v>0.94158992971194899</v>
      </c>
      <c r="BT48" s="102">
        <f t="shared" si="79"/>
        <v>91584651130</v>
      </c>
      <c r="BU48" s="110">
        <f t="shared" si="80"/>
        <v>972494.30453942134</v>
      </c>
      <c r="BV48" s="62">
        <f t="shared" si="81"/>
        <v>83602</v>
      </c>
      <c r="BW48" s="83">
        <f t="shared" si="82"/>
        <v>0.83587790075687129</v>
      </c>
      <c r="BX48" s="102">
        <f t="shared" si="83"/>
        <v>19389463165</v>
      </c>
      <c r="BY48" s="110">
        <f t="shared" si="84"/>
        <v>231925.82910695917</v>
      </c>
      <c r="BZ48" s="85"/>
      <c r="CA48" s="89">
        <f t="shared" si="43"/>
        <v>0.1057120289550777</v>
      </c>
      <c r="CB48" s="89">
        <f t="shared" si="44"/>
        <v>5.8410070288051008E-2</v>
      </c>
    </row>
    <row r="49" spans="1:83" s="15" customFormat="1" ht="13.5" customHeight="1">
      <c r="A49" s="65"/>
      <c r="B49" s="331">
        <v>8</v>
      </c>
      <c r="C49" s="328" t="s">
        <v>187</v>
      </c>
      <c r="D49" s="318" t="s">
        <v>157</v>
      </c>
      <c r="E49" s="307"/>
      <c r="F49" s="154">
        <v>80</v>
      </c>
      <c r="G49" s="62">
        <v>80</v>
      </c>
      <c r="H49" s="83">
        <f>IFERROR(G49/F49,"-")</f>
        <v>1</v>
      </c>
      <c r="I49" s="102">
        <v>44103490</v>
      </c>
      <c r="J49" s="110">
        <f>IFERROR(I49/G49,"-")</f>
        <v>551293.625</v>
      </c>
      <c r="K49" s="62">
        <v>68</v>
      </c>
      <c r="L49" s="83">
        <f>IFERROR(K49/F49,"-")</f>
        <v>0.85</v>
      </c>
      <c r="M49" s="102">
        <v>6275057</v>
      </c>
      <c r="N49" s="110">
        <f>IFERROR(M49/K49,"-")</f>
        <v>92280.25</v>
      </c>
      <c r="O49" s="154">
        <v>212</v>
      </c>
      <c r="P49" s="62">
        <v>209</v>
      </c>
      <c r="Q49" s="83">
        <f t="shared" si="52"/>
        <v>0.98584905660377353</v>
      </c>
      <c r="R49" s="102">
        <v>165235390</v>
      </c>
      <c r="S49" s="110">
        <f t="shared" si="53"/>
        <v>790599.95215311006</v>
      </c>
      <c r="T49" s="62">
        <v>179</v>
      </c>
      <c r="U49" s="83">
        <f t="shared" si="54"/>
        <v>0.84433962264150941</v>
      </c>
      <c r="V49" s="102">
        <v>26068437</v>
      </c>
      <c r="W49" s="110">
        <f t="shared" si="55"/>
        <v>145633.72625698324</v>
      </c>
      <c r="X49" s="154">
        <v>17184</v>
      </c>
      <c r="Y49" s="62">
        <v>16852</v>
      </c>
      <c r="Z49" s="83">
        <f t="shared" si="56"/>
        <v>0.98067970204841715</v>
      </c>
      <c r="AA49" s="102">
        <v>7400667480</v>
      </c>
      <c r="AB49" s="110">
        <f t="shared" si="57"/>
        <v>439156.62710657489</v>
      </c>
      <c r="AC49" s="62">
        <v>14537</v>
      </c>
      <c r="AD49" s="83">
        <f t="shared" si="58"/>
        <v>0.84596135940409678</v>
      </c>
      <c r="AE49" s="102">
        <v>1502810723</v>
      </c>
      <c r="AF49" s="110">
        <f t="shared" si="59"/>
        <v>103378.32585815505</v>
      </c>
      <c r="AG49" s="154">
        <v>12162</v>
      </c>
      <c r="AH49" s="62">
        <v>12010</v>
      </c>
      <c r="AI49" s="83">
        <f t="shared" si="60"/>
        <v>0.98750205558296333</v>
      </c>
      <c r="AJ49" s="102">
        <v>6456974820</v>
      </c>
      <c r="AK49" s="110">
        <f t="shared" si="61"/>
        <v>537633.20732722734</v>
      </c>
      <c r="AL49" s="62">
        <v>10741</v>
      </c>
      <c r="AM49" s="83">
        <f t="shared" si="62"/>
        <v>0.88316066436441376</v>
      </c>
      <c r="AN49" s="102">
        <v>1249464314</v>
      </c>
      <c r="AO49" s="110">
        <f t="shared" si="63"/>
        <v>116326.62824690438</v>
      </c>
      <c r="AP49" s="154">
        <v>5968</v>
      </c>
      <c r="AQ49" s="62">
        <v>5901</v>
      </c>
      <c r="AR49" s="83">
        <f t="shared" si="64"/>
        <v>0.98877345844504017</v>
      </c>
      <c r="AS49" s="102">
        <v>3755470230</v>
      </c>
      <c r="AT49" s="110">
        <f t="shared" si="65"/>
        <v>636412.51143873925</v>
      </c>
      <c r="AU49" s="62">
        <v>5416</v>
      </c>
      <c r="AV49" s="83">
        <f t="shared" si="66"/>
        <v>0.90750670241286868</v>
      </c>
      <c r="AW49" s="102">
        <v>694224502</v>
      </c>
      <c r="AX49" s="110">
        <f t="shared" si="67"/>
        <v>128180.2994830133</v>
      </c>
      <c r="AY49" s="154">
        <v>1791</v>
      </c>
      <c r="AZ49" s="62">
        <v>1781</v>
      </c>
      <c r="BA49" s="83">
        <f t="shared" si="68"/>
        <v>0.99441652707984363</v>
      </c>
      <c r="BB49" s="102">
        <v>1165587120</v>
      </c>
      <c r="BC49" s="110">
        <f t="shared" si="69"/>
        <v>654456.55249859625</v>
      </c>
      <c r="BD49" s="62">
        <v>1649</v>
      </c>
      <c r="BE49" s="83">
        <f t="shared" si="70"/>
        <v>0.92071468453378003</v>
      </c>
      <c r="BF49" s="102">
        <v>219926192</v>
      </c>
      <c r="BG49" s="110">
        <f t="shared" si="71"/>
        <v>133369.43117040631</v>
      </c>
      <c r="BH49" s="154">
        <v>367</v>
      </c>
      <c r="BI49" s="62">
        <v>366</v>
      </c>
      <c r="BJ49" s="83">
        <f t="shared" si="72"/>
        <v>0.99727520435967298</v>
      </c>
      <c r="BK49" s="102">
        <v>241764250</v>
      </c>
      <c r="BL49" s="110">
        <f t="shared" si="73"/>
        <v>660558.0601092896</v>
      </c>
      <c r="BM49" s="62">
        <v>335</v>
      </c>
      <c r="BN49" s="83">
        <f t="shared" si="74"/>
        <v>0.91280653950953683</v>
      </c>
      <c r="BO49" s="102">
        <v>41359123</v>
      </c>
      <c r="BP49" s="110">
        <f>IFERROR(BO49/BM49,"-")</f>
        <v>123460.06865671642</v>
      </c>
      <c r="BQ49" s="108">
        <f t="shared" si="86"/>
        <v>37764</v>
      </c>
      <c r="BR49" s="62">
        <f t="shared" si="77"/>
        <v>37199</v>
      </c>
      <c r="BS49" s="83">
        <f t="shared" si="78"/>
        <v>0.98503866115877559</v>
      </c>
      <c r="BT49" s="102">
        <f t="shared" si="79"/>
        <v>19229802780</v>
      </c>
      <c r="BU49" s="110">
        <f t="shared" si="80"/>
        <v>516944.07860426354</v>
      </c>
      <c r="BV49" s="62">
        <f t="shared" si="81"/>
        <v>32925</v>
      </c>
      <c r="BW49" s="83">
        <f>IFERROR(BV49/BQ49,"-")</f>
        <v>0.87186209088020339</v>
      </c>
      <c r="BX49" s="102">
        <f t="shared" si="83"/>
        <v>3740128348</v>
      </c>
      <c r="BY49" s="110">
        <f>IFERROR(BX49/BV49,"-")</f>
        <v>113595.39401670464</v>
      </c>
      <c r="BZ49" s="85"/>
      <c r="CA49" s="89">
        <f t="shared" si="43"/>
        <v>0.1131765702785722</v>
      </c>
      <c r="CB49" s="89">
        <f t="shared" si="44"/>
        <v>1.4961338841224414E-2</v>
      </c>
      <c r="CD49" s="4"/>
      <c r="CE49" s="4"/>
    </row>
    <row r="50" spans="1:83" s="15" customFormat="1" ht="13.5" customHeight="1">
      <c r="A50" s="65"/>
      <c r="B50" s="332"/>
      <c r="C50" s="329"/>
      <c r="D50" s="306" t="s">
        <v>171</v>
      </c>
      <c r="E50" s="307"/>
      <c r="F50" s="154">
        <v>4</v>
      </c>
      <c r="G50" s="62">
        <v>4</v>
      </c>
      <c r="H50" s="83">
        <f t="shared" si="48"/>
        <v>1</v>
      </c>
      <c r="I50" s="102">
        <v>2128140</v>
      </c>
      <c r="J50" s="110">
        <f t="shared" si="49"/>
        <v>532035</v>
      </c>
      <c r="K50" s="62">
        <v>4</v>
      </c>
      <c r="L50" s="83">
        <f t="shared" si="50"/>
        <v>1</v>
      </c>
      <c r="M50" s="102">
        <v>279715</v>
      </c>
      <c r="N50" s="110">
        <f t="shared" si="51"/>
        <v>69928.75</v>
      </c>
      <c r="O50" s="154">
        <v>8</v>
      </c>
      <c r="P50" s="62">
        <v>8</v>
      </c>
      <c r="Q50" s="83">
        <f t="shared" si="52"/>
        <v>1</v>
      </c>
      <c r="R50" s="102">
        <v>4975460</v>
      </c>
      <c r="S50" s="110">
        <f t="shared" si="53"/>
        <v>621932.5</v>
      </c>
      <c r="T50" s="62">
        <v>6</v>
      </c>
      <c r="U50" s="83">
        <f>IFERROR(T50/O50,"-")</f>
        <v>0.75</v>
      </c>
      <c r="V50" s="102">
        <v>231917</v>
      </c>
      <c r="W50" s="110">
        <f t="shared" si="55"/>
        <v>38652.833333333336</v>
      </c>
      <c r="X50" s="154">
        <v>573</v>
      </c>
      <c r="Y50" s="62">
        <v>568</v>
      </c>
      <c r="Z50" s="83">
        <f>IFERROR(Y50/X50,"-")</f>
        <v>0.99127399650959858</v>
      </c>
      <c r="AA50" s="102">
        <v>299502820</v>
      </c>
      <c r="AB50" s="110">
        <f t="shared" si="57"/>
        <v>527293.69718309864</v>
      </c>
      <c r="AC50" s="62">
        <v>479</v>
      </c>
      <c r="AD50" s="83">
        <f t="shared" si="58"/>
        <v>0.83595113438045376</v>
      </c>
      <c r="AE50" s="102">
        <v>48233569</v>
      </c>
      <c r="AF50" s="110">
        <f t="shared" si="59"/>
        <v>100696.38622129436</v>
      </c>
      <c r="AG50" s="154">
        <v>285</v>
      </c>
      <c r="AH50" s="62">
        <v>283</v>
      </c>
      <c r="AI50" s="83">
        <f t="shared" si="60"/>
        <v>0.99298245614035086</v>
      </c>
      <c r="AJ50" s="102">
        <v>162980300</v>
      </c>
      <c r="AK50" s="110">
        <f t="shared" si="61"/>
        <v>575902.12014134275</v>
      </c>
      <c r="AL50" s="62">
        <v>255</v>
      </c>
      <c r="AM50" s="83">
        <f t="shared" si="62"/>
        <v>0.89473684210526316</v>
      </c>
      <c r="AN50" s="102">
        <v>33490903</v>
      </c>
      <c r="AO50" s="110">
        <f t="shared" si="63"/>
        <v>131336.87450980392</v>
      </c>
      <c r="AP50" s="154">
        <v>90</v>
      </c>
      <c r="AQ50" s="62">
        <v>90</v>
      </c>
      <c r="AR50" s="83">
        <f t="shared" si="64"/>
        <v>1</v>
      </c>
      <c r="AS50" s="102">
        <v>61817350</v>
      </c>
      <c r="AT50" s="110">
        <f t="shared" si="65"/>
        <v>686859.4444444445</v>
      </c>
      <c r="AU50" s="62">
        <v>81</v>
      </c>
      <c r="AV50" s="83">
        <f t="shared" si="66"/>
        <v>0.9</v>
      </c>
      <c r="AW50" s="102">
        <v>10568969</v>
      </c>
      <c r="AX50" s="110">
        <f t="shared" si="67"/>
        <v>130481.09876543209</v>
      </c>
      <c r="AY50" s="154">
        <v>9</v>
      </c>
      <c r="AZ50" s="62">
        <v>9</v>
      </c>
      <c r="BA50" s="83">
        <f t="shared" si="68"/>
        <v>1</v>
      </c>
      <c r="BB50" s="102">
        <v>4877240</v>
      </c>
      <c r="BC50" s="110">
        <f t="shared" si="69"/>
        <v>541915.5555555555</v>
      </c>
      <c r="BD50" s="62">
        <v>8</v>
      </c>
      <c r="BE50" s="83">
        <f t="shared" si="70"/>
        <v>0.88888888888888884</v>
      </c>
      <c r="BF50" s="102">
        <v>855083</v>
      </c>
      <c r="BG50" s="110">
        <f t="shared" si="71"/>
        <v>106885.375</v>
      </c>
      <c r="BH50" s="154">
        <v>4</v>
      </c>
      <c r="BI50" s="62">
        <v>4</v>
      </c>
      <c r="BJ50" s="83">
        <f t="shared" si="72"/>
        <v>1</v>
      </c>
      <c r="BK50" s="102">
        <v>1347940</v>
      </c>
      <c r="BL50" s="110">
        <f t="shared" si="73"/>
        <v>336985</v>
      </c>
      <c r="BM50" s="62">
        <v>4</v>
      </c>
      <c r="BN50" s="83">
        <f t="shared" si="74"/>
        <v>1</v>
      </c>
      <c r="BO50" s="102">
        <v>430263</v>
      </c>
      <c r="BP50" s="110">
        <f>IFERROR(BO50/BM50,"-")</f>
        <v>107565.75</v>
      </c>
      <c r="BQ50" s="108">
        <f t="shared" si="86"/>
        <v>973</v>
      </c>
      <c r="BR50" s="62">
        <f t="shared" si="77"/>
        <v>966</v>
      </c>
      <c r="BS50" s="83">
        <f t="shared" si="78"/>
        <v>0.9928057553956835</v>
      </c>
      <c r="BT50" s="102">
        <f t="shared" si="79"/>
        <v>537629250</v>
      </c>
      <c r="BU50" s="110">
        <f t="shared" si="80"/>
        <v>556552.01863354037</v>
      </c>
      <c r="BV50" s="62">
        <f t="shared" si="81"/>
        <v>837</v>
      </c>
      <c r="BW50" s="83">
        <f t="shared" si="82"/>
        <v>0.86022610483042139</v>
      </c>
      <c r="BX50" s="102">
        <f t="shared" si="83"/>
        <v>94090419</v>
      </c>
      <c r="BY50" s="110">
        <f t="shared" si="84"/>
        <v>112413.8817204301</v>
      </c>
      <c r="BZ50" s="85"/>
      <c r="CA50" s="89">
        <f t="shared" si="43"/>
        <v>0.13257965056526211</v>
      </c>
      <c r="CB50" s="89">
        <f t="shared" si="44"/>
        <v>7.194244604316502E-3</v>
      </c>
      <c r="CD50" s="4"/>
      <c r="CE50" s="4"/>
    </row>
    <row r="51" spans="1:83" s="15" customFormat="1" ht="13.5" customHeight="1">
      <c r="A51" s="65"/>
      <c r="B51" s="332"/>
      <c r="C51" s="329"/>
      <c r="D51" s="84"/>
      <c r="E51" s="74" t="s">
        <v>167</v>
      </c>
      <c r="F51" s="178">
        <v>4</v>
      </c>
      <c r="G51" s="64">
        <v>4</v>
      </c>
      <c r="H51" s="82">
        <f t="shared" si="48"/>
        <v>1</v>
      </c>
      <c r="I51" s="111">
        <v>2128140</v>
      </c>
      <c r="J51" s="112">
        <f t="shared" si="49"/>
        <v>532035</v>
      </c>
      <c r="K51" s="64">
        <v>4</v>
      </c>
      <c r="L51" s="82">
        <f t="shared" si="50"/>
        <v>1</v>
      </c>
      <c r="M51" s="111">
        <v>279715</v>
      </c>
      <c r="N51" s="112">
        <f t="shared" si="51"/>
        <v>69928.75</v>
      </c>
      <c r="O51" s="178">
        <v>7</v>
      </c>
      <c r="P51" s="64">
        <v>7</v>
      </c>
      <c r="Q51" s="82">
        <f t="shared" si="52"/>
        <v>1</v>
      </c>
      <c r="R51" s="111">
        <v>4562150</v>
      </c>
      <c r="S51" s="112">
        <f t="shared" si="53"/>
        <v>651735.71428571432</v>
      </c>
      <c r="T51" s="64">
        <v>5</v>
      </c>
      <c r="U51" s="82">
        <f t="shared" ref="U51:U53" si="87">IFERROR(T51/O51,"-")</f>
        <v>0.7142857142857143</v>
      </c>
      <c r="V51" s="111">
        <v>152307</v>
      </c>
      <c r="W51" s="112">
        <f t="shared" si="55"/>
        <v>30461.4</v>
      </c>
      <c r="X51" s="178">
        <v>450</v>
      </c>
      <c r="Y51" s="64">
        <v>447</v>
      </c>
      <c r="Z51" s="82">
        <f t="shared" ref="Z51:Z53" si="88">IFERROR(Y51/X51,"-")</f>
        <v>0.99333333333333329</v>
      </c>
      <c r="AA51" s="111">
        <v>241812340</v>
      </c>
      <c r="AB51" s="112">
        <f t="shared" si="57"/>
        <v>540967.20357941836</v>
      </c>
      <c r="AC51" s="64">
        <v>377</v>
      </c>
      <c r="AD51" s="82">
        <f t="shared" si="58"/>
        <v>0.83777777777777773</v>
      </c>
      <c r="AE51" s="111">
        <v>37053681</v>
      </c>
      <c r="AF51" s="112">
        <f t="shared" si="59"/>
        <v>98285.625994694958</v>
      </c>
      <c r="AG51" s="178">
        <v>220</v>
      </c>
      <c r="AH51" s="64">
        <v>220</v>
      </c>
      <c r="AI51" s="82">
        <f t="shared" si="60"/>
        <v>1</v>
      </c>
      <c r="AJ51" s="111">
        <v>119703990</v>
      </c>
      <c r="AK51" s="112">
        <f t="shared" si="61"/>
        <v>544109.04545454541</v>
      </c>
      <c r="AL51" s="64">
        <v>196</v>
      </c>
      <c r="AM51" s="82">
        <f t="shared" si="62"/>
        <v>0.89090909090909087</v>
      </c>
      <c r="AN51" s="111">
        <v>21997327</v>
      </c>
      <c r="AO51" s="112">
        <f t="shared" si="63"/>
        <v>112231.26020408163</v>
      </c>
      <c r="AP51" s="178">
        <v>69</v>
      </c>
      <c r="AQ51" s="64">
        <v>69</v>
      </c>
      <c r="AR51" s="82">
        <f t="shared" si="64"/>
        <v>1</v>
      </c>
      <c r="AS51" s="111">
        <v>42186440</v>
      </c>
      <c r="AT51" s="112">
        <f t="shared" si="65"/>
        <v>611397.68115942029</v>
      </c>
      <c r="AU51" s="64">
        <v>62</v>
      </c>
      <c r="AV51" s="82">
        <f t="shared" si="66"/>
        <v>0.89855072463768115</v>
      </c>
      <c r="AW51" s="111">
        <v>7865166</v>
      </c>
      <c r="AX51" s="112">
        <f t="shared" si="67"/>
        <v>126857.51612903226</v>
      </c>
      <c r="AY51" s="178">
        <v>5</v>
      </c>
      <c r="AZ51" s="64">
        <v>5</v>
      </c>
      <c r="BA51" s="82">
        <f t="shared" si="68"/>
        <v>1</v>
      </c>
      <c r="BB51" s="111">
        <v>2806610</v>
      </c>
      <c r="BC51" s="112">
        <f t="shared" si="69"/>
        <v>561322</v>
      </c>
      <c r="BD51" s="64">
        <v>4</v>
      </c>
      <c r="BE51" s="82">
        <f t="shared" si="70"/>
        <v>0.8</v>
      </c>
      <c r="BF51" s="111">
        <v>330867</v>
      </c>
      <c r="BG51" s="112">
        <f t="shared" si="71"/>
        <v>82716.75</v>
      </c>
      <c r="BH51" s="178">
        <v>3</v>
      </c>
      <c r="BI51" s="64">
        <v>3</v>
      </c>
      <c r="BJ51" s="82">
        <f t="shared" si="72"/>
        <v>1</v>
      </c>
      <c r="BK51" s="111">
        <v>1096770</v>
      </c>
      <c r="BL51" s="112">
        <f t="shared" si="73"/>
        <v>365590</v>
      </c>
      <c r="BM51" s="64">
        <v>3</v>
      </c>
      <c r="BN51" s="82">
        <f t="shared" si="74"/>
        <v>1</v>
      </c>
      <c r="BO51" s="111">
        <v>275662</v>
      </c>
      <c r="BP51" s="112">
        <f t="shared" ref="BP51:BP53" si="89">IFERROR(BO51/BM51,"-")</f>
        <v>91887.333333333328</v>
      </c>
      <c r="BQ51" s="109">
        <f t="shared" si="86"/>
        <v>758</v>
      </c>
      <c r="BR51" s="64">
        <f t="shared" si="77"/>
        <v>755</v>
      </c>
      <c r="BS51" s="82">
        <f t="shared" si="78"/>
        <v>0.99604221635883905</v>
      </c>
      <c r="BT51" s="111">
        <f t="shared" si="79"/>
        <v>414296440</v>
      </c>
      <c r="BU51" s="112">
        <f t="shared" si="80"/>
        <v>548737.00662251655</v>
      </c>
      <c r="BV51" s="64">
        <f t="shared" si="81"/>
        <v>651</v>
      </c>
      <c r="BW51" s="82">
        <f t="shared" si="82"/>
        <v>0.85883905013192607</v>
      </c>
      <c r="BX51" s="111">
        <f t="shared" si="83"/>
        <v>67954725</v>
      </c>
      <c r="BY51" s="112">
        <f t="shared" si="84"/>
        <v>104385.13824884793</v>
      </c>
      <c r="BZ51" s="85"/>
      <c r="CA51" s="89">
        <f t="shared" si="43"/>
        <v>0.13720316622691298</v>
      </c>
      <c r="CB51" s="89">
        <f t="shared" si="44"/>
        <v>3.9577836411609502E-3</v>
      </c>
      <c r="CD51" s="4"/>
      <c r="CE51" s="4"/>
    </row>
    <row r="52" spans="1:83" s="15" customFormat="1">
      <c r="B52" s="332"/>
      <c r="C52" s="329"/>
      <c r="D52" s="84"/>
      <c r="E52" s="209" t="s">
        <v>168</v>
      </c>
      <c r="F52" s="242">
        <v>0</v>
      </c>
      <c r="G52" s="218">
        <v>0</v>
      </c>
      <c r="H52" s="215" t="str">
        <f t="shared" si="48"/>
        <v>-</v>
      </c>
      <c r="I52" s="219">
        <v>0</v>
      </c>
      <c r="J52" s="216" t="str">
        <f t="shared" si="49"/>
        <v>-</v>
      </c>
      <c r="K52" s="218">
        <v>0</v>
      </c>
      <c r="L52" s="215" t="str">
        <f t="shared" si="50"/>
        <v>-</v>
      </c>
      <c r="M52" s="219">
        <v>0</v>
      </c>
      <c r="N52" s="216" t="str">
        <f t="shared" si="51"/>
        <v>-</v>
      </c>
      <c r="O52" s="242">
        <v>1</v>
      </c>
      <c r="P52" s="218">
        <v>1</v>
      </c>
      <c r="Q52" s="215">
        <f t="shared" si="52"/>
        <v>1</v>
      </c>
      <c r="R52" s="219">
        <v>413310</v>
      </c>
      <c r="S52" s="216">
        <f t="shared" si="53"/>
        <v>413310</v>
      </c>
      <c r="T52" s="218">
        <v>1</v>
      </c>
      <c r="U52" s="215">
        <f t="shared" si="87"/>
        <v>1</v>
      </c>
      <c r="V52" s="219">
        <v>79610</v>
      </c>
      <c r="W52" s="216">
        <f t="shared" si="55"/>
        <v>79610</v>
      </c>
      <c r="X52" s="242">
        <v>123</v>
      </c>
      <c r="Y52" s="218">
        <v>121</v>
      </c>
      <c r="Z52" s="215">
        <f t="shared" si="88"/>
        <v>0.98373983739837401</v>
      </c>
      <c r="AA52" s="219">
        <v>57690480</v>
      </c>
      <c r="AB52" s="216">
        <f t="shared" si="57"/>
        <v>476780.82644628099</v>
      </c>
      <c r="AC52" s="218">
        <v>102</v>
      </c>
      <c r="AD52" s="215">
        <f t="shared" si="58"/>
        <v>0.82926829268292679</v>
      </c>
      <c r="AE52" s="219">
        <v>11179888</v>
      </c>
      <c r="AF52" s="216">
        <f t="shared" si="59"/>
        <v>109606.74509803922</v>
      </c>
      <c r="AG52" s="242">
        <v>65</v>
      </c>
      <c r="AH52" s="218">
        <v>63</v>
      </c>
      <c r="AI52" s="215">
        <f t="shared" si="60"/>
        <v>0.96923076923076923</v>
      </c>
      <c r="AJ52" s="219">
        <v>43276310</v>
      </c>
      <c r="AK52" s="216">
        <f t="shared" si="61"/>
        <v>686925.5555555555</v>
      </c>
      <c r="AL52" s="218">
        <v>59</v>
      </c>
      <c r="AM52" s="215">
        <f t="shared" si="62"/>
        <v>0.90769230769230769</v>
      </c>
      <c r="AN52" s="219">
        <v>11493576</v>
      </c>
      <c r="AO52" s="216">
        <f t="shared" si="63"/>
        <v>194806.37288135593</v>
      </c>
      <c r="AP52" s="242">
        <v>21</v>
      </c>
      <c r="AQ52" s="218">
        <v>21</v>
      </c>
      <c r="AR52" s="215">
        <f t="shared" si="64"/>
        <v>1</v>
      </c>
      <c r="AS52" s="219">
        <v>19630910</v>
      </c>
      <c r="AT52" s="216">
        <f t="shared" si="65"/>
        <v>934805.23809523811</v>
      </c>
      <c r="AU52" s="218">
        <v>19</v>
      </c>
      <c r="AV52" s="215">
        <f t="shared" si="66"/>
        <v>0.90476190476190477</v>
      </c>
      <c r="AW52" s="219">
        <v>2703803</v>
      </c>
      <c r="AX52" s="216">
        <f t="shared" si="67"/>
        <v>142305.42105263157</v>
      </c>
      <c r="AY52" s="242">
        <v>4</v>
      </c>
      <c r="AZ52" s="218">
        <v>4</v>
      </c>
      <c r="BA52" s="215">
        <f t="shared" si="68"/>
        <v>1</v>
      </c>
      <c r="BB52" s="219">
        <v>2070630</v>
      </c>
      <c r="BC52" s="216">
        <f t="shared" si="69"/>
        <v>517657.5</v>
      </c>
      <c r="BD52" s="218">
        <v>4</v>
      </c>
      <c r="BE52" s="215">
        <f t="shared" si="70"/>
        <v>1</v>
      </c>
      <c r="BF52" s="219">
        <v>524216</v>
      </c>
      <c r="BG52" s="216">
        <f t="shared" si="71"/>
        <v>131054</v>
      </c>
      <c r="BH52" s="242">
        <v>1</v>
      </c>
      <c r="BI52" s="218">
        <v>1</v>
      </c>
      <c r="BJ52" s="215">
        <f t="shared" si="72"/>
        <v>1</v>
      </c>
      <c r="BK52" s="219">
        <v>251170</v>
      </c>
      <c r="BL52" s="216">
        <f t="shared" si="73"/>
        <v>251170</v>
      </c>
      <c r="BM52" s="218">
        <v>1</v>
      </c>
      <c r="BN52" s="215">
        <f t="shared" si="74"/>
        <v>1</v>
      </c>
      <c r="BO52" s="219">
        <v>154601</v>
      </c>
      <c r="BP52" s="216">
        <f t="shared" si="89"/>
        <v>154601</v>
      </c>
      <c r="BQ52" s="217">
        <f t="shared" si="86"/>
        <v>215</v>
      </c>
      <c r="BR52" s="218">
        <f t="shared" si="77"/>
        <v>211</v>
      </c>
      <c r="BS52" s="215">
        <f t="shared" si="78"/>
        <v>0.98139534883720925</v>
      </c>
      <c r="BT52" s="219">
        <f t="shared" si="79"/>
        <v>123332810</v>
      </c>
      <c r="BU52" s="216">
        <f t="shared" si="80"/>
        <v>584515.68720379146</v>
      </c>
      <c r="BV52" s="218">
        <f t="shared" si="81"/>
        <v>186</v>
      </c>
      <c r="BW52" s="215">
        <f t="shared" si="82"/>
        <v>0.8651162790697674</v>
      </c>
      <c r="BX52" s="219">
        <f t="shared" si="83"/>
        <v>26135694</v>
      </c>
      <c r="BY52" s="216">
        <f t="shared" si="84"/>
        <v>140514.48387096773</v>
      </c>
      <c r="BZ52" s="61"/>
      <c r="CA52" s="89">
        <f t="shared" si="43"/>
        <v>0.11627906976744184</v>
      </c>
      <c r="CB52" s="89">
        <f t="shared" si="44"/>
        <v>1.8604651162790753E-2</v>
      </c>
      <c r="CD52" s="4"/>
      <c r="CE52" s="4"/>
    </row>
    <row r="53" spans="1:83" s="15" customFormat="1">
      <c r="B53" s="332"/>
      <c r="C53" s="329"/>
      <c r="D53" s="220"/>
      <c r="E53" s="75" t="s">
        <v>234</v>
      </c>
      <c r="F53" s="242">
        <v>0</v>
      </c>
      <c r="G53" s="218">
        <v>0</v>
      </c>
      <c r="H53" s="215" t="str">
        <f t="shared" si="48"/>
        <v>-</v>
      </c>
      <c r="I53" s="219">
        <v>0</v>
      </c>
      <c r="J53" s="216" t="str">
        <f t="shared" si="49"/>
        <v>-</v>
      </c>
      <c r="K53" s="218">
        <v>0</v>
      </c>
      <c r="L53" s="215" t="str">
        <f t="shared" si="50"/>
        <v>-</v>
      </c>
      <c r="M53" s="219">
        <v>0</v>
      </c>
      <c r="N53" s="216" t="str">
        <f t="shared" si="51"/>
        <v>-</v>
      </c>
      <c r="O53" s="242">
        <v>0</v>
      </c>
      <c r="P53" s="218">
        <v>0</v>
      </c>
      <c r="Q53" s="215" t="str">
        <f t="shared" si="52"/>
        <v>-</v>
      </c>
      <c r="R53" s="219">
        <v>0</v>
      </c>
      <c r="S53" s="216" t="str">
        <f t="shared" si="53"/>
        <v>-</v>
      </c>
      <c r="T53" s="218">
        <v>0</v>
      </c>
      <c r="U53" s="215" t="str">
        <f t="shared" si="87"/>
        <v>-</v>
      </c>
      <c r="V53" s="219">
        <v>0</v>
      </c>
      <c r="W53" s="216" t="str">
        <f t="shared" si="55"/>
        <v>-</v>
      </c>
      <c r="X53" s="242">
        <v>0</v>
      </c>
      <c r="Y53" s="218">
        <v>0</v>
      </c>
      <c r="Z53" s="215" t="str">
        <f t="shared" si="88"/>
        <v>-</v>
      </c>
      <c r="AA53" s="219">
        <v>0</v>
      </c>
      <c r="AB53" s="216" t="str">
        <f t="shared" si="57"/>
        <v>-</v>
      </c>
      <c r="AC53" s="218">
        <v>0</v>
      </c>
      <c r="AD53" s="215" t="str">
        <f t="shared" si="58"/>
        <v>-</v>
      </c>
      <c r="AE53" s="219">
        <v>0</v>
      </c>
      <c r="AF53" s="216" t="str">
        <f t="shared" si="59"/>
        <v>-</v>
      </c>
      <c r="AG53" s="242">
        <v>0</v>
      </c>
      <c r="AH53" s="218">
        <v>0</v>
      </c>
      <c r="AI53" s="215" t="str">
        <f t="shared" si="60"/>
        <v>-</v>
      </c>
      <c r="AJ53" s="219">
        <v>0</v>
      </c>
      <c r="AK53" s="216" t="str">
        <f t="shared" si="61"/>
        <v>-</v>
      </c>
      <c r="AL53" s="218">
        <v>0</v>
      </c>
      <c r="AM53" s="215" t="str">
        <f t="shared" si="62"/>
        <v>-</v>
      </c>
      <c r="AN53" s="219">
        <v>0</v>
      </c>
      <c r="AO53" s="216" t="str">
        <f t="shared" si="63"/>
        <v>-</v>
      </c>
      <c r="AP53" s="242">
        <v>0</v>
      </c>
      <c r="AQ53" s="218">
        <v>0</v>
      </c>
      <c r="AR53" s="215" t="str">
        <f t="shared" si="64"/>
        <v>-</v>
      </c>
      <c r="AS53" s="219">
        <v>0</v>
      </c>
      <c r="AT53" s="216" t="str">
        <f t="shared" si="65"/>
        <v>-</v>
      </c>
      <c r="AU53" s="218">
        <v>0</v>
      </c>
      <c r="AV53" s="215" t="str">
        <f t="shared" si="66"/>
        <v>-</v>
      </c>
      <c r="AW53" s="219">
        <v>0</v>
      </c>
      <c r="AX53" s="216" t="str">
        <f t="shared" si="67"/>
        <v>-</v>
      </c>
      <c r="AY53" s="242">
        <v>0</v>
      </c>
      <c r="AZ53" s="218">
        <v>0</v>
      </c>
      <c r="BA53" s="215" t="str">
        <f t="shared" si="68"/>
        <v>-</v>
      </c>
      <c r="BB53" s="219">
        <v>0</v>
      </c>
      <c r="BC53" s="216" t="str">
        <f t="shared" si="69"/>
        <v>-</v>
      </c>
      <c r="BD53" s="218">
        <v>0</v>
      </c>
      <c r="BE53" s="215" t="str">
        <f t="shared" si="70"/>
        <v>-</v>
      </c>
      <c r="BF53" s="219">
        <v>0</v>
      </c>
      <c r="BG53" s="216" t="str">
        <f t="shared" si="71"/>
        <v>-</v>
      </c>
      <c r="BH53" s="242">
        <v>0</v>
      </c>
      <c r="BI53" s="218">
        <v>0</v>
      </c>
      <c r="BJ53" s="215" t="str">
        <f t="shared" si="72"/>
        <v>-</v>
      </c>
      <c r="BK53" s="219">
        <v>0</v>
      </c>
      <c r="BL53" s="216" t="str">
        <f t="shared" si="73"/>
        <v>-</v>
      </c>
      <c r="BM53" s="218">
        <v>0</v>
      </c>
      <c r="BN53" s="215" t="str">
        <f t="shared" si="74"/>
        <v>-</v>
      </c>
      <c r="BO53" s="219">
        <v>0</v>
      </c>
      <c r="BP53" s="216" t="str">
        <f t="shared" si="89"/>
        <v>-</v>
      </c>
      <c r="BQ53" s="217">
        <f>SUM(F53,O53,X53,AG53,AP53,AY53,BH53)</f>
        <v>0</v>
      </c>
      <c r="BR53" s="218">
        <f>SUM(G53,P53,Y53,AH53,AQ53,AZ53,BI53)</f>
        <v>0</v>
      </c>
      <c r="BS53" s="215" t="str">
        <f t="shared" si="78"/>
        <v>-</v>
      </c>
      <c r="BT53" s="219">
        <f>SUM(I53,R53,AA53,AJ53,AS53,BB53,BK53)</f>
        <v>0</v>
      </c>
      <c r="BU53" s="216" t="str">
        <f t="shared" si="80"/>
        <v>-</v>
      </c>
      <c r="BV53" s="218">
        <f>SUM(K53,T53,AC53,AL53,AU53,BD53,BM53)</f>
        <v>0</v>
      </c>
      <c r="BW53" s="215" t="str">
        <f t="shared" si="82"/>
        <v>-</v>
      </c>
      <c r="BX53" s="219">
        <f>SUM(M53,V53,AE53,AN53,AW53,BF53,BO53)</f>
        <v>0</v>
      </c>
      <c r="BY53" s="216" t="str">
        <f t="shared" si="84"/>
        <v>-</v>
      </c>
      <c r="BZ53" s="61"/>
      <c r="CA53" s="89" t="str">
        <f t="shared" si="43"/>
        <v>-</v>
      </c>
      <c r="CB53" s="89" t="str">
        <f t="shared" si="44"/>
        <v>-</v>
      </c>
      <c r="CC53" s="4"/>
      <c r="CD53" s="4"/>
      <c r="CE53" s="4"/>
    </row>
    <row r="54" spans="1:83" ht="14.25" customHeight="1" thickBot="1">
      <c r="B54" s="334"/>
      <c r="C54" s="335"/>
      <c r="D54" s="336" t="s">
        <v>225</v>
      </c>
      <c r="E54" s="337"/>
      <c r="F54" s="243">
        <v>1007</v>
      </c>
      <c r="G54" s="131">
        <v>977</v>
      </c>
      <c r="H54" s="138">
        <f t="shared" si="48"/>
        <v>0.97020854021847069</v>
      </c>
      <c r="I54" s="141">
        <v>2001931680</v>
      </c>
      <c r="J54" s="139">
        <f t="shared" si="49"/>
        <v>2049060.0614124872</v>
      </c>
      <c r="K54" s="131">
        <v>850</v>
      </c>
      <c r="L54" s="138">
        <f t="shared" si="50"/>
        <v>0.84409136047666333</v>
      </c>
      <c r="M54" s="141">
        <v>781166020</v>
      </c>
      <c r="N54" s="139">
        <f t="shared" si="51"/>
        <v>919018.84705882357</v>
      </c>
      <c r="O54" s="243">
        <v>2729</v>
      </c>
      <c r="P54" s="131">
        <v>2594</v>
      </c>
      <c r="Q54" s="138">
        <f t="shared" si="52"/>
        <v>0.95053133015756686</v>
      </c>
      <c r="R54" s="141">
        <v>5792536900</v>
      </c>
      <c r="S54" s="139">
        <f t="shared" si="53"/>
        <v>2233052.0046260604</v>
      </c>
      <c r="T54" s="131">
        <v>2321</v>
      </c>
      <c r="U54" s="138">
        <f t="shared" si="54"/>
        <v>0.85049468669842432</v>
      </c>
      <c r="V54" s="141">
        <v>2491675549</v>
      </c>
      <c r="W54" s="139">
        <f t="shared" si="55"/>
        <v>1073535.3507109005</v>
      </c>
      <c r="X54" s="243">
        <v>101166</v>
      </c>
      <c r="Y54" s="131">
        <v>93205</v>
      </c>
      <c r="Z54" s="138">
        <f t="shared" si="56"/>
        <v>0.92130755392127794</v>
      </c>
      <c r="AA54" s="141">
        <v>72497335670</v>
      </c>
      <c r="AB54" s="139">
        <f t="shared" si="57"/>
        <v>777826.67957727588</v>
      </c>
      <c r="AC54" s="131">
        <v>81384</v>
      </c>
      <c r="AD54" s="138">
        <f t="shared" si="58"/>
        <v>0.80445999644149224</v>
      </c>
      <c r="AE54" s="141">
        <v>16815268957</v>
      </c>
      <c r="AF54" s="139">
        <f t="shared" si="59"/>
        <v>206616.39827238768</v>
      </c>
      <c r="AG54" s="243">
        <v>87056</v>
      </c>
      <c r="AH54" s="131">
        <v>81994</v>
      </c>
      <c r="AI54" s="138">
        <f t="shared" si="60"/>
        <v>0.94185351957360774</v>
      </c>
      <c r="AJ54" s="141">
        <v>77850284540</v>
      </c>
      <c r="AK54" s="139">
        <f t="shared" si="61"/>
        <v>949463.18681854766</v>
      </c>
      <c r="AL54" s="131">
        <v>74676</v>
      </c>
      <c r="AM54" s="138">
        <f t="shared" si="62"/>
        <v>0.85779268516816765</v>
      </c>
      <c r="AN54" s="141">
        <v>17216292287</v>
      </c>
      <c r="AO54" s="139">
        <f t="shared" si="63"/>
        <v>230546.52481386255</v>
      </c>
      <c r="AP54" s="243">
        <v>62426</v>
      </c>
      <c r="AQ54" s="131">
        <v>58869</v>
      </c>
      <c r="AR54" s="138">
        <f t="shared" si="64"/>
        <v>0.94302053631499694</v>
      </c>
      <c r="AS54" s="141">
        <v>62560853830</v>
      </c>
      <c r="AT54" s="139">
        <f t="shared" si="65"/>
        <v>1062713.0379316788</v>
      </c>
      <c r="AU54" s="131">
        <v>54295</v>
      </c>
      <c r="AV54" s="138">
        <f t="shared" si="66"/>
        <v>0.86974978374395284</v>
      </c>
      <c r="AW54" s="141">
        <v>12838345135</v>
      </c>
      <c r="AX54" s="139">
        <f t="shared" si="67"/>
        <v>236455.38511833502</v>
      </c>
      <c r="AY54" s="243">
        <v>29016</v>
      </c>
      <c r="AZ54" s="131">
        <v>26616</v>
      </c>
      <c r="BA54" s="138">
        <f t="shared" si="68"/>
        <v>0.91728701406120761</v>
      </c>
      <c r="BB54" s="141">
        <v>29495083160</v>
      </c>
      <c r="BC54" s="139">
        <f t="shared" si="69"/>
        <v>1108171.1436729787</v>
      </c>
      <c r="BD54" s="131">
        <v>24307</v>
      </c>
      <c r="BE54" s="138">
        <f t="shared" si="70"/>
        <v>0.83771022883926105</v>
      </c>
      <c r="BF54" s="141">
        <v>5381024449</v>
      </c>
      <c r="BG54" s="139">
        <f t="shared" si="71"/>
        <v>221377.56403505162</v>
      </c>
      <c r="BH54" s="243">
        <v>10224</v>
      </c>
      <c r="BI54" s="131">
        <v>8689</v>
      </c>
      <c r="BJ54" s="138">
        <f t="shared" si="72"/>
        <v>0.84986306729264471</v>
      </c>
      <c r="BK54" s="141">
        <v>9849473200</v>
      </c>
      <c r="BL54" s="139">
        <f t="shared" si="73"/>
        <v>1133556.5887904246</v>
      </c>
      <c r="BM54" s="131">
        <v>7637</v>
      </c>
      <c r="BN54" s="138">
        <f t="shared" si="74"/>
        <v>0.74696791862284817</v>
      </c>
      <c r="BO54" s="141">
        <v>1674022890</v>
      </c>
      <c r="BP54" s="139">
        <f t="shared" si="75"/>
        <v>219199.01662956658</v>
      </c>
      <c r="BQ54" s="140">
        <f t="shared" si="76"/>
        <v>293624</v>
      </c>
      <c r="BR54" s="131">
        <f t="shared" si="77"/>
        <v>272944</v>
      </c>
      <c r="BS54" s="138">
        <f t="shared" ref="BS54:BS60" si="90">IFERROR(BR54/BQ54,"-")</f>
        <v>0.9295697899354276</v>
      </c>
      <c r="BT54" s="141">
        <f t="shared" si="79"/>
        <v>260047498980</v>
      </c>
      <c r="BU54" s="139">
        <f t="shared" si="80"/>
        <v>952750.37729351071</v>
      </c>
      <c r="BV54" s="131">
        <f t="shared" si="81"/>
        <v>245470</v>
      </c>
      <c r="BW54" s="138">
        <f t="shared" si="82"/>
        <v>0.83600114432062778</v>
      </c>
      <c r="BX54" s="141">
        <f t="shared" si="83"/>
        <v>57197795287</v>
      </c>
      <c r="BY54" s="139">
        <f t="shared" si="84"/>
        <v>233013.38365991772</v>
      </c>
      <c r="BZ54" s="61"/>
      <c r="CA54" s="89">
        <f t="shared" si="43"/>
        <v>9.3568645614799828E-2</v>
      </c>
      <c r="CB54" s="89">
        <f t="shared" si="44"/>
        <v>7.0430210064572396E-2</v>
      </c>
    </row>
    <row r="55" spans="1:83" ht="14.25" customHeight="1" thickTop="1">
      <c r="B55" s="322" t="s">
        <v>180</v>
      </c>
      <c r="C55" s="323"/>
      <c r="D55" s="350" t="s">
        <v>157</v>
      </c>
      <c r="E55" s="351"/>
      <c r="F55" s="176">
        <f t="shared" ref="F55:G60" si="91">SUM(F7,F13,F19,F25,F31,F37,F43,F49)</f>
        <v>310</v>
      </c>
      <c r="G55" s="177">
        <f t="shared" si="91"/>
        <v>309</v>
      </c>
      <c r="H55" s="134">
        <f t="shared" si="48"/>
        <v>0.99677419354838714</v>
      </c>
      <c r="I55" s="137">
        <f t="shared" ref="I55:I60" si="92">SUM(I7,I13,I19,I25,I31,I37,I43,I49)</f>
        <v>190959960</v>
      </c>
      <c r="J55" s="135">
        <f t="shared" si="49"/>
        <v>617993.39805825241</v>
      </c>
      <c r="K55" s="136">
        <f t="shared" ref="K55:K60" si="93">SUM(K7,K13,K19,K25,K31,K37,K43,K49)</f>
        <v>252</v>
      </c>
      <c r="L55" s="83">
        <f t="shared" si="50"/>
        <v>0.81290322580645158</v>
      </c>
      <c r="M55" s="137">
        <f t="shared" ref="M55:M60" si="94">SUM(M7,M13,M19,M25,M31,M37,M43,M49)</f>
        <v>45806864</v>
      </c>
      <c r="N55" s="135">
        <f t="shared" si="51"/>
        <v>181773.26984126985</v>
      </c>
      <c r="O55" s="148">
        <f t="shared" ref="O55:P60" si="95">SUM(O7,O13,O19,O25,O31,O37,O43,O49)</f>
        <v>841</v>
      </c>
      <c r="P55" s="136">
        <f t="shared" si="95"/>
        <v>832</v>
      </c>
      <c r="Q55" s="134">
        <f t="shared" si="52"/>
        <v>0.98929845422116525</v>
      </c>
      <c r="R55" s="137">
        <f t="shared" ref="R55:R60" si="96">SUM(R7,R13,R19,R25,R31,R37,R43,R49)</f>
        <v>569121680</v>
      </c>
      <c r="S55" s="135">
        <f t="shared" si="53"/>
        <v>684040.48076923075</v>
      </c>
      <c r="T55" s="136">
        <f t="shared" ref="T55:T60" si="97">SUM(T7,T13,T19,T25,T31,T37,T43,T49)</f>
        <v>715</v>
      </c>
      <c r="U55" s="134">
        <f>IFERROR(T55/O55,"-")</f>
        <v>0.8501783590963139</v>
      </c>
      <c r="V55" s="137">
        <f t="shared" ref="V55:V60" si="98">SUM(V7,V13,V19,V25,V31,V37,V43,V49)</f>
        <v>105378776</v>
      </c>
      <c r="W55" s="135">
        <f t="shared" si="55"/>
        <v>147382.90349650351</v>
      </c>
      <c r="X55" s="148">
        <f t="shared" ref="X55:Y60" si="99">SUM(X7,X13,X19,X25,X31,X37,X43,X49)</f>
        <v>105457</v>
      </c>
      <c r="Y55" s="136">
        <f t="shared" si="99"/>
        <v>103674</v>
      </c>
      <c r="Z55" s="134">
        <f t="shared" si="56"/>
        <v>0.98309263491280807</v>
      </c>
      <c r="AA55" s="137">
        <f t="shared" ref="AA55:AA60" si="100">SUM(AA7,AA13,AA19,AA25,AA31,AA37,AA43,AA49)</f>
        <v>44252770900</v>
      </c>
      <c r="AB55" s="135">
        <f t="shared" si="57"/>
        <v>426845.40868491615</v>
      </c>
      <c r="AC55" s="136">
        <f t="shared" ref="AC55:AC60" si="101">SUM(AC7,AC13,AC19,AC25,AC31,AC37,AC43,AC49)</f>
        <v>88727</v>
      </c>
      <c r="AD55" s="134">
        <f t="shared" si="58"/>
        <v>0.84135714082517044</v>
      </c>
      <c r="AE55" s="137">
        <f t="shared" ref="AE55:AE60" si="102">SUM(AE7,AE13,AE19,AE25,AE31,AE37,AE43,AE49)</f>
        <v>9119959246</v>
      </c>
      <c r="AF55" s="135">
        <f t="shared" si="59"/>
        <v>102786.74187113281</v>
      </c>
      <c r="AG55" s="148">
        <f t="shared" ref="AG55:AH60" si="103">SUM(AG7,AG13,AG19,AG25,AG31,AG37,AG43,AG49)</f>
        <v>72161</v>
      </c>
      <c r="AH55" s="136">
        <f t="shared" si="103"/>
        <v>71456</v>
      </c>
      <c r="AI55" s="134">
        <f t="shared" si="60"/>
        <v>0.99023017973697702</v>
      </c>
      <c r="AJ55" s="137">
        <f t="shared" ref="AJ55:AJ60" si="104">SUM(AJ7,AJ13,AJ19,AJ25,AJ31,AJ37,AJ43,AJ49)</f>
        <v>36472281120</v>
      </c>
      <c r="AK55" s="135">
        <f t="shared" si="61"/>
        <v>510415.93596059113</v>
      </c>
      <c r="AL55" s="136">
        <f t="shared" ref="AL55:AL60" si="105">SUM(AL7,AL13,AL19,AL25,AL31,AL37,AL43,AL49)</f>
        <v>63436</v>
      </c>
      <c r="AM55" s="134">
        <f t="shared" si="62"/>
        <v>0.87908981305691436</v>
      </c>
      <c r="AN55" s="137">
        <f t="shared" ref="AN55:AN60" si="106">SUM(AN7,AN13,AN19,AN25,AN31,AN37,AN43,AN49)</f>
        <v>7240306447</v>
      </c>
      <c r="AO55" s="135">
        <f t="shared" si="63"/>
        <v>114135.60828236333</v>
      </c>
      <c r="AP55" s="148">
        <f t="shared" ref="AP55:AQ60" si="107">SUM(AP7,AP13,AP19,AP25,AP31,AP37,AP43,AP49)</f>
        <v>31997</v>
      </c>
      <c r="AQ55" s="136">
        <f t="shared" si="107"/>
        <v>31751</v>
      </c>
      <c r="AR55" s="134">
        <f t="shared" si="64"/>
        <v>0.99231177922930269</v>
      </c>
      <c r="AS55" s="137">
        <f t="shared" ref="AS55:AS60" si="108">SUM(AS7,AS13,AS19,AS25,AS31,AS37,AS43,AS49)</f>
        <v>18361193860</v>
      </c>
      <c r="AT55" s="135">
        <f t="shared" si="65"/>
        <v>578287.10465812101</v>
      </c>
      <c r="AU55" s="136">
        <f t="shared" ref="AU55:AU60" si="109">SUM(AU7,AU13,AU19,AU25,AU31,AU37,AU43,AU49)</f>
        <v>28939</v>
      </c>
      <c r="AV55" s="134">
        <f t="shared" si="66"/>
        <v>0.90442854017564145</v>
      </c>
      <c r="AW55" s="137">
        <f t="shared" ref="AW55:AW60" si="110">SUM(AW7,AW13,AW19,AW25,AW31,AW37,AW43,AW49)</f>
        <v>3545799703</v>
      </c>
      <c r="AX55" s="135">
        <f t="shared" si="67"/>
        <v>122526.68381768548</v>
      </c>
      <c r="AY55" s="148">
        <f t="shared" ref="AY55:AZ60" si="111">SUM(AY7,AY13,AY19,AY25,AY31,AY37,AY43,AY49)</f>
        <v>8801</v>
      </c>
      <c r="AZ55" s="136">
        <f t="shared" si="111"/>
        <v>8741</v>
      </c>
      <c r="BA55" s="134">
        <f t="shared" si="68"/>
        <v>0.99318259288717192</v>
      </c>
      <c r="BB55" s="137">
        <f t="shared" ref="BB55:BB60" si="112">SUM(BB7,BB13,BB19,BB25,BB31,BB37,BB43,BB49)</f>
        <v>5396290290</v>
      </c>
      <c r="BC55" s="135">
        <f t="shared" si="69"/>
        <v>617353.88285093242</v>
      </c>
      <c r="BD55" s="136">
        <f t="shared" ref="BD55:BD60" si="113">SUM(BD7,BD13,BD19,BD25,BD31,BD37,BD43,BD49)</f>
        <v>8070</v>
      </c>
      <c r="BE55" s="134">
        <f t="shared" si="70"/>
        <v>0.91694125667537785</v>
      </c>
      <c r="BF55" s="137">
        <f t="shared" ref="BF55:BF60" si="114">SUM(BF7,BF13,BF19,BF25,BF31,BF37,BF43,BF49)</f>
        <v>1001196093</v>
      </c>
      <c r="BG55" s="135">
        <f t="shared" si="71"/>
        <v>124063.95204460967</v>
      </c>
      <c r="BH55" s="148">
        <f t="shared" ref="BH55:BI60" si="115">SUM(BH7,BH13,BH19,BH25,BH31,BH37,BH43,BH49)</f>
        <v>1648</v>
      </c>
      <c r="BI55" s="136">
        <f t="shared" si="115"/>
        <v>1642</v>
      </c>
      <c r="BJ55" s="134">
        <f t="shared" si="72"/>
        <v>0.99635922330097082</v>
      </c>
      <c r="BK55" s="137">
        <f t="shared" ref="BK55:BK60" si="116">SUM(BK7,BK13,BK19,BK25,BK31,BK37,BK43,BK49)</f>
        <v>1074386440</v>
      </c>
      <c r="BL55" s="135">
        <f t="shared" si="73"/>
        <v>654315.73690621194</v>
      </c>
      <c r="BM55" s="136">
        <f t="shared" ref="BM55:BM60" si="117">SUM(BM7,BM13,BM19,BM25,BM31,BM37,BM43,BM49)</f>
        <v>1529</v>
      </c>
      <c r="BN55" s="134">
        <f t="shared" si="74"/>
        <v>0.92779126213592233</v>
      </c>
      <c r="BO55" s="137">
        <f t="shared" ref="BO55:BO60" si="118">SUM(BO7,BO13,BO19,BO25,BO31,BO37,BO43,BO49)</f>
        <v>188034693</v>
      </c>
      <c r="BP55" s="110">
        <f t="shared" si="75"/>
        <v>122978.87050359712</v>
      </c>
      <c r="BQ55" s="108">
        <f t="shared" si="76"/>
        <v>221215</v>
      </c>
      <c r="BR55" s="136">
        <f t="shared" si="77"/>
        <v>218405</v>
      </c>
      <c r="BS55" s="134">
        <f t="shared" si="90"/>
        <v>0.98729742558144795</v>
      </c>
      <c r="BT55" s="137">
        <f t="shared" si="79"/>
        <v>106317004250</v>
      </c>
      <c r="BU55" s="135">
        <f t="shared" si="80"/>
        <v>486788.32558778417</v>
      </c>
      <c r="BV55" s="136">
        <f t="shared" si="81"/>
        <v>191668</v>
      </c>
      <c r="BW55" s="134">
        <f t="shared" si="82"/>
        <v>0.86643310806229235</v>
      </c>
      <c r="BX55" s="102">
        <f t="shared" si="83"/>
        <v>21246481822</v>
      </c>
      <c r="BY55" s="135">
        <f t="shared" si="84"/>
        <v>110850.43837260263</v>
      </c>
      <c r="BZ55" s="61"/>
      <c r="CA55" s="89">
        <f t="shared" si="43"/>
        <v>0.12086431751915561</v>
      </c>
      <c r="CB55" s="89">
        <f t="shared" si="44"/>
        <v>1.2702574418552048E-2</v>
      </c>
    </row>
    <row r="56" spans="1:83" ht="13.5" customHeight="1">
      <c r="B56" s="324"/>
      <c r="C56" s="325"/>
      <c r="D56" s="306" t="s">
        <v>171</v>
      </c>
      <c r="E56" s="307"/>
      <c r="F56" s="154">
        <f t="shared" si="91"/>
        <v>22</v>
      </c>
      <c r="G56" s="62">
        <f t="shared" si="91"/>
        <v>22</v>
      </c>
      <c r="H56" s="134">
        <f t="shared" si="48"/>
        <v>1</v>
      </c>
      <c r="I56" s="102">
        <f t="shared" si="92"/>
        <v>14662360</v>
      </c>
      <c r="J56" s="110">
        <f t="shared" si="49"/>
        <v>666470.90909090906</v>
      </c>
      <c r="K56" s="62">
        <f t="shared" si="93"/>
        <v>20</v>
      </c>
      <c r="L56" s="83">
        <f t="shared" si="50"/>
        <v>0.90909090909090906</v>
      </c>
      <c r="M56" s="102">
        <f t="shared" si="94"/>
        <v>1892176</v>
      </c>
      <c r="N56" s="110">
        <f t="shared" si="51"/>
        <v>94608.8</v>
      </c>
      <c r="O56" s="154">
        <f t="shared" si="95"/>
        <v>39</v>
      </c>
      <c r="P56" s="62">
        <f t="shared" si="95"/>
        <v>39</v>
      </c>
      <c r="Q56" s="83">
        <f t="shared" si="52"/>
        <v>1</v>
      </c>
      <c r="R56" s="102">
        <f t="shared" si="96"/>
        <v>20311310</v>
      </c>
      <c r="S56" s="110">
        <f t="shared" si="53"/>
        <v>520802.8205128205</v>
      </c>
      <c r="T56" s="62">
        <f t="shared" si="97"/>
        <v>37</v>
      </c>
      <c r="U56" s="83">
        <f>IFERROR(T56/O56,"-")</f>
        <v>0.94871794871794868</v>
      </c>
      <c r="V56" s="102">
        <f t="shared" si="98"/>
        <v>3251644</v>
      </c>
      <c r="W56" s="110">
        <f t="shared" si="55"/>
        <v>87882.270270270266</v>
      </c>
      <c r="X56" s="154">
        <f t="shared" si="99"/>
        <v>4233</v>
      </c>
      <c r="Y56" s="62">
        <f t="shared" si="99"/>
        <v>4174</v>
      </c>
      <c r="Z56" s="83">
        <f t="shared" si="56"/>
        <v>0.98606189463737304</v>
      </c>
      <c r="AA56" s="102">
        <f t="shared" si="100"/>
        <v>1989062030</v>
      </c>
      <c r="AB56" s="110">
        <f t="shared" si="57"/>
        <v>476536.18351701007</v>
      </c>
      <c r="AC56" s="62">
        <f t="shared" si="101"/>
        <v>3417</v>
      </c>
      <c r="AD56" s="83">
        <f t="shared" si="58"/>
        <v>0.80722891566265065</v>
      </c>
      <c r="AE56" s="102">
        <f t="shared" si="102"/>
        <v>351268997</v>
      </c>
      <c r="AF56" s="110">
        <f t="shared" si="59"/>
        <v>102800.40883816213</v>
      </c>
      <c r="AG56" s="154">
        <f t="shared" si="103"/>
        <v>2021</v>
      </c>
      <c r="AH56" s="62">
        <f t="shared" si="103"/>
        <v>2008</v>
      </c>
      <c r="AI56" s="83">
        <f t="shared" si="60"/>
        <v>0.99356754082137555</v>
      </c>
      <c r="AJ56" s="102">
        <f t="shared" si="104"/>
        <v>1085545160</v>
      </c>
      <c r="AK56" s="110">
        <f t="shared" si="61"/>
        <v>540610.13944223104</v>
      </c>
      <c r="AL56" s="62">
        <f t="shared" si="105"/>
        <v>1729</v>
      </c>
      <c r="AM56" s="83">
        <f t="shared" si="62"/>
        <v>0.85551707075705097</v>
      </c>
      <c r="AN56" s="102">
        <f t="shared" si="106"/>
        <v>216093523</v>
      </c>
      <c r="AO56" s="110">
        <f t="shared" si="63"/>
        <v>124981.79467900521</v>
      </c>
      <c r="AP56" s="154">
        <f t="shared" si="107"/>
        <v>492</v>
      </c>
      <c r="AQ56" s="62">
        <f t="shared" si="107"/>
        <v>488</v>
      </c>
      <c r="AR56" s="83">
        <f t="shared" si="64"/>
        <v>0.99186991869918695</v>
      </c>
      <c r="AS56" s="102">
        <f t="shared" si="108"/>
        <v>293678930</v>
      </c>
      <c r="AT56" s="110">
        <f t="shared" si="65"/>
        <v>601801.08606557373</v>
      </c>
      <c r="AU56" s="62">
        <f t="shared" si="109"/>
        <v>436</v>
      </c>
      <c r="AV56" s="83">
        <f t="shared" si="66"/>
        <v>0.88617886178861793</v>
      </c>
      <c r="AW56" s="102">
        <f t="shared" si="110"/>
        <v>48716017</v>
      </c>
      <c r="AX56" s="110">
        <f t="shared" si="67"/>
        <v>111733.98394495413</v>
      </c>
      <c r="AY56" s="154">
        <f t="shared" si="111"/>
        <v>46</v>
      </c>
      <c r="AZ56" s="62">
        <f t="shared" si="111"/>
        <v>45</v>
      </c>
      <c r="BA56" s="83">
        <f t="shared" si="68"/>
        <v>0.97826086956521741</v>
      </c>
      <c r="BB56" s="102">
        <f t="shared" si="112"/>
        <v>31594420</v>
      </c>
      <c r="BC56" s="110">
        <f t="shared" si="69"/>
        <v>702098.22222222225</v>
      </c>
      <c r="BD56" s="62">
        <f t="shared" si="113"/>
        <v>40</v>
      </c>
      <c r="BE56" s="83">
        <f t="shared" si="70"/>
        <v>0.86956521739130432</v>
      </c>
      <c r="BF56" s="102">
        <f t="shared" si="114"/>
        <v>5218772</v>
      </c>
      <c r="BG56" s="110">
        <f t="shared" si="71"/>
        <v>130469.3</v>
      </c>
      <c r="BH56" s="154">
        <f t="shared" si="115"/>
        <v>4</v>
      </c>
      <c r="BI56" s="62">
        <f t="shared" si="115"/>
        <v>4</v>
      </c>
      <c r="BJ56" s="83">
        <f t="shared" si="72"/>
        <v>1</v>
      </c>
      <c r="BK56" s="102">
        <f t="shared" si="116"/>
        <v>1347940</v>
      </c>
      <c r="BL56" s="110">
        <f t="shared" si="73"/>
        <v>336985</v>
      </c>
      <c r="BM56" s="62">
        <f t="shared" si="117"/>
        <v>4</v>
      </c>
      <c r="BN56" s="83">
        <f t="shared" si="74"/>
        <v>1</v>
      </c>
      <c r="BO56" s="102">
        <f t="shared" si="118"/>
        <v>430263</v>
      </c>
      <c r="BP56" s="110">
        <f t="shared" si="75"/>
        <v>107565.75</v>
      </c>
      <c r="BQ56" s="108">
        <f t="shared" si="76"/>
        <v>6857</v>
      </c>
      <c r="BR56" s="62">
        <f t="shared" si="77"/>
        <v>6780</v>
      </c>
      <c r="BS56" s="83">
        <f t="shared" si="90"/>
        <v>0.98877059938748724</v>
      </c>
      <c r="BT56" s="102">
        <f t="shared" si="79"/>
        <v>3436202150</v>
      </c>
      <c r="BU56" s="110">
        <f t="shared" si="80"/>
        <v>506814.47640117991</v>
      </c>
      <c r="BV56" s="62">
        <f t="shared" si="81"/>
        <v>5683</v>
      </c>
      <c r="BW56" s="83">
        <f t="shared" si="82"/>
        <v>0.82878809975207812</v>
      </c>
      <c r="BX56" s="102">
        <f t="shared" si="83"/>
        <v>626871392</v>
      </c>
      <c r="BY56" s="110">
        <f t="shared" si="84"/>
        <v>110306.42125637867</v>
      </c>
      <c r="CA56" s="89">
        <f t="shared" si="43"/>
        <v>0.15998249963540911</v>
      </c>
      <c r="CB56" s="89">
        <f t="shared" si="44"/>
        <v>1.1229400612512763E-2</v>
      </c>
    </row>
    <row r="57" spans="1:83" ht="13.5" customHeight="1">
      <c r="B57" s="324"/>
      <c r="C57" s="325"/>
      <c r="D57" s="84"/>
      <c r="E57" s="74" t="s">
        <v>167</v>
      </c>
      <c r="F57" s="178">
        <f t="shared" si="91"/>
        <v>21</v>
      </c>
      <c r="G57" s="64">
        <f t="shared" si="91"/>
        <v>21</v>
      </c>
      <c r="H57" s="82">
        <f t="shared" si="48"/>
        <v>1</v>
      </c>
      <c r="I57" s="111">
        <f t="shared" si="92"/>
        <v>14332180</v>
      </c>
      <c r="J57" s="112">
        <f t="shared" si="49"/>
        <v>682484.76190476189</v>
      </c>
      <c r="K57" s="64">
        <f t="shared" si="93"/>
        <v>19</v>
      </c>
      <c r="L57" s="82">
        <f t="shared" si="50"/>
        <v>0.90476190476190477</v>
      </c>
      <c r="M57" s="111">
        <f t="shared" si="94"/>
        <v>1841740</v>
      </c>
      <c r="N57" s="112">
        <f t="shared" si="51"/>
        <v>96933.68421052632</v>
      </c>
      <c r="O57" s="178">
        <f t="shared" si="95"/>
        <v>37</v>
      </c>
      <c r="P57" s="64">
        <f t="shared" si="95"/>
        <v>37</v>
      </c>
      <c r="Q57" s="82">
        <f t="shared" si="52"/>
        <v>1</v>
      </c>
      <c r="R57" s="111">
        <f t="shared" si="96"/>
        <v>19674200</v>
      </c>
      <c r="S57" s="112">
        <f t="shared" si="53"/>
        <v>531735.13513513515</v>
      </c>
      <c r="T57" s="64">
        <f t="shared" si="97"/>
        <v>35</v>
      </c>
      <c r="U57" s="82">
        <f t="shared" si="54"/>
        <v>0.94594594594594594</v>
      </c>
      <c r="V57" s="111">
        <f t="shared" si="98"/>
        <v>3162958</v>
      </c>
      <c r="W57" s="112">
        <f t="shared" si="55"/>
        <v>90370.228571428568</v>
      </c>
      <c r="X57" s="178">
        <f t="shared" si="99"/>
        <v>3182</v>
      </c>
      <c r="Y57" s="64">
        <f t="shared" si="99"/>
        <v>3146</v>
      </c>
      <c r="Z57" s="82">
        <f t="shared" si="56"/>
        <v>0.98868636077938399</v>
      </c>
      <c r="AA57" s="111">
        <f t="shared" si="100"/>
        <v>1542809470</v>
      </c>
      <c r="AB57" s="112">
        <f t="shared" si="57"/>
        <v>490403.5187539733</v>
      </c>
      <c r="AC57" s="64">
        <f t="shared" si="101"/>
        <v>2584</v>
      </c>
      <c r="AD57" s="82">
        <f t="shared" si="58"/>
        <v>0.81206788183532375</v>
      </c>
      <c r="AE57" s="111">
        <f t="shared" si="102"/>
        <v>259380320</v>
      </c>
      <c r="AF57" s="112">
        <f t="shared" si="59"/>
        <v>100379.38080495356</v>
      </c>
      <c r="AG57" s="178">
        <f t="shared" si="103"/>
        <v>1453</v>
      </c>
      <c r="AH57" s="64">
        <f t="shared" si="103"/>
        <v>1444</v>
      </c>
      <c r="AI57" s="82">
        <f t="shared" si="60"/>
        <v>0.99380591878871305</v>
      </c>
      <c r="AJ57" s="111">
        <f t="shared" si="104"/>
        <v>734720760</v>
      </c>
      <c r="AK57" s="112">
        <f t="shared" si="61"/>
        <v>508809.39058171742</v>
      </c>
      <c r="AL57" s="64">
        <f t="shared" si="105"/>
        <v>1239</v>
      </c>
      <c r="AM57" s="82">
        <f t="shared" si="62"/>
        <v>0.85271851342050931</v>
      </c>
      <c r="AN57" s="111">
        <f t="shared" si="106"/>
        <v>139288133</v>
      </c>
      <c r="AO57" s="112">
        <f t="shared" si="63"/>
        <v>112419.800645682</v>
      </c>
      <c r="AP57" s="178">
        <f t="shared" si="107"/>
        <v>358</v>
      </c>
      <c r="AQ57" s="64">
        <f t="shared" si="107"/>
        <v>355</v>
      </c>
      <c r="AR57" s="82">
        <f t="shared" si="64"/>
        <v>0.99162011173184361</v>
      </c>
      <c r="AS57" s="111">
        <f t="shared" si="108"/>
        <v>218381600</v>
      </c>
      <c r="AT57" s="112">
        <f t="shared" si="65"/>
        <v>615159.43661971833</v>
      </c>
      <c r="AU57" s="64">
        <f t="shared" si="109"/>
        <v>319</v>
      </c>
      <c r="AV57" s="82">
        <f t="shared" si="66"/>
        <v>0.89106145251396651</v>
      </c>
      <c r="AW57" s="111">
        <f t="shared" si="110"/>
        <v>35677736</v>
      </c>
      <c r="AX57" s="112">
        <f t="shared" si="67"/>
        <v>111842.43260188088</v>
      </c>
      <c r="AY57" s="178">
        <f t="shared" si="111"/>
        <v>30</v>
      </c>
      <c r="AZ57" s="64">
        <f t="shared" si="111"/>
        <v>29</v>
      </c>
      <c r="BA57" s="82">
        <f t="shared" si="68"/>
        <v>0.96666666666666667</v>
      </c>
      <c r="BB57" s="111">
        <f t="shared" si="112"/>
        <v>21913310</v>
      </c>
      <c r="BC57" s="112">
        <f t="shared" si="69"/>
        <v>755631.37931034481</v>
      </c>
      <c r="BD57" s="64">
        <f t="shared" si="113"/>
        <v>26</v>
      </c>
      <c r="BE57" s="82">
        <f t="shared" si="70"/>
        <v>0.8666666666666667</v>
      </c>
      <c r="BF57" s="111">
        <f t="shared" si="114"/>
        <v>3661100</v>
      </c>
      <c r="BG57" s="112">
        <f t="shared" si="71"/>
        <v>140811.53846153847</v>
      </c>
      <c r="BH57" s="178">
        <f t="shared" si="115"/>
        <v>3</v>
      </c>
      <c r="BI57" s="64">
        <f t="shared" si="115"/>
        <v>3</v>
      </c>
      <c r="BJ57" s="82">
        <f t="shared" si="72"/>
        <v>1</v>
      </c>
      <c r="BK57" s="111">
        <f t="shared" si="116"/>
        <v>1096770</v>
      </c>
      <c r="BL57" s="112">
        <f t="shared" si="73"/>
        <v>365590</v>
      </c>
      <c r="BM57" s="64">
        <f t="shared" si="117"/>
        <v>3</v>
      </c>
      <c r="BN57" s="82">
        <f t="shared" si="74"/>
        <v>1</v>
      </c>
      <c r="BO57" s="111">
        <f t="shared" si="118"/>
        <v>275662</v>
      </c>
      <c r="BP57" s="112">
        <f t="shared" si="75"/>
        <v>91887.333333333328</v>
      </c>
      <c r="BQ57" s="109">
        <f t="shared" si="76"/>
        <v>5084</v>
      </c>
      <c r="BR57" s="64">
        <f t="shared" si="77"/>
        <v>5035</v>
      </c>
      <c r="BS57" s="82">
        <f t="shared" si="90"/>
        <v>0.99036191974822974</v>
      </c>
      <c r="BT57" s="111">
        <f t="shared" si="79"/>
        <v>2552928290</v>
      </c>
      <c r="BU57" s="112">
        <f t="shared" si="80"/>
        <v>507036.40317775571</v>
      </c>
      <c r="BV57" s="64">
        <f t="shared" si="81"/>
        <v>4225</v>
      </c>
      <c r="BW57" s="82">
        <f t="shared" si="82"/>
        <v>0.8310385523210071</v>
      </c>
      <c r="BX57" s="39">
        <f t="shared" si="83"/>
        <v>443287649</v>
      </c>
      <c r="BY57" s="112">
        <f t="shared" si="84"/>
        <v>104920.15360946745</v>
      </c>
      <c r="CA57" s="89">
        <f t="shared" si="43"/>
        <v>0.15932336742722264</v>
      </c>
      <c r="CB57" s="89">
        <f t="shared" si="44"/>
        <v>9.6380802517702646E-3</v>
      </c>
    </row>
    <row r="58" spans="1:83" ht="13.5" customHeight="1">
      <c r="B58" s="324"/>
      <c r="C58" s="325"/>
      <c r="D58" s="84"/>
      <c r="E58" s="209" t="s">
        <v>168</v>
      </c>
      <c r="F58" s="224">
        <f t="shared" si="91"/>
        <v>1</v>
      </c>
      <c r="G58" s="225">
        <f t="shared" si="91"/>
        <v>1</v>
      </c>
      <c r="H58" s="226">
        <f>IFERROR(G58/F58,"-")</f>
        <v>1</v>
      </c>
      <c r="I58" s="227">
        <f t="shared" si="92"/>
        <v>330180</v>
      </c>
      <c r="J58" s="228">
        <f t="shared" si="49"/>
        <v>330180</v>
      </c>
      <c r="K58" s="225">
        <f t="shared" si="93"/>
        <v>1</v>
      </c>
      <c r="L58" s="226">
        <f t="shared" si="50"/>
        <v>1</v>
      </c>
      <c r="M58" s="227">
        <f t="shared" si="94"/>
        <v>50436</v>
      </c>
      <c r="N58" s="228">
        <f t="shared" si="51"/>
        <v>50436</v>
      </c>
      <c r="O58" s="224">
        <f t="shared" si="95"/>
        <v>2</v>
      </c>
      <c r="P58" s="225">
        <f t="shared" si="95"/>
        <v>2</v>
      </c>
      <c r="Q58" s="226">
        <f t="shared" si="52"/>
        <v>1</v>
      </c>
      <c r="R58" s="227">
        <f t="shared" si="96"/>
        <v>637110</v>
      </c>
      <c r="S58" s="228">
        <f t="shared" si="53"/>
        <v>318555</v>
      </c>
      <c r="T58" s="225">
        <f t="shared" si="97"/>
        <v>2</v>
      </c>
      <c r="U58" s="226">
        <f t="shared" si="54"/>
        <v>1</v>
      </c>
      <c r="V58" s="227">
        <f t="shared" si="98"/>
        <v>88686</v>
      </c>
      <c r="W58" s="228">
        <f t="shared" si="55"/>
        <v>44343</v>
      </c>
      <c r="X58" s="224">
        <f t="shared" si="99"/>
        <v>1051</v>
      </c>
      <c r="Y58" s="225">
        <f t="shared" si="99"/>
        <v>1028</v>
      </c>
      <c r="Z58" s="226">
        <f t="shared" si="56"/>
        <v>0.97811607992388205</v>
      </c>
      <c r="AA58" s="227">
        <f t="shared" si="100"/>
        <v>446252560</v>
      </c>
      <c r="AB58" s="228">
        <f t="shared" si="57"/>
        <v>434097.82101167314</v>
      </c>
      <c r="AC58" s="225">
        <f t="shared" si="101"/>
        <v>833</v>
      </c>
      <c r="AD58" s="226">
        <f t="shared" si="58"/>
        <v>0.79257849666983826</v>
      </c>
      <c r="AE58" s="227">
        <f t="shared" si="102"/>
        <v>91888677</v>
      </c>
      <c r="AF58" s="228">
        <f t="shared" si="59"/>
        <v>110310.53661464585</v>
      </c>
      <c r="AG58" s="224">
        <f t="shared" si="103"/>
        <v>568</v>
      </c>
      <c r="AH58" s="225">
        <f t="shared" si="103"/>
        <v>564</v>
      </c>
      <c r="AI58" s="226">
        <f t="shared" si="60"/>
        <v>0.99295774647887325</v>
      </c>
      <c r="AJ58" s="227">
        <f t="shared" si="104"/>
        <v>350824400</v>
      </c>
      <c r="AK58" s="228">
        <f t="shared" si="61"/>
        <v>622029.07801418437</v>
      </c>
      <c r="AL58" s="225">
        <f t="shared" si="105"/>
        <v>490</v>
      </c>
      <c r="AM58" s="226">
        <f t="shared" si="62"/>
        <v>0.86267605633802813</v>
      </c>
      <c r="AN58" s="227">
        <f t="shared" si="106"/>
        <v>76805390</v>
      </c>
      <c r="AO58" s="228">
        <f t="shared" si="63"/>
        <v>156745.69387755101</v>
      </c>
      <c r="AP58" s="224">
        <f t="shared" si="107"/>
        <v>134</v>
      </c>
      <c r="AQ58" s="225">
        <f t="shared" si="107"/>
        <v>133</v>
      </c>
      <c r="AR58" s="226">
        <f t="shared" si="64"/>
        <v>0.9925373134328358</v>
      </c>
      <c r="AS58" s="227">
        <f t="shared" si="108"/>
        <v>75297330</v>
      </c>
      <c r="AT58" s="228">
        <f t="shared" si="65"/>
        <v>566145.33834586467</v>
      </c>
      <c r="AU58" s="225">
        <f t="shared" si="109"/>
        <v>117</v>
      </c>
      <c r="AV58" s="226">
        <f t="shared" si="66"/>
        <v>0.87313432835820892</v>
      </c>
      <c r="AW58" s="227">
        <f t="shared" si="110"/>
        <v>13038281</v>
      </c>
      <c r="AX58" s="228">
        <f t="shared" si="67"/>
        <v>111438.29914529914</v>
      </c>
      <c r="AY58" s="224">
        <f t="shared" si="111"/>
        <v>16</v>
      </c>
      <c r="AZ58" s="225">
        <f t="shared" si="111"/>
        <v>16</v>
      </c>
      <c r="BA58" s="226">
        <f t="shared" si="68"/>
        <v>1</v>
      </c>
      <c r="BB58" s="227">
        <f t="shared" si="112"/>
        <v>9681110</v>
      </c>
      <c r="BC58" s="228">
        <f t="shared" si="69"/>
        <v>605069.375</v>
      </c>
      <c r="BD58" s="225">
        <f t="shared" si="113"/>
        <v>14</v>
      </c>
      <c r="BE58" s="226">
        <f t="shared" si="70"/>
        <v>0.875</v>
      </c>
      <c r="BF58" s="227">
        <f t="shared" si="114"/>
        <v>1557672</v>
      </c>
      <c r="BG58" s="228">
        <f t="shared" si="71"/>
        <v>111262.28571428571</v>
      </c>
      <c r="BH58" s="224">
        <f t="shared" si="115"/>
        <v>1</v>
      </c>
      <c r="BI58" s="225">
        <f t="shared" si="115"/>
        <v>1</v>
      </c>
      <c r="BJ58" s="226">
        <f t="shared" si="72"/>
        <v>1</v>
      </c>
      <c r="BK58" s="227">
        <f t="shared" si="116"/>
        <v>251170</v>
      </c>
      <c r="BL58" s="228">
        <f t="shared" si="73"/>
        <v>251170</v>
      </c>
      <c r="BM58" s="225">
        <f t="shared" si="117"/>
        <v>1</v>
      </c>
      <c r="BN58" s="226">
        <f t="shared" si="74"/>
        <v>1</v>
      </c>
      <c r="BO58" s="227">
        <f t="shared" si="118"/>
        <v>154601</v>
      </c>
      <c r="BP58" s="228">
        <f t="shared" si="75"/>
        <v>154601</v>
      </c>
      <c r="BQ58" s="229">
        <f t="shared" si="76"/>
        <v>1773</v>
      </c>
      <c r="BR58" s="225">
        <f t="shared" si="77"/>
        <v>1745</v>
      </c>
      <c r="BS58" s="226">
        <f t="shared" si="90"/>
        <v>0.98420755781161873</v>
      </c>
      <c r="BT58" s="227">
        <f t="shared" si="79"/>
        <v>883273860</v>
      </c>
      <c r="BU58" s="228">
        <f t="shared" si="80"/>
        <v>506174.13180515758</v>
      </c>
      <c r="BV58" s="225">
        <f t="shared" si="81"/>
        <v>1458</v>
      </c>
      <c r="BW58" s="226">
        <f t="shared" si="82"/>
        <v>0.82233502538071068</v>
      </c>
      <c r="BX58" s="227">
        <f t="shared" si="83"/>
        <v>183583743</v>
      </c>
      <c r="BY58" s="228">
        <f t="shared" si="84"/>
        <v>125914.7757201646</v>
      </c>
      <c r="CA58" s="89">
        <f t="shared" si="43"/>
        <v>0.16187253243090804</v>
      </c>
      <c r="CB58" s="89">
        <f t="shared" si="44"/>
        <v>1.5792442188381273E-2</v>
      </c>
    </row>
    <row r="59" spans="1:83">
      <c r="B59" s="324"/>
      <c r="C59" s="325"/>
      <c r="D59" s="220"/>
      <c r="E59" s="75" t="s">
        <v>234</v>
      </c>
      <c r="F59" s="222">
        <f t="shared" si="91"/>
        <v>0</v>
      </c>
      <c r="G59" s="136">
        <f t="shared" si="91"/>
        <v>0</v>
      </c>
      <c r="H59" s="134" t="str">
        <f>IFERROR(G59/F59,"-")</f>
        <v>-</v>
      </c>
      <c r="I59" s="137">
        <f t="shared" si="92"/>
        <v>0</v>
      </c>
      <c r="J59" s="135" t="str">
        <f t="shared" ref="J59" si="119">IFERROR(I59/G59,"-")</f>
        <v>-</v>
      </c>
      <c r="K59" s="136">
        <f t="shared" si="93"/>
        <v>0</v>
      </c>
      <c r="L59" s="134" t="str">
        <f t="shared" ref="L59" si="120">IFERROR(K59/F59,"-")</f>
        <v>-</v>
      </c>
      <c r="M59" s="137">
        <f t="shared" si="94"/>
        <v>0</v>
      </c>
      <c r="N59" s="135" t="str">
        <f t="shared" ref="N59" si="121">IFERROR(M59/K59,"-")</f>
        <v>-</v>
      </c>
      <c r="O59" s="222">
        <f t="shared" si="95"/>
        <v>0</v>
      </c>
      <c r="P59" s="136">
        <f t="shared" si="95"/>
        <v>0</v>
      </c>
      <c r="Q59" s="134" t="str">
        <f t="shared" ref="Q59" si="122">IFERROR(P59/O59,"-")</f>
        <v>-</v>
      </c>
      <c r="R59" s="137">
        <f t="shared" si="96"/>
        <v>0</v>
      </c>
      <c r="S59" s="135" t="str">
        <f t="shared" ref="S59" si="123">IFERROR(R59/P59,"-")</f>
        <v>-</v>
      </c>
      <c r="T59" s="136">
        <f t="shared" si="97"/>
        <v>0</v>
      </c>
      <c r="U59" s="134" t="str">
        <f t="shared" ref="U59" si="124">IFERROR(T59/O59,"-")</f>
        <v>-</v>
      </c>
      <c r="V59" s="137">
        <f t="shared" si="98"/>
        <v>0</v>
      </c>
      <c r="W59" s="135" t="str">
        <f t="shared" ref="W59" si="125">IFERROR(V59/T59,"-")</f>
        <v>-</v>
      </c>
      <c r="X59" s="222">
        <f t="shared" si="99"/>
        <v>0</v>
      </c>
      <c r="Y59" s="136">
        <f t="shared" si="99"/>
        <v>0</v>
      </c>
      <c r="Z59" s="134" t="str">
        <f t="shared" ref="Z59" si="126">IFERROR(Y59/X59,"-")</f>
        <v>-</v>
      </c>
      <c r="AA59" s="137">
        <f t="shared" si="100"/>
        <v>0</v>
      </c>
      <c r="AB59" s="135" t="str">
        <f t="shared" ref="AB59" si="127">IFERROR(AA59/Y59,"-")</f>
        <v>-</v>
      </c>
      <c r="AC59" s="136">
        <f t="shared" si="101"/>
        <v>0</v>
      </c>
      <c r="AD59" s="134" t="str">
        <f t="shared" ref="AD59" si="128">IFERROR(AC59/X59,"-")</f>
        <v>-</v>
      </c>
      <c r="AE59" s="137">
        <f t="shared" si="102"/>
        <v>0</v>
      </c>
      <c r="AF59" s="135" t="str">
        <f t="shared" ref="AF59" si="129">IFERROR(AE59/AC59,"-")</f>
        <v>-</v>
      </c>
      <c r="AG59" s="222">
        <f t="shared" si="103"/>
        <v>0</v>
      </c>
      <c r="AH59" s="136">
        <f t="shared" si="103"/>
        <v>0</v>
      </c>
      <c r="AI59" s="134" t="str">
        <f t="shared" ref="AI59" si="130">IFERROR(AH59/AG59,"-")</f>
        <v>-</v>
      </c>
      <c r="AJ59" s="137">
        <f t="shared" si="104"/>
        <v>0</v>
      </c>
      <c r="AK59" s="135" t="str">
        <f t="shared" ref="AK59" si="131">IFERROR(AJ59/AH59,"-")</f>
        <v>-</v>
      </c>
      <c r="AL59" s="136">
        <f t="shared" si="105"/>
        <v>0</v>
      </c>
      <c r="AM59" s="134" t="str">
        <f t="shared" ref="AM59" si="132">IFERROR(AL59/AG59,"-")</f>
        <v>-</v>
      </c>
      <c r="AN59" s="137">
        <f t="shared" si="106"/>
        <v>0</v>
      </c>
      <c r="AO59" s="135" t="str">
        <f t="shared" ref="AO59" si="133">IFERROR(AN59/AL59,"-")</f>
        <v>-</v>
      </c>
      <c r="AP59" s="222">
        <f t="shared" si="107"/>
        <v>0</v>
      </c>
      <c r="AQ59" s="136">
        <f t="shared" si="107"/>
        <v>0</v>
      </c>
      <c r="AR59" s="134" t="str">
        <f t="shared" ref="AR59" si="134">IFERROR(AQ59/AP59,"-")</f>
        <v>-</v>
      </c>
      <c r="AS59" s="137">
        <f t="shared" si="108"/>
        <v>0</v>
      </c>
      <c r="AT59" s="135" t="str">
        <f t="shared" ref="AT59" si="135">IFERROR(AS59/AQ59,"-")</f>
        <v>-</v>
      </c>
      <c r="AU59" s="136">
        <f t="shared" si="109"/>
        <v>0</v>
      </c>
      <c r="AV59" s="134" t="str">
        <f t="shared" ref="AV59" si="136">IFERROR(AU59/AP59,"-")</f>
        <v>-</v>
      </c>
      <c r="AW59" s="137">
        <f t="shared" si="110"/>
        <v>0</v>
      </c>
      <c r="AX59" s="135" t="str">
        <f t="shared" ref="AX59" si="137">IFERROR(AW59/AU59,"-")</f>
        <v>-</v>
      </c>
      <c r="AY59" s="222">
        <f t="shared" si="111"/>
        <v>0</v>
      </c>
      <c r="AZ59" s="136">
        <f t="shared" si="111"/>
        <v>0</v>
      </c>
      <c r="BA59" s="134" t="str">
        <f t="shared" ref="BA59" si="138">IFERROR(AZ59/AY59,"-")</f>
        <v>-</v>
      </c>
      <c r="BB59" s="137">
        <f t="shared" si="112"/>
        <v>0</v>
      </c>
      <c r="BC59" s="135" t="str">
        <f t="shared" ref="BC59" si="139">IFERROR(BB59/AZ59,"-")</f>
        <v>-</v>
      </c>
      <c r="BD59" s="136">
        <f t="shared" si="113"/>
        <v>0</v>
      </c>
      <c r="BE59" s="134" t="str">
        <f t="shared" ref="BE59" si="140">IFERROR(BD59/AY59,"-")</f>
        <v>-</v>
      </c>
      <c r="BF59" s="137">
        <f t="shared" si="114"/>
        <v>0</v>
      </c>
      <c r="BG59" s="135" t="str">
        <f t="shared" ref="BG59" si="141">IFERROR(BF59/BD59,"-")</f>
        <v>-</v>
      </c>
      <c r="BH59" s="222">
        <f t="shared" si="115"/>
        <v>0</v>
      </c>
      <c r="BI59" s="136">
        <f t="shared" si="115"/>
        <v>0</v>
      </c>
      <c r="BJ59" s="134" t="str">
        <f t="shared" ref="BJ59" si="142">IFERROR(BI59/BH59,"-")</f>
        <v>-</v>
      </c>
      <c r="BK59" s="137">
        <f t="shared" si="116"/>
        <v>0</v>
      </c>
      <c r="BL59" s="135" t="str">
        <f t="shared" ref="BL59" si="143">IFERROR(BK59/BI59,"-")</f>
        <v>-</v>
      </c>
      <c r="BM59" s="136">
        <f t="shared" si="117"/>
        <v>0</v>
      </c>
      <c r="BN59" s="134" t="str">
        <f t="shared" ref="BN59" si="144">IFERROR(BM59/BH59,"-")</f>
        <v>-</v>
      </c>
      <c r="BO59" s="137">
        <f t="shared" si="118"/>
        <v>0</v>
      </c>
      <c r="BP59" s="135" t="str">
        <f t="shared" ref="BP59" si="145">IFERROR(BO59/BM59,"-")</f>
        <v>-</v>
      </c>
      <c r="BQ59" s="223">
        <f t="shared" ref="BQ59" si="146">SUM(F59,O59,X59,AG59,AP59,AY59,BH59)</f>
        <v>0</v>
      </c>
      <c r="BR59" s="136">
        <f t="shared" ref="BR59" si="147">SUM(G59,P59,Y59,AH59,AQ59,AZ59,BI59)</f>
        <v>0</v>
      </c>
      <c r="BS59" s="134" t="str">
        <f t="shared" ref="BS59" si="148">IFERROR(BR59/BQ59,"-")</f>
        <v>-</v>
      </c>
      <c r="BT59" s="137">
        <f t="shared" ref="BT59" si="149">SUM(I59,R59,AA59,AJ59,AS59,BB59,BK59)</f>
        <v>0</v>
      </c>
      <c r="BU59" s="135" t="str">
        <f t="shared" ref="BU59" si="150">IFERROR(BT59/BR59,"-")</f>
        <v>-</v>
      </c>
      <c r="BV59" s="136">
        <f t="shared" ref="BV59" si="151">SUM(K59,T59,AC59,AL59,AU59,BD59,BM59)</f>
        <v>0</v>
      </c>
      <c r="BW59" s="134" t="str">
        <f t="shared" ref="BW59" si="152">IFERROR(BV59/BQ59,"-")</f>
        <v>-</v>
      </c>
      <c r="BX59" s="137">
        <f t="shared" ref="BX59" si="153">SUM(M59,V59,AE59,AN59,AW59,BF59,BO59)</f>
        <v>0</v>
      </c>
      <c r="BY59" s="135" t="str">
        <f t="shared" ref="BY59" si="154">IFERROR(BX59/BV59,"-")</f>
        <v>-</v>
      </c>
      <c r="CA59" s="89" t="str">
        <f t="shared" si="43"/>
        <v>-</v>
      </c>
      <c r="CB59" s="89" t="str">
        <f t="shared" si="44"/>
        <v>-</v>
      </c>
    </row>
    <row r="60" spans="1:83" ht="13.5" customHeight="1">
      <c r="B60" s="326"/>
      <c r="C60" s="327"/>
      <c r="D60" s="338" t="s">
        <v>225</v>
      </c>
      <c r="E60" s="339"/>
      <c r="F60" s="154">
        <f t="shared" si="91"/>
        <v>2641</v>
      </c>
      <c r="G60" s="62">
        <f t="shared" si="91"/>
        <v>2535</v>
      </c>
      <c r="H60" s="134">
        <f>IFERROR(G60/F60,"-")</f>
        <v>0.95986368799697086</v>
      </c>
      <c r="I60" s="102">
        <f t="shared" si="92"/>
        <v>4896025840</v>
      </c>
      <c r="J60" s="110">
        <f t="shared" si="49"/>
        <v>1931371.1400394477</v>
      </c>
      <c r="K60" s="62">
        <f t="shared" si="93"/>
        <v>2139</v>
      </c>
      <c r="L60" s="83">
        <f t="shared" si="50"/>
        <v>0.80992048466489963</v>
      </c>
      <c r="M60" s="102">
        <f t="shared" si="94"/>
        <v>1822181670</v>
      </c>
      <c r="N60" s="110">
        <f t="shared" si="51"/>
        <v>851884.83870967745</v>
      </c>
      <c r="O60" s="154">
        <f t="shared" si="95"/>
        <v>7032</v>
      </c>
      <c r="P60" s="62">
        <f t="shared" si="95"/>
        <v>6733</v>
      </c>
      <c r="Q60" s="83">
        <f t="shared" si="52"/>
        <v>0.95748009101251419</v>
      </c>
      <c r="R60" s="102">
        <f t="shared" si="96"/>
        <v>14028957660</v>
      </c>
      <c r="S60" s="110">
        <f t="shared" si="53"/>
        <v>2083611.7124610129</v>
      </c>
      <c r="T60" s="62">
        <f t="shared" si="97"/>
        <v>5910</v>
      </c>
      <c r="U60" s="83">
        <f>IFERROR(T60/O60,"-")</f>
        <v>0.84044368600682595</v>
      </c>
      <c r="V60" s="102">
        <f t="shared" si="98"/>
        <v>5802068643</v>
      </c>
      <c r="W60" s="110">
        <f t="shared" si="55"/>
        <v>981737.50304568524</v>
      </c>
      <c r="X60" s="154">
        <f t="shared" si="99"/>
        <v>356547</v>
      </c>
      <c r="Y60" s="62">
        <f t="shared" si="99"/>
        <v>328331</v>
      </c>
      <c r="Z60" s="83">
        <f t="shared" si="56"/>
        <v>0.92086316810967417</v>
      </c>
      <c r="AA60" s="102">
        <f t="shared" si="100"/>
        <v>250603953860</v>
      </c>
      <c r="AB60" s="110">
        <f t="shared" si="57"/>
        <v>763266.19740444853</v>
      </c>
      <c r="AC60" s="62">
        <f t="shared" si="101"/>
        <v>282044</v>
      </c>
      <c r="AD60" s="83">
        <f t="shared" si="58"/>
        <v>0.79104297610132746</v>
      </c>
      <c r="AE60" s="102">
        <f t="shared" si="102"/>
        <v>57992492709</v>
      </c>
      <c r="AF60" s="110">
        <f t="shared" si="59"/>
        <v>205615.05548425068</v>
      </c>
      <c r="AG60" s="154">
        <f t="shared" si="103"/>
        <v>291202</v>
      </c>
      <c r="AH60" s="62">
        <f t="shared" si="103"/>
        <v>275503</v>
      </c>
      <c r="AI60" s="83">
        <f t="shared" si="60"/>
        <v>0.94608896916916785</v>
      </c>
      <c r="AJ60" s="102">
        <f t="shared" si="104"/>
        <v>258279061690</v>
      </c>
      <c r="AK60" s="110">
        <f t="shared" si="61"/>
        <v>937481.84843722207</v>
      </c>
      <c r="AL60" s="62">
        <f t="shared" si="105"/>
        <v>247249</v>
      </c>
      <c r="AM60" s="83">
        <f t="shared" si="62"/>
        <v>0.849063536651534</v>
      </c>
      <c r="AN60" s="102">
        <f t="shared" si="106"/>
        <v>56601968522</v>
      </c>
      <c r="AO60" s="110">
        <f t="shared" si="63"/>
        <v>228926.98664908655</v>
      </c>
      <c r="AP60" s="154">
        <f t="shared" si="107"/>
        <v>197004</v>
      </c>
      <c r="AQ60" s="62">
        <f t="shared" si="107"/>
        <v>187136</v>
      </c>
      <c r="AR60" s="83">
        <f t="shared" si="64"/>
        <v>0.94990964650463949</v>
      </c>
      <c r="AS60" s="102">
        <f t="shared" si="108"/>
        <v>196314344120</v>
      </c>
      <c r="AT60" s="110">
        <f t="shared" si="65"/>
        <v>1049046.3840201779</v>
      </c>
      <c r="AU60" s="62">
        <f t="shared" si="109"/>
        <v>170666</v>
      </c>
      <c r="AV60" s="83">
        <f t="shared" si="66"/>
        <v>0.8663072831008507</v>
      </c>
      <c r="AW60" s="102">
        <f t="shared" si="110"/>
        <v>40062481228</v>
      </c>
      <c r="AX60" s="110">
        <f t="shared" si="67"/>
        <v>234742.01790631993</v>
      </c>
      <c r="AY60" s="154">
        <f t="shared" si="111"/>
        <v>90935</v>
      </c>
      <c r="AZ60" s="62">
        <f t="shared" si="111"/>
        <v>84584</v>
      </c>
      <c r="BA60" s="83">
        <f t="shared" si="68"/>
        <v>0.93015890471215701</v>
      </c>
      <c r="BB60" s="102">
        <f t="shared" si="112"/>
        <v>92858307580</v>
      </c>
      <c r="BC60" s="110">
        <f t="shared" si="69"/>
        <v>1097823.5550458715</v>
      </c>
      <c r="BD60" s="62">
        <f t="shared" si="113"/>
        <v>76709</v>
      </c>
      <c r="BE60" s="83">
        <f t="shared" si="70"/>
        <v>0.8435585858030461</v>
      </c>
      <c r="BF60" s="102">
        <f t="shared" si="114"/>
        <v>16773995715</v>
      </c>
      <c r="BG60" s="110">
        <f t="shared" si="71"/>
        <v>218670.50430849052</v>
      </c>
      <c r="BH60" s="154">
        <f t="shared" si="115"/>
        <v>31785</v>
      </c>
      <c r="BI60" s="62">
        <f t="shared" si="115"/>
        <v>27937</v>
      </c>
      <c r="BJ60" s="83">
        <f t="shared" si="72"/>
        <v>0.87893660531697337</v>
      </c>
      <c r="BK60" s="102">
        <f t="shared" si="116"/>
        <v>31148078740</v>
      </c>
      <c r="BL60" s="110">
        <f t="shared" si="73"/>
        <v>1114939.998568207</v>
      </c>
      <c r="BM60" s="62">
        <f t="shared" si="117"/>
        <v>24464</v>
      </c>
      <c r="BN60" s="83">
        <f t="shared" si="74"/>
        <v>0.76967122856693404</v>
      </c>
      <c r="BO60" s="102">
        <f t="shared" si="118"/>
        <v>5153890084</v>
      </c>
      <c r="BP60" s="110">
        <f t="shared" si="75"/>
        <v>210672.42004578156</v>
      </c>
      <c r="BQ60" s="108">
        <f t="shared" si="76"/>
        <v>977146</v>
      </c>
      <c r="BR60" s="62">
        <f t="shared" si="77"/>
        <v>912759</v>
      </c>
      <c r="BS60" s="83">
        <f t="shared" si="90"/>
        <v>0.93410708328131109</v>
      </c>
      <c r="BT60" s="102">
        <f t="shared" si="79"/>
        <v>848128729490</v>
      </c>
      <c r="BU60" s="110">
        <f t="shared" si="80"/>
        <v>929192.4040080678</v>
      </c>
      <c r="BV60" s="62">
        <f t="shared" si="81"/>
        <v>809181</v>
      </c>
      <c r="BW60" s="83">
        <f t="shared" si="82"/>
        <v>0.82810654702572595</v>
      </c>
      <c r="BX60" s="102">
        <f t="shared" si="83"/>
        <v>184209078571</v>
      </c>
      <c r="BY60" s="110">
        <f t="shared" si="84"/>
        <v>227648.79374453923</v>
      </c>
      <c r="CA60" s="89">
        <f t="shared" si="43"/>
        <v>0.10600053625558514</v>
      </c>
      <c r="CB60" s="89">
        <f t="shared" si="44"/>
        <v>6.589291671868891E-2</v>
      </c>
    </row>
    <row r="61" spans="1:83" ht="13.5" customHeight="1"/>
    <row r="63" spans="1:83" ht="13.5" customHeight="1"/>
    <row r="66" ht="13.5" customHeight="1"/>
    <row r="68" ht="13.5" customHeight="1"/>
    <row r="69" ht="13.5" customHeight="1"/>
    <row r="71" ht="13.5" customHeight="1"/>
    <row r="74" ht="13.5" customHeight="1"/>
  </sheetData>
  <mergeCells count="91">
    <mergeCell ref="CR17:CS17"/>
    <mergeCell ref="CT17:CU17"/>
    <mergeCell ref="CD17:CE17"/>
    <mergeCell ref="CF17:CG17"/>
    <mergeCell ref="CH17:CI17"/>
    <mergeCell ref="CJ17:CK17"/>
    <mergeCell ref="CL17:CM17"/>
    <mergeCell ref="CN17:CO17"/>
    <mergeCell ref="CP17:CQ17"/>
    <mergeCell ref="D24:E24"/>
    <mergeCell ref="D26:E26"/>
    <mergeCell ref="D25:E25"/>
    <mergeCell ref="F3:N3"/>
    <mergeCell ref="BH3:BP3"/>
    <mergeCell ref="BM5:BP5"/>
    <mergeCell ref="BQ3:BY3"/>
    <mergeCell ref="AY3:BG3"/>
    <mergeCell ref="BD5:BG5"/>
    <mergeCell ref="AY4:AY6"/>
    <mergeCell ref="AZ4:BC5"/>
    <mergeCell ref="BH4:BH6"/>
    <mergeCell ref="BI4:BL5"/>
    <mergeCell ref="BQ4:BQ6"/>
    <mergeCell ref="BR4:BU5"/>
    <mergeCell ref="X3:AF3"/>
    <mergeCell ref="AG3:AO3"/>
    <mergeCell ref="AL5:AO5"/>
    <mergeCell ref="AP3:AX3"/>
    <mergeCell ref="F4:F6"/>
    <mergeCell ref="O4:O6"/>
    <mergeCell ref="P4:S5"/>
    <mergeCell ref="X4:X6"/>
    <mergeCell ref="Y4:AB5"/>
    <mergeCell ref="AH4:AK5"/>
    <mergeCell ref="AG4:AG6"/>
    <mergeCell ref="AP4:AP6"/>
    <mergeCell ref="AQ4:AT5"/>
    <mergeCell ref="O3:W3"/>
    <mergeCell ref="T5:W5"/>
    <mergeCell ref="K5:N5"/>
    <mergeCell ref="G4:J5"/>
    <mergeCell ref="D56:E56"/>
    <mergeCell ref="D43:E43"/>
    <mergeCell ref="D44:E44"/>
    <mergeCell ref="D37:E37"/>
    <mergeCell ref="D38:E38"/>
    <mergeCell ref="D31:E31"/>
    <mergeCell ref="D32:E32"/>
    <mergeCell ref="D55:E55"/>
    <mergeCell ref="D50:E50"/>
    <mergeCell ref="D49:E49"/>
    <mergeCell ref="D20:E20"/>
    <mergeCell ref="D36:E36"/>
    <mergeCell ref="D42:E42"/>
    <mergeCell ref="D48:E48"/>
    <mergeCell ref="D30:E30"/>
    <mergeCell ref="CD5:CD6"/>
    <mergeCell ref="AU5:AX5"/>
    <mergeCell ref="AC5:AF5"/>
    <mergeCell ref="BV5:BY5"/>
    <mergeCell ref="CA5:CA6"/>
    <mergeCell ref="D7:E7"/>
    <mergeCell ref="D12:E12"/>
    <mergeCell ref="D8:E8"/>
    <mergeCell ref="B3:B6"/>
    <mergeCell ref="D19:E19"/>
    <mergeCell ref="D13:E13"/>
    <mergeCell ref="D14:E14"/>
    <mergeCell ref="D18:E18"/>
    <mergeCell ref="B7:B12"/>
    <mergeCell ref="C7:C12"/>
    <mergeCell ref="C13:C18"/>
    <mergeCell ref="B13:B18"/>
    <mergeCell ref="C19:C24"/>
    <mergeCell ref="B19:B24"/>
    <mergeCell ref="CB5:CB6"/>
    <mergeCell ref="B55:C60"/>
    <mergeCell ref="C25:C30"/>
    <mergeCell ref="B25:B30"/>
    <mergeCell ref="B31:B36"/>
    <mergeCell ref="C31:C36"/>
    <mergeCell ref="C37:C42"/>
    <mergeCell ref="B37:B42"/>
    <mergeCell ref="B43:B48"/>
    <mergeCell ref="C43:C48"/>
    <mergeCell ref="B49:B54"/>
    <mergeCell ref="C49:C54"/>
    <mergeCell ref="D54:E54"/>
    <mergeCell ref="D60:E60"/>
    <mergeCell ref="C3:C6"/>
    <mergeCell ref="D3:E6"/>
  </mergeCells>
  <phoneticPr fontId="3"/>
  <pageMargins left="0.70866141732283472" right="0.19685039370078741" top="0.59055118110236227" bottom="0.59055118110236227" header="0.31496062992125984" footer="0.31496062992125984"/>
  <pageSetup paperSize="8" scale="70" fitToHeight="0" orientation="landscape" r:id="rId1"/>
  <headerFooter>
    <oddHeader>&amp;R&amp;"ＭＳ 明朝,標準"&amp;12 2-7.人間ドック受診に係る分析</oddHeader>
  </headerFooter>
  <colBreaks count="2" manualBreakCount="2">
    <brk id="32" max="59" man="1"/>
    <brk id="59" max="59" man="1"/>
  </colBreaks>
  <ignoredErrors>
    <ignoredError sqref="BS7:BS60 BU7:BU60 BW7:BW60 H55:H60 J55:J60 L55:L60 N55:N60 Q55:Q60 S55:S60 U55:U60 W55:W60 Z55:Z60 AB55:AB60 AD55:AD60 AF55:AF60 AI55:AI60 AK55:AK60 AM55:AM60 AO55:AO60 AR55:AR60 AT55:AT60 AV55:AV60 AX55:AX60 BA55:BA60 BC55:BC60 BE55:BE60 BG55:BG60 BJ55:BJ60 BL55:BL60 BN55:BN60" formula="1"/>
    <ignoredError sqref="CE7:CP15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4A00B-6020-442D-A001-54DDC8B11076}">
  <sheetPr codeName="Sheet25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248</v>
      </c>
    </row>
    <row r="2" spans="1:1" ht="16.5" customHeight="1">
      <c r="A2" s="4" t="s">
        <v>148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1E91-20CF-4457-8BA2-8ED8B76D694D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249</v>
      </c>
    </row>
    <row r="2" spans="1:1" ht="16.5" customHeight="1">
      <c r="A2" s="4" t="s">
        <v>148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5A04E-EA9B-4FD4-BD51-EB7D0BDB41FD}">
  <dimension ref="A1:D2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/>
    <col min="8" max="9" width="14.875" style="4" customWidth="1"/>
    <col min="10" max="10" width="8.375" style="4" customWidth="1"/>
    <col min="11" max="16384" width="9" style="4"/>
  </cols>
  <sheetData>
    <row r="1" spans="1:4" ht="16.5" customHeight="1">
      <c r="A1" s="4" t="s">
        <v>260</v>
      </c>
    </row>
    <row r="2" spans="1:4" ht="16.5" customHeight="1">
      <c r="A2" s="4" t="s">
        <v>147</v>
      </c>
    </row>
    <row r="4" spans="1:4">
      <c r="B4" s="12"/>
      <c r="C4" s="12"/>
      <c r="D4" s="12"/>
    </row>
    <row r="5" spans="1:4">
      <c r="B5" s="12"/>
      <c r="C5" s="12"/>
      <c r="D5" s="12"/>
    </row>
    <row r="6" spans="1:4">
      <c r="B6" s="12"/>
      <c r="C6" s="12"/>
      <c r="D6" s="12"/>
    </row>
    <row r="7" spans="1:4">
      <c r="B7" s="12"/>
      <c r="C7" s="12"/>
      <c r="D7" s="12"/>
    </row>
    <row r="8" spans="1:4">
      <c r="B8" s="12"/>
      <c r="C8" s="12"/>
      <c r="D8" s="12"/>
    </row>
    <row r="9" spans="1:4">
      <c r="B9" s="12"/>
      <c r="C9" s="12"/>
      <c r="D9" s="12"/>
    </row>
    <row r="10" spans="1:4">
      <c r="B10" s="12"/>
      <c r="C10" s="12"/>
      <c r="D10" s="12"/>
    </row>
    <row r="11" spans="1:4">
      <c r="B11" s="12"/>
      <c r="C11" s="12"/>
      <c r="D11" s="12"/>
    </row>
    <row r="12" spans="1:4">
      <c r="B12" s="12"/>
      <c r="C12" s="12"/>
      <c r="D12" s="12"/>
    </row>
    <row r="13" spans="1:4">
      <c r="B13" s="12"/>
      <c r="C13" s="12"/>
      <c r="D13" s="12"/>
    </row>
    <row r="14" spans="1:4">
      <c r="B14" s="12"/>
      <c r="C14" s="12"/>
      <c r="D14" s="12"/>
    </row>
    <row r="15" spans="1:4">
      <c r="B15" s="12"/>
      <c r="C15" s="12"/>
      <c r="D15" s="12"/>
    </row>
    <row r="16" spans="1:4">
      <c r="B16" s="12"/>
      <c r="C16" s="12"/>
      <c r="D16" s="12"/>
    </row>
    <row r="17" spans="2:4">
      <c r="B17" s="12"/>
      <c r="C17" s="12"/>
      <c r="D17" s="12"/>
    </row>
    <row r="18" spans="2:4">
      <c r="B18" s="12"/>
      <c r="C18" s="12"/>
      <c r="D18" s="12"/>
    </row>
    <row r="19" spans="2:4">
      <c r="B19" s="12"/>
      <c r="C19" s="12"/>
      <c r="D19" s="12"/>
    </row>
    <row r="20" spans="2:4">
      <c r="B20" s="12"/>
      <c r="C20" s="12"/>
      <c r="D20" s="12"/>
    </row>
    <row r="21" spans="2:4">
      <c r="B21" s="12"/>
      <c r="C21" s="12"/>
      <c r="D21" s="12"/>
    </row>
    <row r="22" spans="2:4">
      <c r="B22" s="12"/>
      <c r="C22" s="12"/>
      <c r="D22" s="12"/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B4E94-EA0C-4A5B-8082-FC60B8B2C9E4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250</v>
      </c>
    </row>
    <row r="2" spans="1:1" ht="16.5" customHeight="1">
      <c r="A2" s="4" t="s">
        <v>148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DCD6E-B613-4C9C-B09C-B80239D51412}">
  <dimension ref="A1:DD456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3.125" style="4" customWidth="1"/>
    <col min="3" max="3" width="13.625" style="4" customWidth="1"/>
    <col min="4" max="4" width="3.75" style="4" customWidth="1"/>
    <col min="5" max="5" width="25.625" style="4" customWidth="1"/>
    <col min="6" max="77" width="8.625" style="4" customWidth="1"/>
    <col min="78" max="78" width="9.625" style="15" customWidth="1"/>
    <col min="79" max="80" width="9.625" style="4" customWidth="1"/>
    <col min="81" max="81" width="9" style="4"/>
    <col min="82" max="82" width="14.125" style="4" customWidth="1"/>
    <col min="83" max="83" width="12.5" style="4" customWidth="1"/>
    <col min="84" max="86" width="12.875" style="4" customWidth="1"/>
    <col min="87" max="94" width="13.5" style="4" customWidth="1"/>
    <col min="95" max="95" width="9" style="4"/>
    <col min="96" max="96" width="12.875" style="4" customWidth="1"/>
    <col min="97" max="16384" width="9" style="4"/>
  </cols>
  <sheetData>
    <row r="1" spans="1:108" ht="16.5" customHeight="1">
      <c r="A1" s="4" t="s">
        <v>179</v>
      </c>
    </row>
    <row r="2" spans="1:108" ht="16.5" customHeight="1">
      <c r="A2" s="4" t="s">
        <v>162</v>
      </c>
    </row>
    <row r="3" spans="1:108" ht="16.5" customHeight="1">
      <c r="B3" s="346"/>
      <c r="C3" s="288" t="s">
        <v>161</v>
      </c>
      <c r="D3" s="340" t="s">
        <v>160</v>
      </c>
      <c r="E3" s="341"/>
      <c r="F3" s="285" t="s">
        <v>65</v>
      </c>
      <c r="G3" s="352"/>
      <c r="H3" s="352"/>
      <c r="I3" s="352"/>
      <c r="J3" s="352"/>
      <c r="K3" s="352"/>
      <c r="L3" s="352"/>
      <c r="M3" s="352"/>
      <c r="N3" s="353"/>
      <c r="O3" s="285" t="s">
        <v>66</v>
      </c>
      <c r="P3" s="352"/>
      <c r="Q3" s="352"/>
      <c r="R3" s="352"/>
      <c r="S3" s="352"/>
      <c r="T3" s="352"/>
      <c r="U3" s="352"/>
      <c r="V3" s="352"/>
      <c r="W3" s="353"/>
      <c r="X3" s="285" t="s">
        <v>67</v>
      </c>
      <c r="Y3" s="352"/>
      <c r="Z3" s="352"/>
      <c r="AA3" s="352"/>
      <c r="AB3" s="352"/>
      <c r="AC3" s="352"/>
      <c r="AD3" s="352"/>
      <c r="AE3" s="352"/>
      <c r="AF3" s="353"/>
      <c r="AG3" s="285" t="s">
        <v>68</v>
      </c>
      <c r="AH3" s="352"/>
      <c r="AI3" s="352"/>
      <c r="AJ3" s="352"/>
      <c r="AK3" s="352"/>
      <c r="AL3" s="352"/>
      <c r="AM3" s="352"/>
      <c r="AN3" s="352"/>
      <c r="AO3" s="353"/>
      <c r="AP3" s="285" t="s">
        <v>69</v>
      </c>
      <c r="AQ3" s="352"/>
      <c r="AR3" s="352"/>
      <c r="AS3" s="352"/>
      <c r="AT3" s="352"/>
      <c r="AU3" s="352"/>
      <c r="AV3" s="352"/>
      <c r="AW3" s="352"/>
      <c r="AX3" s="353"/>
      <c r="AY3" s="285" t="s">
        <v>70</v>
      </c>
      <c r="AZ3" s="352"/>
      <c r="BA3" s="352"/>
      <c r="BB3" s="352"/>
      <c r="BC3" s="352"/>
      <c r="BD3" s="352"/>
      <c r="BE3" s="352"/>
      <c r="BF3" s="352"/>
      <c r="BG3" s="353"/>
      <c r="BH3" s="285" t="s">
        <v>71</v>
      </c>
      <c r="BI3" s="352"/>
      <c r="BJ3" s="352"/>
      <c r="BK3" s="352"/>
      <c r="BL3" s="352"/>
      <c r="BM3" s="352"/>
      <c r="BN3" s="352"/>
      <c r="BO3" s="352"/>
      <c r="BP3" s="353"/>
      <c r="BQ3" s="285" t="s">
        <v>64</v>
      </c>
      <c r="BR3" s="352"/>
      <c r="BS3" s="352"/>
      <c r="BT3" s="352"/>
      <c r="BU3" s="352"/>
      <c r="BV3" s="352"/>
      <c r="BW3" s="352"/>
      <c r="BX3" s="352"/>
      <c r="BY3" s="353"/>
      <c r="BZ3" s="86"/>
      <c r="CA3" s="4" t="s">
        <v>156</v>
      </c>
    </row>
    <row r="4" spans="1:108" ht="16.5" customHeight="1">
      <c r="B4" s="346"/>
      <c r="C4" s="288"/>
      <c r="D4" s="342"/>
      <c r="E4" s="343"/>
      <c r="F4" s="303" t="s">
        <v>159</v>
      </c>
      <c r="G4" s="299" t="s">
        <v>178</v>
      </c>
      <c r="H4" s="299"/>
      <c r="I4" s="299"/>
      <c r="J4" s="299"/>
      <c r="K4" s="132"/>
      <c r="L4" s="132"/>
      <c r="M4" s="132"/>
      <c r="N4" s="133"/>
      <c r="O4" s="303" t="s">
        <v>159</v>
      </c>
      <c r="P4" s="298" t="s">
        <v>178</v>
      </c>
      <c r="Q4" s="299"/>
      <c r="R4" s="299"/>
      <c r="S4" s="299"/>
      <c r="T4" s="132"/>
      <c r="U4" s="132"/>
      <c r="V4" s="132"/>
      <c r="W4" s="133"/>
      <c r="X4" s="303" t="s">
        <v>159</v>
      </c>
      <c r="Y4" s="298" t="s">
        <v>178</v>
      </c>
      <c r="Z4" s="299"/>
      <c r="AA4" s="299"/>
      <c r="AB4" s="299"/>
      <c r="AC4" s="132"/>
      <c r="AD4" s="132"/>
      <c r="AE4" s="132"/>
      <c r="AF4" s="133"/>
      <c r="AG4" s="303" t="s">
        <v>159</v>
      </c>
      <c r="AH4" s="298" t="s">
        <v>178</v>
      </c>
      <c r="AI4" s="299"/>
      <c r="AJ4" s="299"/>
      <c r="AK4" s="299"/>
      <c r="AL4" s="132"/>
      <c r="AM4" s="132"/>
      <c r="AN4" s="132"/>
      <c r="AO4" s="133"/>
      <c r="AP4" s="298" t="s">
        <v>159</v>
      </c>
      <c r="AQ4" s="299" t="s">
        <v>178</v>
      </c>
      <c r="AR4" s="299"/>
      <c r="AS4" s="299"/>
      <c r="AT4" s="299"/>
      <c r="AU4" s="132"/>
      <c r="AV4" s="132"/>
      <c r="AW4" s="132"/>
      <c r="AX4" s="133"/>
      <c r="AY4" s="298" t="s">
        <v>159</v>
      </c>
      <c r="AZ4" s="299" t="s">
        <v>178</v>
      </c>
      <c r="BA4" s="299"/>
      <c r="BB4" s="299"/>
      <c r="BC4" s="299"/>
      <c r="BD4" s="132"/>
      <c r="BE4" s="132"/>
      <c r="BF4" s="132"/>
      <c r="BG4" s="133"/>
      <c r="BH4" s="298" t="s">
        <v>159</v>
      </c>
      <c r="BI4" s="299" t="s">
        <v>178</v>
      </c>
      <c r="BJ4" s="299"/>
      <c r="BK4" s="299"/>
      <c r="BL4" s="299"/>
      <c r="BM4" s="132"/>
      <c r="BN4" s="132"/>
      <c r="BO4" s="132"/>
      <c r="BP4" s="133"/>
      <c r="BQ4" s="298" t="s">
        <v>159</v>
      </c>
      <c r="BR4" s="299" t="s">
        <v>178</v>
      </c>
      <c r="BS4" s="299"/>
      <c r="BT4" s="299"/>
      <c r="BU4" s="299"/>
      <c r="BV4" s="132"/>
      <c r="BW4" s="132"/>
      <c r="BX4" s="132"/>
      <c r="BY4" s="133"/>
      <c r="BZ4" s="86"/>
    </row>
    <row r="5" spans="1:108" ht="16.5" customHeight="1">
      <c r="B5" s="346"/>
      <c r="C5" s="288"/>
      <c r="D5" s="342"/>
      <c r="E5" s="343"/>
      <c r="F5" s="303"/>
      <c r="G5" s="301"/>
      <c r="H5" s="301"/>
      <c r="I5" s="301"/>
      <c r="J5" s="301"/>
      <c r="K5" s="362" t="s">
        <v>245</v>
      </c>
      <c r="L5" s="354"/>
      <c r="M5" s="354"/>
      <c r="N5" s="355"/>
      <c r="O5" s="303"/>
      <c r="P5" s="300"/>
      <c r="Q5" s="301"/>
      <c r="R5" s="301"/>
      <c r="S5" s="301"/>
      <c r="T5" s="362" t="s">
        <v>245</v>
      </c>
      <c r="U5" s="354"/>
      <c r="V5" s="354"/>
      <c r="W5" s="355"/>
      <c r="X5" s="303"/>
      <c r="Y5" s="300"/>
      <c r="Z5" s="301"/>
      <c r="AA5" s="301"/>
      <c r="AB5" s="301"/>
      <c r="AC5" s="362" t="s">
        <v>245</v>
      </c>
      <c r="AD5" s="354"/>
      <c r="AE5" s="354"/>
      <c r="AF5" s="355"/>
      <c r="AG5" s="303"/>
      <c r="AH5" s="300"/>
      <c r="AI5" s="301"/>
      <c r="AJ5" s="301"/>
      <c r="AK5" s="301"/>
      <c r="AL5" s="362" t="s">
        <v>245</v>
      </c>
      <c r="AM5" s="354"/>
      <c r="AN5" s="354"/>
      <c r="AO5" s="355"/>
      <c r="AP5" s="363"/>
      <c r="AQ5" s="301"/>
      <c r="AR5" s="301"/>
      <c r="AS5" s="301"/>
      <c r="AT5" s="301"/>
      <c r="AU5" s="362" t="s">
        <v>245</v>
      </c>
      <c r="AV5" s="354"/>
      <c r="AW5" s="354"/>
      <c r="AX5" s="355"/>
      <c r="AY5" s="363"/>
      <c r="AZ5" s="301"/>
      <c r="BA5" s="301"/>
      <c r="BB5" s="301"/>
      <c r="BC5" s="301"/>
      <c r="BD5" s="362" t="s">
        <v>245</v>
      </c>
      <c r="BE5" s="354"/>
      <c r="BF5" s="354"/>
      <c r="BG5" s="355"/>
      <c r="BH5" s="363"/>
      <c r="BI5" s="301"/>
      <c r="BJ5" s="301"/>
      <c r="BK5" s="301"/>
      <c r="BL5" s="301"/>
      <c r="BM5" s="362" t="s">
        <v>245</v>
      </c>
      <c r="BN5" s="354"/>
      <c r="BO5" s="354"/>
      <c r="BP5" s="355"/>
      <c r="BQ5" s="363"/>
      <c r="BR5" s="301"/>
      <c r="BS5" s="301"/>
      <c r="BT5" s="301"/>
      <c r="BU5" s="301"/>
      <c r="BV5" s="362" t="s">
        <v>245</v>
      </c>
      <c r="BW5" s="354"/>
      <c r="BX5" s="354"/>
      <c r="BY5" s="355"/>
      <c r="BZ5" s="87"/>
      <c r="CA5" s="349" t="s">
        <v>188</v>
      </c>
      <c r="CB5" s="349" t="s">
        <v>246</v>
      </c>
      <c r="CD5" s="347"/>
      <c r="CE5" s="359" t="s">
        <v>244</v>
      </c>
      <c r="CF5" s="360"/>
      <c r="CG5" s="360"/>
      <c r="CH5" s="361"/>
      <c r="CI5" s="359" t="s">
        <v>188</v>
      </c>
      <c r="CJ5" s="360"/>
      <c r="CK5" s="360"/>
      <c r="CL5" s="361"/>
      <c r="CM5" s="359" t="s">
        <v>247</v>
      </c>
      <c r="CN5" s="360"/>
      <c r="CO5" s="360"/>
      <c r="CP5" s="361"/>
      <c r="CR5" s="357"/>
      <c r="CS5" s="95" t="s">
        <v>244</v>
      </c>
      <c r="CT5" s="92" t="s">
        <v>188</v>
      </c>
      <c r="CU5" s="246" t="s">
        <v>247</v>
      </c>
      <c r="CV5" s="244" t="s">
        <v>244</v>
      </c>
      <c r="CW5" s="92" t="s">
        <v>188</v>
      </c>
      <c r="CX5" s="127" t="s">
        <v>247</v>
      </c>
      <c r="CY5" s="244" t="s">
        <v>244</v>
      </c>
      <c r="CZ5" s="92" t="s">
        <v>188</v>
      </c>
      <c r="DA5" s="127" t="s">
        <v>247</v>
      </c>
      <c r="DB5" s="244" t="s">
        <v>244</v>
      </c>
      <c r="DC5" s="92" t="s">
        <v>188</v>
      </c>
      <c r="DD5" s="127" t="s">
        <v>247</v>
      </c>
    </row>
    <row r="6" spans="1:108" ht="48">
      <c r="B6" s="346"/>
      <c r="C6" s="288"/>
      <c r="D6" s="344"/>
      <c r="E6" s="345"/>
      <c r="F6" s="303"/>
      <c r="G6" s="77" t="s">
        <v>172</v>
      </c>
      <c r="H6" s="80" t="s">
        <v>173</v>
      </c>
      <c r="I6" s="76" t="s">
        <v>175</v>
      </c>
      <c r="J6" s="60" t="s">
        <v>176</v>
      </c>
      <c r="K6" s="81" t="s">
        <v>174</v>
      </c>
      <c r="L6" s="80" t="s">
        <v>173</v>
      </c>
      <c r="M6" s="76" t="s">
        <v>253</v>
      </c>
      <c r="N6" s="265" t="s">
        <v>177</v>
      </c>
      <c r="O6" s="303"/>
      <c r="P6" s="77" t="s">
        <v>172</v>
      </c>
      <c r="Q6" s="80" t="s">
        <v>173</v>
      </c>
      <c r="R6" s="76" t="s">
        <v>175</v>
      </c>
      <c r="S6" s="60" t="s">
        <v>176</v>
      </c>
      <c r="T6" s="81" t="s">
        <v>174</v>
      </c>
      <c r="U6" s="80" t="s">
        <v>173</v>
      </c>
      <c r="V6" s="76" t="s">
        <v>253</v>
      </c>
      <c r="W6" s="265" t="s">
        <v>177</v>
      </c>
      <c r="X6" s="303"/>
      <c r="Y6" s="77" t="s">
        <v>172</v>
      </c>
      <c r="Z6" s="80" t="s">
        <v>173</v>
      </c>
      <c r="AA6" s="76" t="s">
        <v>175</v>
      </c>
      <c r="AB6" s="60" t="s">
        <v>176</v>
      </c>
      <c r="AC6" s="81" t="s">
        <v>174</v>
      </c>
      <c r="AD6" s="80" t="s">
        <v>173</v>
      </c>
      <c r="AE6" s="76" t="s">
        <v>253</v>
      </c>
      <c r="AF6" s="265" t="s">
        <v>177</v>
      </c>
      <c r="AG6" s="303"/>
      <c r="AH6" s="77" t="s">
        <v>172</v>
      </c>
      <c r="AI6" s="80" t="s">
        <v>173</v>
      </c>
      <c r="AJ6" s="76" t="s">
        <v>175</v>
      </c>
      <c r="AK6" s="60" t="s">
        <v>176</v>
      </c>
      <c r="AL6" s="81" t="s">
        <v>174</v>
      </c>
      <c r="AM6" s="80" t="s">
        <v>173</v>
      </c>
      <c r="AN6" s="76" t="s">
        <v>253</v>
      </c>
      <c r="AO6" s="265" t="s">
        <v>177</v>
      </c>
      <c r="AP6" s="300"/>
      <c r="AQ6" s="81" t="s">
        <v>172</v>
      </c>
      <c r="AR6" s="80" t="s">
        <v>173</v>
      </c>
      <c r="AS6" s="76" t="s">
        <v>175</v>
      </c>
      <c r="AT6" s="60" t="s">
        <v>176</v>
      </c>
      <c r="AU6" s="81" t="s">
        <v>174</v>
      </c>
      <c r="AV6" s="80" t="s">
        <v>173</v>
      </c>
      <c r="AW6" s="76" t="s">
        <v>253</v>
      </c>
      <c r="AX6" s="265" t="s">
        <v>177</v>
      </c>
      <c r="AY6" s="300"/>
      <c r="AZ6" s="81" t="s">
        <v>172</v>
      </c>
      <c r="BA6" s="80" t="s">
        <v>173</v>
      </c>
      <c r="BB6" s="76" t="s">
        <v>175</v>
      </c>
      <c r="BC6" s="60" t="s">
        <v>176</v>
      </c>
      <c r="BD6" s="81" t="s">
        <v>174</v>
      </c>
      <c r="BE6" s="80" t="s">
        <v>173</v>
      </c>
      <c r="BF6" s="76" t="s">
        <v>253</v>
      </c>
      <c r="BG6" s="265" t="s">
        <v>177</v>
      </c>
      <c r="BH6" s="300"/>
      <c r="BI6" s="81" t="s">
        <v>172</v>
      </c>
      <c r="BJ6" s="80" t="s">
        <v>173</v>
      </c>
      <c r="BK6" s="76" t="s">
        <v>175</v>
      </c>
      <c r="BL6" s="60" t="s">
        <v>176</v>
      </c>
      <c r="BM6" s="81" t="s">
        <v>174</v>
      </c>
      <c r="BN6" s="80" t="s">
        <v>173</v>
      </c>
      <c r="BO6" s="76" t="s">
        <v>253</v>
      </c>
      <c r="BP6" s="265" t="s">
        <v>177</v>
      </c>
      <c r="BQ6" s="300"/>
      <c r="BR6" s="81" t="s">
        <v>172</v>
      </c>
      <c r="BS6" s="80" t="s">
        <v>173</v>
      </c>
      <c r="BT6" s="76" t="s">
        <v>175</v>
      </c>
      <c r="BU6" s="60" t="s">
        <v>176</v>
      </c>
      <c r="BV6" s="81" t="s">
        <v>174</v>
      </c>
      <c r="BW6" s="80" t="s">
        <v>173</v>
      </c>
      <c r="BX6" s="76" t="s">
        <v>253</v>
      </c>
      <c r="BY6" s="265" t="s">
        <v>177</v>
      </c>
      <c r="BZ6" s="88"/>
      <c r="CA6" s="349"/>
      <c r="CB6" s="349"/>
      <c r="CD6" s="348"/>
      <c r="CE6" s="92" t="s">
        <v>157</v>
      </c>
      <c r="CF6" s="90" t="s">
        <v>189</v>
      </c>
      <c r="CG6" s="90" t="s">
        <v>190</v>
      </c>
      <c r="CH6" s="91" t="s">
        <v>225</v>
      </c>
      <c r="CI6" s="92" t="s">
        <v>157</v>
      </c>
      <c r="CJ6" s="91" t="s">
        <v>189</v>
      </c>
      <c r="CK6" s="91" t="s">
        <v>190</v>
      </c>
      <c r="CL6" s="91" t="s">
        <v>225</v>
      </c>
      <c r="CM6" s="127" t="s">
        <v>157</v>
      </c>
      <c r="CN6" s="247" t="s">
        <v>189</v>
      </c>
      <c r="CO6" s="247" t="s">
        <v>190</v>
      </c>
      <c r="CP6" s="247" t="s">
        <v>225</v>
      </c>
      <c r="CR6" s="358"/>
      <c r="CS6" s="92" t="s">
        <v>157</v>
      </c>
      <c r="CT6" s="92" t="s">
        <v>157</v>
      </c>
      <c r="CU6" s="127" t="s">
        <v>157</v>
      </c>
      <c r="CV6" s="94" t="s">
        <v>189</v>
      </c>
      <c r="CW6" s="96" t="s">
        <v>189</v>
      </c>
      <c r="CX6" s="247" t="s">
        <v>189</v>
      </c>
      <c r="CY6" s="94" t="s">
        <v>190</v>
      </c>
      <c r="CZ6" s="96" t="s">
        <v>190</v>
      </c>
      <c r="DA6" s="247" t="s">
        <v>190</v>
      </c>
      <c r="DB6" s="96" t="s">
        <v>225</v>
      </c>
      <c r="DC6" s="96" t="s">
        <v>225</v>
      </c>
      <c r="DD6" s="259" t="s">
        <v>225</v>
      </c>
    </row>
    <row r="7" spans="1:108" s="15" customFormat="1" ht="13.5" customHeight="1">
      <c r="A7" s="65"/>
      <c r="B7" s="331">
        <v>1</v>
      </c>
      <c r="C7" s="328" t="s">
        <v>57</v>
      </c>
      <c r="D7" s="318" t="s">
        <v>157</v>
      </c>
      <c r="E7" s="307"/>
      <c r="F7" s="154">
        <v>80</v>
      </c>
      <c r="G7" s="62">
        <v>80</v>
      </c>
      <c r="H7" s="83">
        <f t="shared" ref="H7:H12" si="0">IFERROR(G7/F7,"-")</f>
        <v>1</v>
      </c>
      <c r="I7" s="102">
        <v>44103490</v>
      </c>
      <c r="J7" s="110">
        <f t="shared" ref="J7:J12" si="1">IFERROR(I7/G7,"-")</f>
        <v>551293.625</v>
      </c>
      <c r="K7" s="62">
        <v>68</v>
      </c>
      <c r="L7" s="83">
        <f t="shared" ref="L7:L12" si="2">IFERROR(K7/F7,"-")</f>
        <v>0.85</v>
      </c>
      <c r="M7" s="102">
        <v>6275057</v>
      </c>
      <c r="N7" s="110">
        <f t="shared" ref="N7:N12" si="3">IFERROR(M7/K7,"-")</f>
        <v>92280.25</v>
      </c>
      <c r="O7" s="154">
        <v>212</v>
      </c>
      <c r="P7" s="62">
        <v>209</v>
      </c>
      <c r="Q7" s="83">
        <f t="shared" ref="Q7:Q12" si="4">IFERROR(P7/O7,"-")</f>
        <v>0.98584905660377353</v>
      </c>
      <c r="R7" s="102">
        <v>165235390</v>
      </c>
      <c r="S7" s="110">
        <f t="shared" ref="S7:S12" si="5">IFERROR(R7/P7,"-")</f>
        <v>790599.95215311006</v>
      </c>
      <c r="T7" s="62">
        <v>179</v>
      </c>
      <c r="U7" s="83">
        <f t="shared" ref="U7:U12" si="6">IFERROR(T7/O7,"-")</f>
        <v>0.84433962264150941</v>
      </c>
      <c r="V7" s="102">
        <v>26068437</v>
      </c>
      <c r="W7" s="110">
        <f t="shared" ref="W7:W12" si="7">IFERROR(V7/T7,"-")</f>
        <v>145633.72625698324</v>
      </c>
      <c r="X7" s="154">
        <v>17184</v>
      </c>
      <c r="Y7" s="62">
        <v>16852</v>
      </c>
      <c r="Z7" s="83">
        <f t="shared" ref="Z7:Z12" si="8">IFERROR(Y7/X7,"-")</f>
        <v>0.98067970204841715</v>
      </c>
      <c r="AA7" s="102">
        <v>7400667480</v>
      </c>
      <c r="AB7" s="110">
        <f t="shared" ref="AB7:AB12" si="9">IFERROR(AA7/Y7,"-")</f>
        <v>439156.62710657489</v>
      </c>
      <c r="AC7" s="62">
        <v>14537</v>
      </c>
      <c r="AD7" s="83">
        <f t="shared" ref="AD7:AD12" si="10">IFERROR(AC7/X7,"-")</f>
        <v>0.84596135940409678</v>
      </c>
      <c r="AE7" s="102">
        <v>1502810723</v>
      </c>
      <c r="AF7" s="110">
        <f t="shared" ref="AF7:AF12" si="11">IFERROR(AE7/AC7,"-")</f>
        <v>103378.32585815505</v>
      </c>
      <c r="AG7" s="154">
        <v>12162</v>
      </c>
      <c r="AH7" s="62">
        <v>12010</v>
      </c>
      <c r="AI7" s="83">
        <f t="shared" ref="AI7:AI12" si="12">IFERROR(AH7/AG7,"-")</f>
        <v>0.98750205558296333</v>
      </c>
      <c r="AJ7" s="102">
        <v>6456974820</v>
      </c>
      <c r="AK7" s="110">
        <f t="shared" ref="AK7:AK12" si="13">IFERROR(AJ7/AH7,"-")</f>
        <v>537633.20732722734</v>
      </c>
      <c r="AL7" s="62">
        <v>10741</v>
      </c>
      <c r="AM7" s="83">
        <f t="shared" ref="AM7:AM12" si="14">IFERROR(AL7/AG7,"-")</f>
        <v>0.88316066436441376</v>
      </c>
      <c r="AN7" s="102">
        <v>1249464314</v>
      </c>
      <c r="AO7" s="110">
        <f t="shared" ref="AO7:AO12" si="15">IFERROR(AN7/AL7,"-")</f>
        <v>116326.62824690438</v>
      </c>
      <c r="AP7" s="154">
        <v>5968</v>
      </c>
      <c r="AQ7" s="62">
        <v>5901</v>
      </c>
      <c r="AR7" s="83">
        <f t="shared" ref="AR7:AR12" si="16">IFERROR(AQ7/AP7,"-")</f>
        <v>0.98877345844504017</v>
      </c>
      <c r="AS7" s="102">
        <v>3755470230</v>
      </c>
      <c r="AT7" s="110">
        <f t="shared" ref="AT7:AT12" si="17">IFERROR(AS7/AQ7,"-")</f>
        <v>636412.51143873925</v>
      </c>
      <c r="AU7" s="62">
        <v>5416</v>
      </c>
      <c r="AV7" s="83">
        <f t="shared" ref="AV7:AV12" si="18">IFERROR(AU7/AP7,"-")</f>
        <v>0.90750670241286868</v>
      </c>
      <c r="AW7" s="102">
        <v>694224502</v>
      </c>
      <c r="AX7" s="110">
        <f t="shared" ref="AX7:AX12" si="19">IFERROR(AW7/AU7,"-")</f>
        <v>128180.2994830133</v>
      </c>
      <c r="AY7" s="154">
        <v>1791</v>
      </c>
      <c r="AZ7" s="62">
        <v>1781</v>
      </c>
      <c r="BA7" s="83">
        <f t="shared" ref="BA7:BA12" si="20">IFERROR(AZ7/AY7,"-")</f>
        <v>0.99441652707984363</v>
      </c>
      <c r="BB7" s="102">
        <v>1165587120</v>
      </c>
      <c r="BC7" s="110">
        <f t="shared" ref="BC7:BC12" si="21">IFERROR(BB7/AZ7,"-")</f>
        <v>654456.55249859625</v>
      </c>
      <c r="BD7" s="62">
        <v>1649</v>
      </c>
      <c r="BE7" s="83">
        <f t="shared" ref="BE7:BE12" si="22">IFERROR(BD7/AY7,"-")</f>
        <v>0.92071468453378003</v>
      </c>
      <c r="BF7" s="102">
        <v>219926192</v>
      </c>
      <c r="BG7" s="110">
        <f t="shared" ref="BG7:BG12" si="23">IFERROR(BF7/BD7,"-")</f>
        <v>133369.43117040631</v>
      </c>
      <c r="BH7" s="154">
        <v>367</v>
      </c>
      <c r="BI7" s="62">
        <v>366</v>
      </c>
      <c r="BJ7" s="83">
        <f t="shared" ref="BJ7:BJ12" si="24">IFERROR(BI7/BH7,"-")</f>
        <v>0.99727520435967298</v>
      </c>
      <c r="BK7" s="102">
        <v>241764250</v>
      </c>
      <c r="BL7" s="110">
        <f t="shared" ref="BL7:BL12" si="25">IFERROR(BK7/BI7,"-")</f>
        <v>660558.0601092896</v>
      </c>
      <c r="BM7" s="62">
        <v>335</v>
      </c>
      <c r="BN7" s="83">
        <f t="shared" ref="BN7:BN12" si="26">IFERROR(BM7/BH7,"-")</f>
        <v>0.91280653950953683</v>
      </c>
      <c r="BO7" s="102">
        <v>41359123</v>
      </c>
      <c r="BP7" s="110">
        <f t="shared" ref="BP7:BP12" si="27">IFERROR(BO7/BM7,"-")</f>
        <v>123460.06865671642</v>
      </c>
      <c r="BQ7" s="108">
        <f t="shared" ref="BQ7:BR12" si="28">SUM(F7,O7,X7,AG7,AP7,AY7,BH7)</f>
        <v>37764</v>
      </c>
      <c r="BR7" s="62">
        <f t="shared" si="28"/>
        <v>37199</v>
      </c>
      <c r="BS7" s="83">
        <f t="shared" ref="BS7:BS12" si="29">IFERROR(BR7/BQ7,"-")</f>
        <v>0.98503866115877559</v>
      </c>
      <c r="BT7" s="102">
        <f>SUM(I7,R7,AA7,AJ7,AS7,BB7,BK7)</f>
        <v>19229802780</v>
      </c>
      <c r="BU7" s="110">
        <f t="shared" ref="BU7:BU12" si="30">IFERROR(BT7/BR7,"-")</f>
        <v>516944.07860426354</v>
      </c>
      <c r="BV7" s="62">
        <f>SUM(K7,T7,AC7,AL7,AU7,BD7,BM7)</f>
        <v>32925</v>
      </c>
      <c r="BW7" s="83">
        <f t="shared" ref="BW7:BW12" si="31">IFERROR(BV7/BQ7,"-")</f>
        <v>0.87186209088020339</v>
      </c>
      <c r="BX7" s="102">
        <f>SUM(M7,V7,AE7,AN7,AW7,BF7,BO7)</f>
        <v>3740128348</v>
      </c>
      <c r="BY7" s="110">
        <f t="shared" ref="BY7:BY12" si="32">IFERROR(BX7/BV7,"-")</f>
        <v>113595.39401670464</v>
      </c>
      <c r="BZ7" s="85"/>
      <c r="CA7" s="89">
        <f>IFERROR(BS7-BW7,"-")</f>
        <v>0.1131765702785722</v>
      </c>
      <c r="CB7" s="89">
        <f>IFERROR(1-BS7,"-")</f>
        <v>1.4961338841224414E-2</v>
      </c>
      <c r="CC7" s="61">
        <v>1</v>
      </c>
      <c r="CD7" s="14" t="s">
        <v>57</v>
      </c>
      <c r="CE7" s="47">
        <f>INDEX($BW:$BW,(ROW()+(CC7*5)-5))</f>
        <v>0.87186209088020339</v>
      </c>
      <c r="CF7" s="47">
        <f t="shared" ref="CF7:CF38" si="33">INDEX($BW:$BW,(ROW()+(CC7*5)-3))</f>
        <v>0.85883905013192607</v>
      </c>
      <c r="CG7" s="93">
        <f t="shared" ref="CG7:CG38" si="34">INDEX($BW:$BW,(ROW()+(CC7*5)-2))</f>
        <v>0.8651162790697674</v>
      </c>
      <c r="CH7" s="47">
        <f t="shared" ref="CH7:CH38" si="35">INDEX($BW:$BW,(ROW()+(CC7*5)))</f>
        <v>0.83600114432062778</v>
      </c>
      <c r="CI7" s="47">
        <f>INDEX($CA:$CA,(ROW()+(CC7*5)-5))</f>
        <v>0.1131765702785722</v>
      </c>
      <c r="CJ7" s="47">
        <f t="shared" ref="CJ7:CJ38" si="36">INDEX($CA:$CA,(ROW()+(CC7*5)-3))</f>
        <v>0.13720316622691298</v>
      </c>
      <c r="CK7" s="47">
        <f t="shared" ref="CK7:CK38" si="37">INDEX($CA:$CA,(ROW()+(CC7*5)-2))</f>
        <v>0.11627906976744184</v>
      </c>
      <c r="CL7" s="47">
        <f t="shared" ref="CL7:CL38" si="38">INDEX($CA:$CA,(ROW()+(CC7*5)))</f>
        <v>9.3568645614799828E-2</v>
      </c>
      <c r="CM7" s="47">
        <f>INDEX($CB:$CB,(ROW()+(CC7*5)-5))</f>
        <v>1.4961338841224414E-2</v>
      </c>
      <c r="CN7" s="47">
        <f t="shared" ref="CN7:CN38" si="39">INDEX($CB:$CB,(ROW()+(CC7*5)-3))</f>
        <v>3.9577836411609502E-3</v>
      </c>
      <c r="CO7" s="47">
        <f t="shared" ref="CO7:CO38" si="40">INDEX($CB:$CB,(ROW()+(CC7*5)-2))</f>
        <v>1.8604651162790753E-2</v>
      </c>
      <c r="CP7" s="47">
        <f t="shared" ref="CP7:CP38" si="41">INDEX($CB:$CB,(ROW()+(CC7*5)))</f>
        <v>7.0430210064572396E-2</v>
      </c>
      <c r="CR7" s="14" t="s">
        <v>57</v>
      </c>
      <c r="CS7" s="106">
        <f>VLOOKUP(CR7,$CD$7:$CP$81,2,FALSE)</f>
        <v>0.87186209088020339</v>
      </c>
      <c r="CT7" s="106">
        <f>VLOOKUP(CR7,$CD$7:$CP$81,6,FALSE)</f>
        <v>0.1131765702785722</v>
      </c>
      <c r="CU7" s="106">
        <f>VLOOKUP(CR7,$CD$7:$CP$81,10,FALSE)</f>
        <v>1.4961338841224414E-2</v>
      </c>
      <c r="CV7" s="106">
        <f>VLOOKUP(CR7,$CD$7:$CP$81,3,FALSE)</f>
        <v>0.85883905013192607</v>
      </c>
      <c r="CW7" s="106">
        <f>VLOOKUP(CR7,$CD$7:$CP$81,7,FALSE)</f>
        <v>0.13720316622691298</v>
      </c>
      <c r="CX7" s="106">
        <f>VLOOKUP(CR7,$CD$7:$CP$81,11,FALSE)</f>
        <v>3.9577836411609502E-3</v>
      </c>
      <c r="CY7" s="106">
        <f>VLOOKUP(CR7,$CD$7:$CP$81,4,FALSE)</f>
        <v>0.8651162790697674</v>
      </c>
      <c r="CZ7" s="106">
        <f>VLOOKUP(CR7,$CD$7:$CP$81,8,FALSE)</f>
        <v>0.11627906976744184</v>
      </c>
      <c r="DA7" s="106">
        <f>VLOOKUP(CR7,$CD$7:$CP$81,12,FALSE)</f>
        <v>1.8604651162790753E-2</v>
      </c>
      <c r="DB7" s="106">
        <f>VLOOKUP(CR7,$CD$7:$CP$81,5,FALSE)</f>
        <v>0.83600114432062778</v>
      </c>
      <c r="DC7" s="106">
        <f>VLOOKUP(CR7,$CD$7:$CP$81,9,FALSE)</f>
        <v>9.3568645614799828E-2</v>
      </c>
      <c r="DD7" s="106">
        <f>VLOOKUP(CR7,$CD$7:$CP$81,13,FALSE)</f>
        <v>7.0430210064572396E-2</v>
      </c>
    </row>
    <row r="8" spans="1:108" s="15" customFormat="1" ht="13.5" customHeight="1">
      <c r="A8" s="65"/>
      <c r="B8" s="332"/>
      <c r="C8" s="329"/>
      <c r="D8" s="306" t="s">
        <v>171</v>
      </c>
      <c r="E8" s="307"/>
      <c r="F8" s="154">
        <v>4</v>
      </c>
      <c r="G8" s="62">
        <v>4</v>
      </c>
      <c r="H8" s="83">
        <f t="shared" si="0"/>
        <v>1</v>
      </c>
      <c r="I8" s="102">
        <v>2128140</v>
      </c>
      <c r="J8" s="110">
        <f t="shared" si="1"/>
        <v>532035</v>
      </c>
      <c r="K8" s="62">
        <v>4</v>
      </c>
      <c r="L8" s="83">
        <f t="shared" si="2"/>
        <v>1</v>
      </c>
      <c r="M8" s="102">
        <v>279715</v>
      </c>
      <c r="N8" s="110">
        <f t="shared" si="3"/>
        <v>69928.75</v>
      </c>
      <c r="O8" s="154">
        <v>8</v>
      </c>
      <c r="P8" s="62">
        <v>8</v>
      </c>
      <c r="Q8" s="83">
        <f t="shared" si="4"/>
        <v>1</v>
      </c>
      <c r="R8" s="102">
        <v>4975460</v>
      </c>
      <c r="S8" s="110">
        <f t="shared" si="5"/>
        <v>621932.5</v>
      </c>
      <c r="T8" s="62">
        <v>6</v>
      </c>
      <c r="U8" s="83">
        <f t="shared" si="6"/>
        <v>0.75</v>
      </c>
      <c r="V8" s="102">
        <v>231917</v>
      </c>
      <c r="W8" s="110">
        <f t="shared" si="7"/>
        <v>38652.833333333336</v>
      </c>
      <c r="X8" s="154">
        <v>573</v>
      </c>
      <c r="Y8" s="62">
        <v>568</v>
      </c>
      <c r="Z8" s="83">
        <f t="shared" si="8"/>
        <v>0.99127399650959858</v>
      </c>
      <c r="AA8" s="102">
        <v>299502820</v>
      </c>
      <c r="AB8" s="110">
        <f t="shared" si="9"/>
        <v>527293.69718309864</v>
      </c>
      <c r="AC8" s="62">
        <v>479</v>
      </c>
      <c r="AD8" s="83">
        <f t="shared" si="10"/>
        <v>0.83595113438045376</v>
      </c>
      <c r="AE8" s="102">
        <v>48233569</v>
      </c>
      <c r="AF8" s="110">
        <f t="shared" si="11"/>
        <v>100696.38622129436</v>
      </c>
      <c r="AG8" s="154">
        <v>285</v>
      </c>
      <c r="AH8" s="62">
        <v>283</v>
      </c>
      <c r="AI8" s="83">
        <f t="shared" si="12"/>
        <v>0.99298245614035086</v>
      </c>
      <c r="AJ8" s="102">
        <v>162980300</v>
      </c>
      <c r="AK8" s="110">
        <f t="shared" si="13"/>
        <v>575902.12014134275</v>
      </c>
      <c r="AL8" s="62">
        <v>255</v>
      </c>
      <c r="AM8" s="83">
        <f t="shared" si="14"/>
        <v>0.89473684210526316</v>
      </c>
      <c r="AN8" s="102">
        <v>33490903</v>
      </c>
      <c r="AO8" s="110">
        <f t="shared" si="15"/>
        <v>131336.87450980392</v>
      </c>
      <c r="AP8" s="154">
        <v>90</v>
      </c>
      <c r="AQ8" s="62">
        <v>90</v>
      </c>
      <c r="AR8" s="83">
        <f t="shared" si="16"/>
        <v>1</v>
      </c>
      <c r="AS8" s="102">
        <v>61817350</v>
      </c>
      <c r="AT8" s="110">
        <f t="shared" si="17"/>
        <v>686859.4444444445</v>
      </c>
      <c r="AU8" s="62">
        <v>81</v>
      </c>
      <c r="AV8" s="83">
        <f t="shared" si="18"/>
        <v>0.9</v>
      </c>
      <c r="AW8" s="102">
        <v>10568969</v>
      </c>
      <c r="AX8" s="110">
        <f t="shared" si="19"/>
        <v>130481.09876543209</v>
      </c>
      <c r="AY8" s="154">
        <v>9</v>
      </c>
      <c r="AZ8" s="62">
        <v>9</v>
      </c>
      <c r="BA8" s="83">
        <f t="shared" si="20"/>
        <v>1</v>
      </c>
      <c r="BB8" s="102">
        <v>4877240</v>
      </c>
      <c r="BC8" s="110">
        <f t="shared" si="21"/>
        <v>541915.5555555555</v>
      </c>
      <c r="BD8" s="62">
        <v>8</v>
      </c>
      <c r="BE8" s="83">
        <f t="shared" si="22"/>
        <v>0.88888888888888884</v>
      </c>
      <c r="BF8" s="102">
        <v>855083</v>
      </c>
      <c r="BG8" s="110">
        <f t="shared" si="23"/>
        <v>106885.375</v>
      </c>
      <c r="BH8" s="154">
        <v>4</v>
      </c>
      <c r="BI8" s="62">
        <v>4</v>
      </c>
      <c r="BJ8" s="83">
        <f t="shared" si="24"/>
        <v>1</v>
      </c>
      <c r="BK8" s="102">
        <v>1347940</v>
      </c>
      <c r="BL8" s="110">
        <f t="shared" si="25"/>
        <v>336985</v>
      </c>
      <c r="BM8" s="62">
        <v>4</v>
      </c>
      <c r="BN8" s="83">
        <f t="shared" si="26"/>
        <v>1</v>
      </c>
      <c r="BO8" s="102">
        <v>430263</v>
      </c>
      <c r="BP8" s="110">
        <f t="shared" si="27"/>
        <v>107565.75</v>
      </c>
      <c r="BQ8" s="108">
        <f t="shared" si="28"/>
        <v>973</v>
      </c>
      <c r="BR8" s="62">
        <f t="shared" si="28"/>
        <v>966</v>
      </c>
      <c r="BS8" s="83">
        <f t="shared" si="29"/>
        <v>0.9928057553956835</v>
      </c>
      <c r="BT8" s="102">
        <f t="shared" ref="BT8:BX9" si="42">SUM(I8,R8,AA8,AJ8,AS8,BB8,BK8)</f>
        <v>537629250</v>
      </c>
      <c r="BU8" s="110">
        <f t="shared" si="30"/>
        <v>556552.01863354037</v>
      </c>
      <c r="BV8" s="62">
        <f t="shared" si="42"/>
        <v>837</v>
      </c>
      <c r="BW8" s="83">
        <f t="shared" si="31"/>
        <v>0.86022610483042139</v>
      </c>
      <c r="BX8" s="102">
        <f t="shared" si="42"/>
        <v>94090419</v>
      </c>
      <c r="BY8" s="110">
        <f t="shared" si="32"/>
        <v>112413.8817204301</v>
      </c>
      <c r="BZ8" s="85"/>
      <c r="CA8" s="89">
        <f t="shared" ref="CA8:CA70" si="43">IFERROR(BS8-BW8,"-")</f>
        <v>0.13257965056526211</v>
      </c>
      <c r="CB8" s="89">
        <f t="shared" ref="CB8:CB71" si="44">IFERROR(1-BS8,"-")</f>
        <v>7.194244604316502E-3</v>
      </c>
      <c r="CC8" s="61">
        <v>2</v>
      </c>
      <c r="CD8" s="14" t="s">
        <v>114</v>
      </c>
      <c r="CE8" s="47">
        <f t="shared" ref="CE8:CE71" si="45">INDEX($BW:$BW,(ROW()+(CC8*5)-5))</f>
        <v>0.8334388853704876</v>
      </c>
      <c r="CF8" s="47">
        <f t="shared" si="33"/>
        <v>0.86046511627906974</v>
      </c>
      <c r="CG8" s="93">
        <f t="shared" si="34"/>
        <v>0.75</v>
      </c>
      <c r="CH8" s="47">
        <f t="shared" si="35"/>
        <v>0.82034294621979731</v>
      </c>
      <c r="CI8" s="47">
        <f t="shared" ref="CI8:CI71" si="46">INDEX($CA:$CA,(ROW()+(CC8*5)-5))</f>
        <v>0.14882837238758717</v>
      </c>
      <c r="CJ8" s="47">
        <f t="shared" si="36"/>
        <v>0.13953488372093026</v>
      </c>
      <c r="CK8" s="47">
        <f t="shared" si="37"/>
        <v>0.25</v>
      </c>
      <c r="CL8" s="47">
        <f t="shared" si="38"/>
        <v>0.10785268901013256</v>
      </c>
      <c r="CM8" s="47">
        <f t="shared" ref="CM8:CM71" si="47">INDEX($CB:$CB,(ROW()+(CC8*5)-5))</f>
        <v>1.7732742241925226E-2</v>
      </c>
      <c r="CN8" s="47">
        <f t="shared" si="39"/>
        <v>0</v>
      </c>
      <c r="CO8" s="47">
        <f t="shared" si="40"/>
        <v>0</v>
      </c>
      <c r="CP8" s="47">
        <f t="shared" si="41"/>
        <v>7.1804364770070128E-2</v>
      </c>
      <c r="CR8" s="14" t="s">
        <v>35</v>
      </c>
      <c r="CS8" s="106">
        <f t="shared" ref="CS8:CS50" si="48">VLOOKUP(CR8,$CD$7:$CP$81,2,FALSE)</f>
        <v>0.84397736459175421</v>
      </c>
      <c r="CT8" s="106">
        <f t="shared" ref="CT8:CT50" si="49">VLOOKUP(CR8,$CD$7:$CP$81,6,FALSE)</f>
        <v>0.14126919967663709</v>
      </c>
      <c r="CU8" s="106">
        <f t="shared" ref="CU8:CU50" si="50">VLOOKUP(CR8,$CD$7:$CP$81,10,FALSE)</f>
        <v>1.4753435731608699E-2</v>
      </c>
      <c r="CV8" s="106">
        <f t="shared" ref="CV8:CV50" si="51">VLOOKUP(CR8,$CD$7:$CP$81,3,FALSE)</f>
        <v>0.81509846827133481</v>
      </c>
      <c r="CW8" s="106">
        <f t="shared" ref="CW8:CW50" si="52">VLOOKUP(CR8,$CD$7:$CP$81,7,FALSE)</f>
        <v>0.17396061269146612</v>
      </c>
      <c r="CX8" s="106">
        <f t="shared" ref="CX8:CX50" si="53">VLOOKUP(CR8,$CD$7:$CP$81,11,FALSE)</f>
        <v>1.0940919037199071E-2</v>
      </c>
      <c r="CY8" s="106">
        <f t="shared" ref="CY8:CY50" si="54">VLOOKUP(CR8,$CD$7:$CP$81,4,FALSE)</f>
        <v>0.79087452471482889</v>
      </c>
      <c r="CZ8" s="106">
        <f t="shared" ref="CZ8:CZ50" si="55">VLOOKUP(CR8,$CD$7:$CP$81,8,FALSE)</f>
        <v>0.20152091254752857</v>
      </c>
      <c r="DA8" s="106">
        <f t="shared" ref="DA8:DA50" si="56">VLOOKUP(CR8,$CD$7:$CP$81,12,FALSE)</f>
        <v>7.6045627376425395E-3</v>
      </c>
      <c r="DB8" s="106">
        <f t="shared" ref="DB8:DB50" si="57">VLOOKUP(CR8,$CD$7:$CP$81,5,FALSE)</f>
        <v>0.82214051294518053</v>
      </c>
      <c r="DC8" s="106">
        <f t="shared" ref="DC8:DC50" si="58">VLOOKUP(CR8,$CD$7:$CP$81,9,FALSE)</f>
        <v>0.11199910862606866</v>
      </c>
      <c r="DD8" s="106">
        <f t="shared" ref="DD8:DD50" si="59">VLOOKUP(CR8,$CD$7:$CP$81,13,FALSE)</f>
        <v>6.586037842875081E-2</v>
      </c>
    </row>
    <row r="9" spans="1:108" s="15" customFormat="1" ht="14.25" customHeight="1">
      <c r="A9" s="65"/>
      <c r="B9" s="332"/>
      <c r="C9" s="329"/>
      <c r="D9" s="84"/>
      <c r="E9" s="74" t="s">
        <v>167</v>
      </c>
      <c r="F9" s="178">
        <v>4</v>
      </c>
      <c r="G9" s="64">
        <v>4</v>
      </c>
      <c r="H9" s="82">
        <f t="shared" si="0"/>
        <v>1</v>
      </c>
      <c r="I9" s="111">
        <v>2128140</v>
      </c>
      <c r="J9" s="112">
        <f t="shared" si="1"/>
        <v>532035</v>
      </c>
      <c r="K9" s="64">
        <v>4</v>
      </c>
      <c r="L9" s="82">
        <f t="shared" si="2"/>
        <v>1</v>
      </c>
      <c r="M9" s="111">
        <v>279715</v>
      </c>
      <c r="N9" s="112">
        <f t="shared" si="3"/>
        <v>69928.75</v>
      </c>
      <c r="O9" s="178">
        <v>7</v>
      </c>
      <c r="P9" s="64">
        <v>7</v>
      </c>
      <c r="Q9" s="82">
        <f t="shared" si="4"/>
        <v>1</v>
      </c>
      <c r="R9" s="111">
        <v>4562150</v>
      </c>
      <c r="S9" s="112">
        <f t="shared" si="5"/>
        <v>651735.71428571432</v>
      </c>
      <c r="T9" s="64">
        <v>5</v>
      </c>
      <c r="U9" s="82">
        <f t="shared" si="6"/>
        <v>0.7142857142857143</v>
      </c>
      <c r="V9" s="111">
        <v>152307</v>
      </c>
      <c r="W9" s="112">
        <f t="shared" si="7"/>
        <v>30461.4</v>
      </c>
      <c r="X9" s="178">
        <v>450</v>
      </c>
      <c r="Y9" s="64">
        <v>447</v>
      </c>
      <c r="Z9" s="82">
        <f t="shared" si="8"/>
        <v>0.99333333333333329</v>
      </c>
      <c r="AA9" s="111">
        <v>241812340</v>
      </c>
      <c r="AB9" s="112">
        <f t="shared" si="9"/>
        <v>540967.20357941836</v>
      </c>
      <c r="AC9" s="64">
        <v>377</v>
      </c>
      <c r="AD9" s="82">
        <f t="shared" si="10"/>
        <v>0.83777777777777773</v>
      </c>
      <c r="AE9" s="111">
        <v>37053681</v>
      </c>
      <c r="AF9" s="112">
        <f t="shared" si="11"/>
        <v>98285.625994694958</v>
      </c>
      <c r="AG9" s="178">
        <v>220</v>
      </c>
      <c r="AH9" s="64">
        <v>220</v>
      </c>
      <c r="AI9" s="82">
        <f t="shared" si="12"/>
        <v>1</v>
      </c>
      <c r="AJ9" s="111">
        <v>119703990</v>
      </c>
      <c r="AK9" s="112">
        <f t="shared" si="13"/>
        <v>544109.04545454541</v>
      </c>
      <c r="AL9" s="64">
        <v>196</v>
      </c>
      <c r="AM9" s="82">
        <f t="shared" si="14"/>
        <v>0.89090909090909087</v>
      </c>
      <c r="AN9" s="111">
        <v>21997327</v>
      </c>
      <c r="AO9" s="112">
        <f t="shared" si="15"/>
        <v>112231.26020408163</v>
      </c>
      <c r="AP9" s="178">
        <v>69</v>
      </c>
      <c r="AQ9" s="64">
        <v>69</v>
      </c>
      <c r="AR9" s="82">
        <f t="shared" si="16"/>
        <v>1</v>
      </c>
      <c r="AS9" s="111">
        <v>42186440</v>
      </c>
      <c r="AT9" s="112">
        <f t="shared" si="17"/>
        <v>611397.68115942029</v>
      </c>
      <c r="AU9" s="64">
        <v>62</v>
      </c>
      <c r="AV9" s="82">
        <f t="shared" si="18"/>
        <v>0.89855072463768115</v>
      </c>
      <c r="AW9" s="111">
        <v>7865166</v>
      </c>
      <c r="AX9" s="112">
        <f t="shared" si="19"/>
        <v>126857.51612903226</v>
      </c>
      <c r="AY9" s="178">
        <v>5</v>
      </c>
      <c r="AZ9" s="64">
        <v>5</v>
      </c>
      <c r="BA9" s="82">
        <f t="shared" si="20"/>
        <v>1</v>
      </c>
      <c r="BB9" s="111">
        <v>2806610</v>
      </c>
      <c r="BC9" s="112">
        <f t="shared" si="21"/>
        <v>561322</v>
      </c>
      <c r="BD9" s="64">
        <v>4</v>
      </c>
      <c r="BE9" s="82">
        <f t="shared" si="22"/>
        <v>0.8</v>
      </c>
      <c r="BF9" s="111">
        <v>330867</v>
      </c>
      <c r="BG9" s="112">
        <f t="shared" si="23"/>
        <v>82716.75</v>
      </c>
      <c r="BH9" s="178">
        <v>3</v>
      </c>
      <c r="BI9" s="64">
        <v>3</v>
      </c>
      <c r="BJ9" s="82">
        <f t="shared" si="24"/>
        <v>1</v>
      </c>
      <c r="BK9" s="111">
        <v>1096770</v>
      </c>
      <c r="BL9" s="112">
        <f t="shared" si="25"/>
        <v>365590</v>
      </c>
      <c r="BM9" s="64">
        <v>3</v>
      </c>
      <c r="BN9" s="82">
        <f t="shared" si="26"/>
        <v>1</v>
      </c>
      <c r="BO9" s="111">
        <v>275662</v>
      </c>
      <c r="BP9" s="112">
        <f t="shared" si="27"/>
        <v>91887.333333333328</v>
      </c>
      <c r="BQ9" s="109">
        <f t="shared" si="28"/>
        <v>758</v>
      </c>
      <c r="BR9" s="64">
        <f t="shared" si="28"/>
        <v>755</v>
      </c>
      <c r="BS9" s="82">
        <f t="shared" si="29"/>
        <v>0.99604221635883905</v>
      </c>
      <c r="BT9" s="111">
        <f t="shared" si="42"/>
        <v>414296440</v>
      </c>
      <c r="BU9" s="112">
        <f t="shared" si="30"/>
        <v>548737.00662251655</v>
      </c>
      <c r="BV9" s="64">
        <f t="shared" si="42"/>
        <v>651</v>
      </c>
      <c r="BW9" s="82">
        <f t="shared" si="31"/>
        <v>0.85883905013192607</v>
      </c>
      <c r="BX9" s="111">
        <f t="shared" si="42"/>
        <v>67954725</v>
      </c>
      <c r="BY9" s="112">
        <f t="shared" si="32"/>
        <v>104385.13824884793</v>
      </c>
      <c r="BZ9" s="85"/>
      <c r="CA9" s="89">
        <f t="shared" si="43"/>
        <v>0.13720316622691298</v>
      </c>
      <c r="CB9" s="89">
        <f t="shared" si="44"/>
        <v>3.9577836411609502E-3</v>
      </c>
      <c r="CC9" s="61">
        <v>3</v>
      </c>
      <c r="CD9" s="14" t="s">
        <v>115</v>
      </c>
      <c r="CE9" s="47">
        <f t="shared" si="45"/>
        <v>0.81568998109640833</v>
      </c>
      <c r="CF9" s="47">
        <f t="shared" si="33"/>
        <v>1</v>
      </c>
      <c r="CG9" s="93">
        <f t="shared" si="34"/>
        <v>1</v>
      </c>
      <c r="CH9" s="47">
        <f t="shared" si="35"/>
        <v>0.84026291653928464</v>
      </c>
      <c r="CI9" s="47">
        <f t="shared" si="46"/>
        <v>0.16351606805293006</v>
      </c>
      <c r="CJ9" s="47">
        <f t="shared" si="36"/>
        <v>0</v>
      </c>
      <c r="CK9" s="47">
        <f t="shared" si="37"/>
        <v>0</v>
      </c>
      <c r="CL9" s="47">
        <f t="shared" si="38"/>
        <v>0.10027514521553038</v>
      </c>
      <c r="CM9" s="47">
        <f t="shared" si="47"/>
        <v>2.0793950850661602E-2</v>
      </c>
      <c r="CN9" s="47">
        <f t="shared" si="39"/>
        <v>0</v>
      </c>
      <c r="CO9" s="47">
        <f t="shared" si="40"/>
        <v>0</v>
      </c>
      <c r="CP9" s="47">
        <f t="shared" si="41"/>
        <v>5.9461938245184975E-2</v>
      </c>
      <c r="CR9" s="14" t="s">
        <v>44</v>
      </c>
      <c r="CS9" s="106">
        <f t="shared" si="48"/>
        <v>0.87700908455625437</v>
      </c>
      <c r="CT9" s="106">
        <f t="shared" si="49"/>
        <v>0.10971348707197759</v>
      </c>
      <c r="CU9" s="106">
        <f t="shared" si="50"/>
        <v>1.3277428371768041E-2</v>
      </c>
      <c r="CV9" s="106">
        <f t="shared" si="51"/>
        <v>0.83333333333333337</v>
      </c>
      <c r="CW9" s="106">
        <f t="shared" si="52"/>
        <v>0.14393939393939392</v>
      </c>
      <c r="CX9" s="106">
        <f t="shared" si="53"/>
        <v>2.2727272727272707E-2</v>
      </c>
      <c r="CY9" s="106">
        <f t="shared" si="54"/>
        <v>0.875</v>
      </c>
      <c r="CZ9" s="106">
        <f t="shared" si="55"/>
        <v>0.125</v>
      </c>
      <c r="DA9" s="106">
        <f t="shared" si="56"/>
        <v>0</v>
      </c>
      <c r="DB9" s="106">
        <f t="shared" si="57"/>
        <v>0.84319113473579888</v>
      </c>
      <c r="DC9" s="106">
        <f t="shared" si="58"/>
        <v>0.10293256452993382</v>
      </c>
      <c r="DD9" s="106">
        <f t="shared" si="59"/>
        <v>5.3876300734267302E-2</v>
      </c>
    </row>
    <row r="10" spans="1:108" s="15" customFormat="1" ht="13.5" customHeight="1">
      <c r="A10" s="65"/>
      <c r="B10" s="332"/>
      <c r="C10" s="329"/>
      <c r="D10" s="84"/>
      <c r="E10" s="209" t="s">
        <v>168</v>
      </c>
      <c r="F10" s="224">
        <v>0</v>
      </c>
      <c r="G10" s="225">
        <v>0</v>
      </c>
      <c r="H10" s="226" t="str">
        <f t="shared" si="0"/>
        <v>-</v>
      </c>
      <c r="I10" s="227">
        <v>0</v>
      </c>
      <c r="J10" s="228" t="str">
        <f t="shared" si="1"/>
        <v>-</v>
      </c>
      <c r="K10" s="225">
        <v>0</v>
      </c>
      <c r="L10" s="226" t="str">
        <f t="shared" si="2"/>
        <v>-</v>
      </c>
      <c r="M10" s="227">
        <v>0</v>
      </c>
      <c r="N10" s="228" t="str">
        <f t="shared" si="3"/>
        <v>-</v>
      </c>
      <c r="O10" s="224">
        <v>1</v>
      </c>
      <c r="P10" s="225">
        <v>1</v>
      </c>
      <c r="Q10" s="226">
        <f t="shared" si="4"/>
        <v>1</v>
      </c>
      <c r="R10" s="227">
        <v>413310</v>
      </c>
      <c r="S10" s="228">
        <f t="shared" si="5"/>
        <v>413310</v>
      </c>
      <c r="T10" s="225">
        <v>1</v>
      </c>
      <c r="U10" s="226">
        <f t="shared" si="6"/>
        <v>1</v>
      </c>
      <c r="V10" s="227">
        <v>79610</v>
      </c>
      <c r="W10" s="228">
        <f t="shared" si="7"/>
        <v>79610</v>
      </c>
      <c r="X10" s="224">
        <v>123</v>
      </c>
      <c r="Y10" s="225">
        <v>121</v>
      </c>
      <c r="Z10" s="226">
        <f t="shared" si="8"/>
        <v>0.98373983739837401</v>
      </c>
      <c r="AA10" s="227">
        <v>57690480</v>
      </c>
      <c r="AB10" s="228">
        <f t="shared" si="9"/>
        <v>476780.82644628099</v>
      </c>
      <c r="AC10" s="225">
        <v>102</v>
      </c>
      <c r="AD10" s="226">
        <f t="shared" si="10"/>
        <v>0.82926829268292679</v>
      </c>
      <c r="AE10" s="227">
        <v>11179888</v>
      </c>
      <c r="AF10" s="228">
        <f t="shared" si="11"/>
        <v>109606.74509803922</v>
      </c>
      <c r="AG10" s="224">
        <v>65</v>
      </c>
      <c r="AH10" s="225">
        <v>63</v>
      </c>
      <c r="AI10" s="226">
        <f t="shared" si="12"/>
        <v>0.96923076923076923</v>
      </c>
      <c r="AJ10" s="227">
        <v>43276310</v>
      </c>
      <c r="AK10" s="228">
        <f t="shared" si="13"/>
        <v>686925.5555555555</v>
      </c>
      <c r="AL10" s="225">
        <v>59</v>
      </c>
      <c r="AM10" s="226">
        <f t="shared" si="14"/>
        <v>0.90769230769230769</v>
      </c>
      <c r="AN10" s="227">
        <v>11493576</v>
      </c>
      <c r="AO10" s="228">
        <f t="shared" si="15"/>
        <v>194806.37288135593</v>
      </c>
      <c r="AP10" s="224">
        <v>21</v>
      </c>
      <c r="AQ10" s="225">
        <v>21</v>
      </c>
      <c r="AR10" s="226">
        <f t="shared" si="16"/>
        <v>1</v>
      </c>
      <c r="AS10" s="227">
        <v>19630910</v>
      </c>
      <c r="AT10" s="228">
        <f t="shared" si="17"/>
        <v>934805.23809523811</v>
      </c>
      <c r="AU10" s="225">
        <v>19</v>
      </c>
      <c r="AV10" s="226">
        <f t="shared" si="18"/>
        <v>0.90476190476190477</v>
      </c>
      <c r="AW10" s="227">
        <v>2703803</v>
      </c>
      <c r="AX10" s="228">
        <f t="shared" si="19"/>
        <v>142305.42105263157</v>
      </c>
      <c r="AY10" s="224">
        <v>4</v>
      </c>
      <c r="AZ10" s="225">
        <v>4</v>
      </c>
      <c r="BA10" s="226">
        <f t="shared" si="20"/>
        <v>1</v>
      </c>
      <c r="BB10" s="227">
        <v>2070630</v>
      </c>
      <c r="BC10" s="228">
        <f t="shared" si="21"/>
        <v>517657.5</v>
      </c>
      <c r="BD10" s="225">
        <v>4</v>
      </c>
      <c r="BE10" s="226">
        <f t="shared" si="22"/>
        <v>1</v>
      </c>
      <c r="BF10" s="227">
        <v>524216</v>
      </c>
      <c r="BG10" s="228">
        <f t="shared" si="23"/>
        <v>131054</v>
      </c>
      <c r="BH10" s="224">
        <v>1</v>
      </c>
      <c r="BI10" s="225">
        <v>1</v>
      </c>
      <c r="BJ10" s="226">
        <f t="shared" si="24"/>
        <v>1</v>
      </c>
      <c r="BK10" s="227">
        <v>251170</v>
      </c>
      <c r="BL10" s="228">
        <f t="shared" si="25"/>
        <v>251170</v>
      </c>
      <c r="BM10" s="225">
        <v>1</v>
      </c>
      <c r="BN10" s="226">
        <f t="shared" si="26"/>
        <v>1</v>
      </c>
      <c r="BO10" s="227">
        <v>154601</v>
      </c>
      <c r="BP10" s="228">
        <f t="shared" si="27"/>
        <v>154601</v>
      </c>
      <c r="BQ10" s="229">
        <f t="shared" si="28"/>
        <v>215</v>
      </c>
      <c r="BR10" s="225">
        <f t="shared" si="28"/>
        <v>211</v>
      </c>
      <c r="BS10" s="226">
        <f t="shared" si="29"/>
        <v>0.98139534883720925</v>
      </c>
      <c r="BT10" s="227">
        <f>SUM(I10,R10,AA10,AJ10,AS10,BB10,BK10)</f>
        <v>123332810</v>
      </c>
      <c r="BU10" s="228">
        <f t="shared" si="30"/>
        <v>584515.68720379146</v>
      </c>
      <c r="BV10" s="225">
        <f>SUM(K10,T10,AC10,AL10,AU10,BD10,BM10)</f>
        <v>186</v>
      </c>
      <c r="BW10" s="226">
        <f t="shared" si="31"/>
        <v>0.8651162790697674</v>
      </c>
      <c r="BX10" s="227">
        <f>SUM(M10,V10,AE10,AN10,AW10,BF10,BO10)</f>
        <v>26135694</v>
      </c>
      <c r="BY10" s="228">
        <f t="shared" si="32"/>
        <v>140514.48387096773</v>
      </c>
      <c r="BZ10" s="85"/>
      <c r="CA10" s="89">
        <f t="shared" si="43"/>
        <v>0.11627906976744184</v>
      </c>
      <c r="CB10" s="89">
        <f t="shared" si="44"/>
        <v>1.8604651162790753E-2</v>
      </c>
      <c r="CC10" s="61">
        <v>4</v>
      </c>
      <c r="CD10" s="14" t="s">
        <v>116</v>
      </c>
      <c r="CE10" s="47">
        <f t="shared" si="45"/>
        <v>0.92250372578241435</v>
      </c>
      <c r="CF10" s="47">
        <f t="shared" si="33"/>
        <v>1</v>
      </c>
      <c r="CG10" s="93">
        <f t="shared" si="34"/>
        <v>1</v>
      </c>
      <c r="CH10" s="47">
        <f t="shared" si="35"/>
        <v>0.85584137191854237</v>
      </c>
      <c r="CI10" s="47">
        <f t="shared" si="46"/>
        <v>7.0044709388971671E-2</v>
      </c>
      <c r="CJ10" s="47">
        <f t="shared" si="36"/>
        <v>0</v>
      </c>
      <c r="CK10" s="47">
        <f t="shared" si="37"/>
        <v>0</v>
      </c>
      <c r="CL10" s="47">
        <f t="shared" si="38"/>
        <v>8.1189710610932386E-2</v>
      </c>
      <c r="CM10" s="47">
        <f t="shared" si="47"/>
        <v>7.4515648286139768E-3</v>
      </c>
      <c r="CN10" s="47">
        <f t="shared" si="39"/>
        <v>0</v>
      </c>
      <c r="CO10" s="47">
        <f t="shared" si="40"/>
        <v>0</v>
      </c>
      <c r="CP10" s="47">
        <f t="shared" si="41"/>
        <v>6.2968917470525243E-2</v>
      </c>
      <c r="CR10" s="14" t="s">
        <v>1</v>
      </c>
      <c r="CS10" s="106">
        <f t="shared" si="48"/>
        <v>0.85857530812617511</v>
      </c>
      <c r="CT10" s="106">
        <f t="shared" si="49"/>
        <v>0.12889074576979309</v>
      </c>
      <c r="CU10" s="106">
        <f t="shared" si="50"/>
        <v>1.2533946104031801E-2</v>
      </c>
      <c r="CV10" s="106">
        <f t="shared" si="51"/>
        <v>0.82272727272727275</v>
      </c>
      <c r="CW10" s="106">
        <f t="shared" si="52"/>
        <v>0.16818181818181821</v>
      </c>
      <c r="CX10" s="106">
        <f t="shared" si="53"/>
        <v>9.0909090909090384E-3</v>
      </c>
      <c r="CY10" s="106">
        <f t="shared" si="54"/>
        <v>0.84677419354838712</v>
      </c>
      <c r="CZ10" s="106">
        <f t="shared" si="55"/>
        <v>0.12903225806451613</v>
      </c>
      <c r="DA10" s="106">
        <f t="shared" si="56"/>
        <v>2.4193548387096753E-2</v>
      </c>
      <c r="DB10" s="106">
        <f t="shared" si="57"/>
        <v>0.81540441674569841</v>
      </c>
      <c r="DC10" s="106">
        <f t="shared" si="58"/>
        <v>0.12200243869394389</v>
      </c>
      <c r="DD10" s="106">
        <f t="shared" si="59"/>
        <v>6.2593144560357694E-2</v>
      </c>
    </row>
    <row r="11" spans="1:108" s="15" customFormat="1" ht="13.5" customHeight="1">
      <c r="A11" s="65"/>
      <c r="B11" s="332"/>
      <c r="C11" s="329"/>
      <c r="D11" s="221"/>
      <c r="E11" s="75" t="s">
        <v>234</v>
      </c>
      <c r="F11" s="222">
        <v>0</v>
      </c>
      <c r="G11" s="136">
        <v>0</v>
      </c>
      <c r="H11" s="134" t="str">
        <f t="shared" si="0"/>
        <v>-</v>
      </c>
      <c r="I11" s="137">
        <v>0</v>
      </c>
      <c r="J11" s="135" t="str">
        <f t="shared" si="1"/>
        <v>-</v>
      </c>
      <c r="K11" s="136">
        <v>0</v>
      </c>
      <c r="L11" s="134" t="str">
        <f t="shared" si="2"/>
        <v>-</v>
      </c>
      <c r="M11" s="137">
        <v>0</v>
      </c>
      <c r="N11" s="135" t="str">
        <f t="shared" si="3"/>
        <v>-</v>
      </c>
      <c r="O11" s="222">
        <v>0</v>
      </c>
      <c r="P11" s="136">
        <v>0</v>
      </c>
      <c r="Q11" s="134" t="str">
        <f t="shared" si="4"/>
        <v>-</v>
      </c>
      <c r="R11" s="137">
        <v>0</v>
      </c>
      <c r="S11" s="135" t="str">
        <f t="shared" si="5"/>
        <v>-</v>
      </c>
      <c r="T11" s="136">
        <v>0</v>
      </c>
      <c r="U11" s="134" t="str">
        <f t="shared" si="6"/>
        <v>-</v>
      </c>
      <c r="V11" s="137">
        <v>0</v>
      </c>
      <c r="W11" s="135" t="str">
        <f t="shared" si="7"/>
        <v>-</v>
      </c>
      <c r="X11" s="222">
        <v>0</v>
      </c>
      <c r="Y11" s="136">
        <v>0</v>
      </c>
      <c r="Z11" s="134" t="str">
        <f t="shared" si="8"/>
        <v>-</v>
      </c>
      <c r="AA11" s="137">
        <v>0</v>
      </c>
      <c r="AB11" s="135" t="str">
        <f t="shared" si="9"/>
        <v>-</v>
      </c>
      <c r="AC11" s="136">
        <v>0</v>
      </c>
      <c r="AD11" s="134" t="str">
        <f t="shared" si="10"/>
        <v>-</v>
      </c>
      <c r="AE11" s="137">
        <v>0</v>
      </c>
      <c r="AF11" s="135" t="str">
        <f t="shared" si="11"/>
        <v>-</v>
      </c>
      <c r="AG11" s="222">
        <v>0</v>
      </c>
      <c r="AH11" s="136">
        <v>0</v>
      </c>
      <c r="AI11" s="134" t="str">
        <f t="shared" si="12"/>
        <v>-</v>
      </c>
      <c r="AJ11" s="137">
        <v>0</v>
      </c>
      <c r="AK11" s="135" t="str">
        <f t="shared" si="13"/>
        <v>-</v>
      </c>
      <c r="AL11" s="136">
        <v>0</v>
      </c>
      <c r="AM11" s="134" t="str">
        <f t="shared" si="14"/>
        <v>-</v>
      </c>
      <c r="AN11" s="137">
        <v>0</v>
      </c>
      <c r="AO11" s="135" t="str">
        <f t="shared" si="15"/>
        <v>-</v>
      </c>
      <c r="AP11" s="222">
        <v>0</v>
      </c>
      <c r="AQ11" s="136">
        <v>0</v>
      </c>
      <c r="AR11" s="134" t="str">
        <f t="shared" si="16"/>
        <v>-</v>
      </c>
      <c r="AS11" s="137">
        <v>0</v>
      </c>
      <c r="AT11" s="135" t="str">
        <f t="shared" si="17"/>
        <v>-</v>
      </c>
      <c r="AU11" s="136">
        <v>0</v>
      </c>
      <c r="AV11" s="134" t="str">
        <f t="shared" si="18"/>
        <v>-</v>
      </c>
      <c r="AW11" s="137">
        <v>0</v>
      </c>
      <c r="AX11" s="135" t="str">
        <f t="shared" si="19"/>
        <v>-</v>
      </c>
      <c r="AY11" s="222">
        <v>0</v>
      </c>
      <c r="AZ11" s="136">
        <v>0</v>
      </c>
      <c r="BA11" s="134" t="str">
        <f t="shared" si="20"/>
        <v>-</v>
      </c>
      <c r="BB11" s="137">
        <v>0</v>
      </c>
      <c r="BC11" s="135" t="str">
        <f t="shared" si="21"/>
        <v>-</v>
      </c>
      <c r="BD11" s="136">
        <v>0</v>
      </c>
      <c r="BE11" s="134" t="str">
        <f t="shared" si="22"/>
        <v>-</v>
      </c>
      <c r="BF11" s="137">
        <v>0</v>
      </c>
      <c r="BG11" s="135" t="str">
        <f t="shared" si="23"/>
        <v>-</v>
      </c>
      <c r="BH11" s="222">
        <v>0</v>
      </c>
      <c r="BI11" s="136">
        <v>0</v>
      </c>
      <c r="BJ11" s="134" t="str">
        <f t="shared" si="24"/>
        <v>-</v>
      </c>
      <c r="BK11" s="137">
        <v>0</v>
      </c>
      <c r="BL11" s="135" t="str">
        <f t="shared" si="25"/>
        <v>-</v>
      </c>
      <c r="BM11" s="136">
        <v>0</v>
      </c>
      <c r="BN11" s="134" t="str">
        <f t="shared" si="26"/>
        <v>-</v>
      </c>
      <c r="BO11" s="137">
        <v>0</v>
      </c>
      <c r="BP11" s="135" t="str">
        <f t="shared" si="27"/>
        <v>-</v>
      </c>
      <c r="BQ11" s="223">
        <f t="shared" ref="BQ11" si="60">SUM(F11,O11,X11,AG11,AP11,AY11,BH11)</f>
        <v>0</v>
      </c>
      <c r="BR11" s="136">
        <f t="shared" ref="BR11" si="61">SUM(G11,P11,Y11,AH11,AQ11,AZ11,BI11)</f>
        <v>0</v>
      </c>
      <c r="BS11" s="134" t="str">
        <f t="shared" si="29"/>
        <v>-</v>
      </c>
      <c r="BT11" s="137">
        <f>SUM(I11,R11,AA11,AJ11,AS11,BB11,BK11)</f>
        <v>0</v>
      </c>
      <c r="BU11" s="135" t="str">
        <f t="shared" si="30"/>
        <v>-</v>
      </c>
      <c r="BV11" s="136">
        <f>SUM(K11,T11,AC11,AL11,AU11,BD11,BM11)</f>
        <v>0</v>
      </c>
      <c r="BW11" s="134" t="str">
        <f t="shared" si="31"/>
        <v>-</v>
      </c>
      <c r="BX11" s="137">
        <f>SUM(M11,V11,AE11,AN11,AW11,BF11,BO11)</f>
        <v>0</v>
      </c>
      <c r="BY11" s="135" t="str">
        <f t="shared" si="32"/>
        <v>-</v>
      </c>
      <c r="BZ11" s="85"/>
      <c r="CA11" s="89" t="str">
        <f>IFERROR(BS11-BW11,"-")</f>
        <v>-</v>
      </c>
      <c r="CB11" s="89" t="str">
        <f t="shared" si="44"/>
        <v>-</v>
      </c>
      <c r="CC11" s="61">
        <v>5</v>
      </c>
      <c r="CD11" s="14" t="s">
        <v>117</v>
      </c>
      <c r="CE11" s="47">
        <f t="shared" si="45"/>
        <v>0.81031613976705485</v>
      </c>
      <c r="CF11" s="47">
        <f t="shared" si="33"/>
        <v>0.83333333333333337</v>
      </c>
      <c r="CG11" s="93">
        <f t="shared" si="34"/>
        <v>1</v>
      </c>
      <c r="CH11" s="47">
        <f t="shared" si="35"/>
        <v>0.83536674996325155</v>
      </c>
      <c r="CI11" s="47">
        <f t="shared" si="46"/>
        <v>0.17470881863560739</v>
      </c>
      <c r="CJ11" s="47">
        <f t="shared" si="36"/>
        <v>0.16666666666666663</v>
      </c>
      <c r="CK11" s="47">
        <f t="shared" si="37"/>
        <v>0</v>
      </c>
      <c r="CL11" s="47">
        <f t="shared" si="38"/>
        <v>9.0401293546964578E-2</v>
      </c>
      <c r="CM11" s="47">
        <f t="shared" si="47"/>
        <v>1.4975041597337757E-2</v>
      </c>
      <c r="CN11" s="47">
        <f t="shared" si="39"/>
        <v>0</v>
      </c>
      <c r="CO11" s="47">
        <f t="shared" si="40"/>
        <v>0</v>
      </c>
      <c r="CP11" s="47">
        <f t="shared" si="41"/>
        <v>7.4231956489783868E-2</v>
      </c>
      <c r="CR11" s="14" t="s">
        <v>2</v>
      </c>
      <c r="CS11" s="106">
        <f t="shared" si="48"/>
        <v>0.89358727939891669</v>
      </c>
      <c r="CT11" s="106">
        <f t="shared" si="49"/>
        <v>9.5404508125109144E-2</v>
      </c>
      <c r="CU11" s="106">
        <f t="shared" si="50"/>
        <v>1.1008212475974166E-2</v>
      </c>
      <c r="CV11" s="106">
        <f t="shared" si="51"/>
        <v>0.74193548387096775</v>
      </c>
      <c r="CW11" s="106">
        <f t="shared" si="52"/>
        <v>0.25806451612903225</v>
      </c>
      <c r="CX11" s="106">
        <f t="shared" si="53"/>
        <v>0</v>
      </c>
      <c r="CY11" s="106">
        <f t="shared" si="54"/>
        <v>0.95652173913043481</v>
      </c>
      <c r="CZ11" s="106">
        <f t="shared" si="55"/>
        <v>4.3478260869565188E-2</v>
      </c>
      <c r="DA11" s="106">
        <f t="shared" si="56"/>
        <v>0</v>
      </c>
      <c r="DB11" s="106">
        <f t="shared" si="57"/>
        <v>0.79056300268096513</v>
      </c>
      <c r="DC11" s="106">
        <f t="shared" si="58"/>
        <v>0.13319034852546918</v>
      </c>
      <c r="DD11" s="106">
        <f t="shared" si="59"/>
        <v>7.6246648793565686E-2</v>
      </c>
    </row>
    <row r="12" spans="1:108" s="15" customFormat="1" ht="13.5" customHeight="1">
      <c r="A12" s="65"/>
      <c r="B12" s="333"/>
      <c r="C12" s="330"/>
      <c r="D12" s="338" t="s">
        <v>225</v>
      </c>
      <c r="E12" s="339"/>
      <c r="F12" s="154">
        <v>1007</v>
      </c>
      <c r="G12" s="62">
        <v>977</v>
      </c>
      <c r="H12" s="83">
        <f t="shared" si="0"/>
        <v>0.97020854021847069</v>
      </c>
      <c r="I12" s="102">
        <v>2001931680</v>
      </c>
      <c r="J12" s="110">
        <f t="shared" si="1"/>
        <v>2049060.0614124872</v>
      </c>
      <c r="K12" s="62">
        <v>850</v>
      </c>
      <c r="L12" s="83">
        <f t="shared" si="2"/>
        <v>0.84409136047666333</v>
      </c>
      <c r="M12" s="102">
        <v>781166020</v>
      </c>
      <c r="N12" s="110">
        <f t="shared" si="3"/>
        <v>919018.84705882357</v>
      </c>
      <c r="O12" s="154">
        <v>2729</v>
      </c>
      <c r="P12" s="62">
        <v>2594</v>
      </c>
      <c r="Q12" s="83">
        <f t="shared" si="4"/>
        <v>0.95053133015756686</v>
      </c>
      <c r="R12" s="102">
        <v>5792536900</v>
      </c>
      <c r="S12" s="110">
        <f t="shared" si="5"/>
        <v>2233052.0046260604</v>
      </c>
      <c r="T12" s="62">
        <v>2321</v>
      </c>
      <c r="U12" s="83">
        <f t="shared" si="6"/>
        <v>0.85049468669842432</v>
      </c>
      <c r="V12" s="102">
        <v>2491675549</v>
      </c>
      <c r="W12" s="110">
        <f t="shared" si="7"/>
        <v>1073535.3507109005</v>
      </c>
      <c r="X12" s="154">
        <v>101166</v>
      </c>
      <c r="Y12" s="62">
        <v>93205</v>
      </c>
      <c r="Z12" s="83">
        <f t="shared" si="8"/>
        <v>0.92130755392127794</v>
      </c>
      <c r="AA12" s="102">
        <v>72497335670</v>
      </c>
      <c r="AB12" s="110">
        <f t="shared" si="9"/>
        <v>777826.67957727588</v>
      </c>
      <c r="AC12" s="62">
        <v>81384</v>
      </c>
      <c r="AD12" s="83">
        <f t="shared" si="10"/>
        <v>0.80445999644149224</v>
      </c>
      <c r="AE12" s="102">
        <v>16815268957</v>
      </c>
      <c r="AF12" s="110">
        <f t="shared" si="11"/>
        <v>206616.39827238768</v>
      </c>
      <c r="AG12" s="154">
        <v>87056</v>
      </c>
      <c r="AH12" s="62">
        <v>81994</v>
      </c>
      <c r="AI12" s="83">
        <f t="shared" si="12"/>
        <v>0.94185351957360774</v>
      </c>
      <c r="AJ12" s="102">
        <v>77850284540</v>
      </c>
      <c r="AK12" s="110">
        <f t="shared" si="13"/>
        <v>949463.18681854766</v>
      </c>
      <c r="AL12" s="62">
        <v>74676</v>
      </c>
      <c r="AM12" s="83">
        <f t="shared" si="14"/>
        <v>0.85779268516816765</v>
      </c>
      <c r="AN12" s="102">
        <v>17216292287</v>
      </c>
      <c r="AO12" s="110">
        <f t="shared" si="15"/>
        <v>230546.52481386255</v>
      </c>
      <c r="AP12" s="154">
        <v>62426</v>
      </c>
      <c r="AQ12" s="62">
        <v>58869</v>
      </c>
      <c r="AR12" s="83">
        <f t="shared" si="16"/>
        <v>0.94302053631499694</v>
      </c>
      <c r="AS12" s="102">
        <v>62560853830</v>
      </c>
      <c r="AT12" s="110">
        <f t="shared" si="17"/>
        <v>1062713.0379316788</v>
      </c>
      <c r="AU12" s="62">
        <v>54295</v>
      </c>
      <c r="AV12" s="83">
        <f t="shared" si="18"/>
        <v>0.86974978374395284</v>
      </c>
      <c r="AW12" s="102">
        <v>12838345135</v>
      </c>
      <c r="AX12" s="110">
        <f t="shared" si="19"/>
        <v>236455.38511833502</v>
      </c>
      <c r="AY12" s="154">
        <v>29016</v>
      </c>
      <c r="AZ12" s="62">
        <v>26616</v>
      </c>
      <c r="BA12" s="83">
        <f t="shared" si="20"/>
        <v>0.91728701406120761</v>
      </c>
      <c r="BB12" s="102">
        <v>29495083160</v>
      </c>
      <c r="BC12" s="110">
        <f t="shared" si="21"/>
        <v>1108171.1436729787</v>
      </c>
      <c r="BD12" s="62">
        <v>24307</v>
      </c>
      <c r="BE12" s="83">
        <f t="shared" si="22"/>
        <v>0.83771022883926105</v>
      </c>
      <c r="BF12" s="102">
        <v>5381024449</v>
      </c>
      <c r="BG12" s="110">
        <f t="shared" si="23"/>
        <v>221377.56403505162</v>
      </c>
      <c r="BH12" s="154">
        <v>10224</v>
      </c>
      <c r="BI12" s="62">
        <v>8689</v>
      </c>
      <c r="BJ12" s="83">
        <f t="shared" si="24"/>
        <v>0.84986306729264471</v>
      </c>
      <c r="BK12" s="102">
        <v>9849473200</v>
      </c>
      <c r="BL12" s="110">
        <f t="shared" si="25"/>
        <v>1133556.5887904246</v>
      </c>
      <c r="BM12" s="62">
        <v>7637</v>
      </c>
      <c r="BN12" s="83">
        <f t="shared" si="26"/>
        <v>0.74696791862284817</v>
      </c>
      <c r="BO12" s="102">
        <v>1674022890</v>
      </c>
      <c r="BP12" s="110">
        <f t="shared" si="27"/>
        <v>219199.01662956658</v>
      </c>
      <c r="BQ12" s="108">
        <f t="shared" si="28"/>
        <v>293624</v>
      </c>
      <c r="BR12" s="62">
        <f t="shared" si="28"/>
        <v>272944</v>
      </c>
      <c r="BS12" s="83">
        <f t="shared" si="29"/>
        <v>0.9295697899354276</v>
      </c>
      <c r="BT12" s="102">
        <f>SUM(I12,R12,AA12,AJ12,AS12,BB12,BK12)</f>
        <v>260047498980</v>
      </c>
      <c r="BU12" s="110">
        <f t="shared" si="30"/>
        <v>952750.37729351071</v>
      </c>
      <c r="BV12" s="62">
        <f>SUM(K12,T12,AC12,AL12,AU12,BD12,BM12)</f>
        <v>245470</v>
      </c>
      <c r="BW12" s="83">
        <f t="shared" si="31"/>
        <v>0.83600114432062778</v>
      </c>
      <c r="BX12" s="102">
        <f>SUM(M12,V12,AE12,AN12,AW12,BF12,BO12)</f>
        <v>57197795287</v>
      </c>
      <c r="BY12" s="110">
        <f t="shared" si="32"/>
        <v>233013.38365991772</v>
      </c>
      <c r="BZ12" s="85"/>
      <c r="CA12" s="89">
        <f t="shared" si="43"/>
        <v>9.3568645614799828E-2</v>
      </c>
      <c r="CB12" s="89">
        <f t="shared" si="44"/>
        <v>7.0430210064572396E-2</v>
      </c>
      <c r="CC12" s="61">
        <v>6</v>
      </c>
      <c r="CD12" s="14" t="s">
        <v>118</v>
      </c>
      <c r="CE12" s="47">
        <f t="shared" si="45"/>
        <v>0.85610766045548659</v>
      </c>
      <c r="CF12" s="47">
        <f t="shared" si="33"/>
        <v>0.84375</v>
      </c>
      <c r="CG12" s="93">
        <f t="shared" si="34"/>
        <v>0.77777777777777779</v>
      </c>
      <c r="CH12" s="47">
        <f t="shared" si="35"/>
        <v>0.84151360032118838</v>
      </c>
      <c r="CI12" s="47">
        <f t="shared" si="46"/>
        <v>0.1211180124223602</v>
      </c>
      <c r="CJ12" s="47">
        <f t="shared" si="36"/>
        <v>0.15625</v>
      </c>
      <c r="CK12" s="47">
        <f t="shared" si="37"/>
        <v>0.22222222222222221</v>
      </c>
      <c r="CL12" s="47">
        <f t="shared" si="38"/>
        <v>8.7323095453176736E-2</v>
      </c>
      <c r="CM12" s="47">
        <f t="shared" si="47"/>
        <v>2.2774327122153215E-2</v>
      </c>
      <c r="CN12" s="47">
        <f t="shared" si="39"/>
        <v>0</v>
      </c>
      <c r="CO12" s="47">
        <f t="shared" si="40"/>
        <v>0</v>
      </c>
      <c r="CP12" s="47">
        <f t="shared" si="41"/>
        <v>7.1163304225634882E-2</v>
      </c>
      <c r="CR12" s="14" t="s">
        <v>3</v>
      </c>
      <c r="CS12" s="106">
        <f t="shared" si="48"/>
        <v>0.86628233970753654</v>
      </c>
      <c r="CT12" s="106">
        <f t="shared" si="49"/>
        <v>0.12204724409448819</v>
      </c>
      <c r="CU12" s="106">
        <f t="shared" si="50"/>
        <v>1.1670416197975264E-2</v>
      </c>
      <c r="CV12" s="106">
        <f t="shared" si="51"/>
        <v>0.81927710843373491</v>
      </c>
      <c r="CW12" s="106">
        <f t="shared" si="52"/>
        <v>0.16867469879518071</v>
      </c>
      <c r="CX12" s="106">
        <f t="shared" si="53"/>
        <v>1.2048192771084376E-2</v>
      </c>
      <c r="CY12" s="106">
        <f t="shared" si="54"/>
        <v>0.82222222222222219</v>
      </c>
      <c r="CZ12" s="106">
        <f t="shared" si="55"/>
        <v>0.15555555555555556</v>
      </c>
      <c r="DA12" s="106">
        <f t="shared" si="56"/>
        <v>2.2222222222222254E-2</v>
      </c>
      <c r="DB12" s="106">
        <f t="shared" si="57"/>
        <v>0.81642083939988608</v>
      </c>
      <c r="DC12" s="106">
        <f t="shared" si="58"/>
        <v>0.11695258593403812</v>
      </c>
      <c r="DD12" s="106">
        <f t="shared" si="59"/>
        <v>6.66265746660758E-2</v>
      </c>
    </row>
    <row r="13" spans="1:108" s="15" customFormat="1" ht="13.5" customHeight="1">
      <c r="A13" s="65"/>
      <c r="B13" s="331">
        <v>2</v>
      </c>
      <c r="C13" s="328" t="s">
        <v>114</v>
      </c>
      <c r="D13" s="318" t="s">
        <v>157</v>
      </c>
      <c r="E13" s="307"/>
      <c r="F13" s="154">
        <v>2</v>
      </c>
      <c r="G13" s="62">
        <v>2</v>
      </c>
      <c r="H13" s="83">
        <f t="shared" ref="H13:H88" si="62">IFERROR(G13/F13,"-")</f>
        <v>1</v>
      </c>
      <c r="I13" s="102">
        <v>637630</v>
      </c>
      <c r="J13" s="110">
        <f t="shared" ref="J13:J88" si="63">IFERROR(I13/G13,"-")</f>
        <v>318815</v>
      </c>
      <c r="K13" s="62">
        <v>2</v>
      </c>
      <c r="L13" s="83">
        <f t="shared" ref="L13:L88" si="64">IFERROR(K13/F13,"-")</f>
        <v>1</v>
      </c>
      <c r="M13" s="102">
        <v>195867</v>
      </c>
      <c r="N13" s="110">
        <f t="shared" ref="N13:N88" si="65">IFERROR(M13/K13,"-")</f>
        <v>97933.5</v>
      </c>
      <c r="O13" s="154">
        <v>10</v>
      </c>
      <c r="P13" s="62">
        <v>10</v>
      </c>
      <c r="Q13" s="83">
        <f t="shared" ref="Q13:Q88" si="66">IFERROR(P13/O13,"-")</f>
        <v>1</v>
      </c>
      <c r="R13" s="102">
        <v>14838820</v>
      </c>
      <c r="S13" s="110">
        <f t="shared" ref="S13:S88" si="67">IFERROR(R13/P13,"-")</f>
        <v>1483882</v>
      </c>
      <c r="T13" s="62">
        <v>8</v>
      </c>
      <c r="U13" s="83">
        <f t="shared" ref="U13:U88" si="68">IFERROR(T13/O13,"-")</f>
        <v>0.8</v>
      </c>
      <c r="V13" s="102">
        <v>5371076</v>
      </c>
      <c r="W13" s="110">
        <f t="shared" ref="W13:W88" si="69">IFERROR(V13/T13,"-")</f>
        <v>671384.5</v>
      </c>
      <c r="X13" s="154">
        <v>700</v>
      </c>
      <c r="Y13" s="62">
        <v>684</v>
      </c>
      <c r="Z13" s="83">
        <f t="shared" ref="Z13:Z88" si="70">IFERROR(Y13/X13,"-")</f>
        <v>0.97714285714285709</v>
      </c>
      <c r="AA13" s="102">
        <v>333442240</v>
      </c>
      <c r="AB13" s="110">
        <f t="shared" ref="AB13:AB88" si="71">IFERROR(AA13/Y13,"-")</f>
        <v>487488.65497076022</v>
      </c>
      <c r="AC13" s="62">
        <v>549</v>
      </c>
      <c r="AD13" s="83">
        <f t="shared" ref="AD13:AD88" si="72">IFERROR(AC13/X13,"-")</f>
        <v>0.78428571428571425</v>
      </c>
      <c r="AE13" s="102">
        <v>53631470</v>
      </c>
      <c r="AF13" s="110">
        <f t="shared" ref="AF13:AF88" si="73">IFERROR(AE13/AC13,"-")</f>
        <v>97689.380692167571</v>
      </c>
      <c r="AG13" s="154">
        <v>514</v>
      </c>
      <c r="AH13" s="62">
        <v>506</v>
      </c>
      <c r="AI13" s="83">
        <f t="shared" ref="AI13:AI88" si="74">IFERROR(AH13/AG13,"-")</f>
        <v>0.98443579766536971</v>
      </c>
      <c r="AJ13" s="102">
        <v>238886560</v>
      </c>
      <c r="AK13" s="110">
        <f t="shared" ref="AK13:AK88" si="75">IFERROR(AJ13/AH13,"-")</f>
        <v>472107.82608695654</v>
      </c>
      <c r="AL13" s="62">
        <v>449</v>
      </c>
      <c r="AM13" s="83">
        <f t="shared" ref="AM13:AM88" si="76">IFERROR(AL13/AG13,"-")</f>
        <v>0.87354085603112841</v>
      </c>
      <c r="AN13" s="102">
        <v>42007961</v>
      </c>
      <c r="AO13" s="110">
        <f t="shared" ref="AO13:AO88" si="77">IFERROR(AN13/AL13,"-")</f>
        <v>93558.933184855239</v>
      </c>
      <c r="AP13" s="154">
        <v>269</v>
      </c>
      <c r="AQ13" s="62">
        <v>265</v>
      </c>
      <c r="AR13" s="83">
        <f t="shared" ref="AR13:AR88" si="78">IFERROR(AQ13/AP13,"-")</f>
        <v>0.98513011152416352</v>
      </c>
      <c r="AS13" s="102">
        <v>174240400</v>
      </c>
      <c r="AT13" s="110">
        <f t="shared" ref="AT13:AT88" si="79">IFERROR(AS13/AQ13,"-")</f>
        <v>657510.94339622639</v>
      </c>
      <c r="AU13" s="62">
        <v>234</v>
      </c>
      <c r="AV13" s="83">
        <f t="shared" ref="AV13:AV88" si="80">IFERROR(AU13/AP13,"-")</f>
        <v>0.86988847583643125</v>
      </c>
      <c r="AW13" s="102">
        <v>33146965</v>
      </c>
      <c r="AX13" s="110">
        <f t="shared" ref="AX13:AX88" si="81">IFERROR(AW13/AU13,"-")</f>
        <v>141653.69658119659</v>
      </c>
      <c r="AY13" s="154">
        <v>66</v>
      </c>
      <c r="AZ13" s="62">
        <v>66</v>
      </c>
      <c r="BA13" s="83">
        <f t="shared" ref="BA13:BA88" si="82">IFERROR(AZ13/AY13,"-")</f>
        <v>1</v>
      </c>
      <c r="BB13" s="102">
        <v>39761070</v>
      </c>
      <c r="BC13" s="110">
        <f t="shared" ref="BC13:BC88" si="83">IFERROR(BB13/AZ13,"-")</f>
        <v>602440.45454545459</v>
      </c>
      <c r="BD13" s="62">
        <v>60</v>
      </c>
      <c r="BE13" s="83">
        <f t="shared" ref="BE13:BE88" si="84">IFERROR(BD13/AY13,"-")</f>
        <v>0.90909090909090906</v>
      </c>
      <c r="BF13" s="102">
        <v>9243756</v>
      </c>
      <c r="BG13" s="110">
        <f t="shared" ref="BG13:BG88" si="85">IFERROR(BF13/BD13,"-")</f>
        <v>154062.6</v>
      </c>
      <c r="BH13" s="154">
        <v>18</v>
      </c>
      <c r="BI13" s="62">
        <v>18</v>
      </c>
      <c r="BJ13" s="83">
        <f t="shared" ref="BJ13:BJ88" si="86">IFERROR(BI13/BH13,"-")</f>
        <v>1</v>
      </c>
      <c r="BK13" s="102">
        <v>11881300</v>
      </c>
      <c r="BL13" s="110">
        <f t="shared" ref="BL13:BL88" si="87">IFERROR(BK13/BI13,"-")</f>
        <v>660072.22222222225</v>
      </c>
      <c r="BM13" s="62">
        <v>14</v>
      </c>
      <c r="BN13" s="83">
        <f t="shared" ref="BN13:BN88" si="88">IFERROR(BM13/BH13,"-")</f>
        <v>0.77777777777777779</v>
      </c>
      <c r="BO13" s="102">
        <v>1611932</v>
      </c>
      <c r="BP13" s="110">
        <f t="shared" ref="BP13:BP88" si="89">IFERROR(BO13/BM13,"-")</f>
        <v>115138</v>
      </c>
      <c r="BQ13" s="108">
        <f t="shared" ref="BQ13:BQ88" si="90">SUM(F13,O13,X13,AG13,AP13,AY13,BH13)</f>
        <v>1579</v>
      </c>
      <c r="BR13" s="62">
        <f t="shared" ref="BR13:BR88" si="91">SUM(G13,P13,Y13,AH13,AQ13,AZ13,BI13)</f>
        <v>1551</v>
      </c>
      <c r="BS13" s="83">
        <f t="shared" ref="BS13:BS88" si="92">IFERROR(BR13/BQ13,"-")</f>
        <v>0.98226725775807477</v>
      </c>
      <c r="BT13" s="102">
        <f t="shared" ref="BT13:BT88" si="93">SUM(I13,R13,AA13,AJ13,AS13,BB13,BK13)</f>
        <v>813688020</v>
      </c>
      <c r="BU13" s="110">
        <f t="shared" ref="BU13:BU88" si="94">IFERROR(BT13/BR13,"-")</f>
        <v>524621.54738878144</v>
      </c>
      <c r="BV13" s="62">
        <f t="shared" ref="BV13:BV88" si="95">SUM(K13,T13,AC13,AL13,AU13,BD13,BM13)</f>
        <v>1316</v>
      </c>
      <c r="BW13" s="83">
        <f t="shared" ref="BW13:BW88" si="96">IFERROR(BV13/BQ13,"-")</f>
        <v>0.8334388853704876</v>
      </c>
      <c r="BX13" s="102">
        <f t="shared" ref="BX13:BX88" si="97">SUM(M13,V13,AE13,AN13,AW13,BF13,BO13)</f>
        <v>145209027</v>
      </c>
      <c r="BY13" s="110">
        <f t="shared" ref="BY13:BY88" si="98">IFERROR(BX13/BV13,"-")</f>
        <v>110341.20592705168</v>
      </c>
      <c r="BZ13" s="85"/>
      <c r="CA13" s="89">
        <f t="shared" si="43"/>
        <v>0.14882837238758717</v>
      </c>
      <c r="CB13" s="89">
        <f t="shared" si="44"/>
        <v>1.7732742241925226E-2</v>
      </c>
      <c r="CC13" s="61">
        <v>7</v>
      </c>
      <c r="CD13" s="14" t="s">
        <v>119</v>
      </c>
      <c r="CE13" s="47">
        <f t="shared" si="45"/>
        <v>0.90083905415713195</v>
      </c>
      <c r="CF13" s="47">
        <f t="shared" si="33"/>
        <v>0.9375</v>
      </c>
      <c r="CG13" s="93">
        <f t="shared" si="34"/>
        <v>1</v>
      </c>
      <c r="CH13" s="47">
        <f t="shared" si="35"/>
        <v>0.8458060678167757</v>
      </c>
      <c r="CI13" s="47">
        <f t="shared" si="46"/>
        <v>8.8482074752097684E-2</v>
      </c>
      <c r="CJ13" s="47">
        <f t="shared" si="36"/>
        <v>6.25E-2</v>
      </c>
      <c r="CK13" s="47">
        <f t="shared" si="37"/>
        <v>0</v>
      </c>
      <c r="CL13" s="47">
        <f t="shared" si="38"/>
        <v>8.9470553242117834E-2</v>
      </c>
      <c r="CM13" s="47">
        <f t="shared" si="47"/>
        <v>1.067887109077037E-2</v>
      </c>
      <c r="CN13" s="47">
        <f t="shared" si="39"/>
        <v>0</v>
      </c>
      <c r="CO13" s="47">
        <f t="shared" si="40"/>
        <v>0</v>
      </c>
      <c r="CP13" s="47">
        <f t="shared" si="41"/>
        <v>6.4723378941106469E-2</v>
      </c>
      <c r="CR13" s="38" t="s">
        <v>45</v>
      </c>
      <c r="CS13" s="106">
        <f t="shared" si="48"/>
        <v>0.91852886405959033</v>
      </c>
      <c r="CT13" s="106">
        <f t="shared" si="49"/>
        <v>7.4487895716946029E-2</v>
      </c>
      <c r="CU13" s="106">
        <f t="shared" si="50"/>
        <v>6.9832402234636382E-3</v>
      </c>
      <c r="CV13" s="106">
        <f t="shared" si="51"/>
        <v>0.90625</v>
      </c>
      <c r="CW13" s="106">
        <f t="shared" si="52"/>
        <v>9.375E-2</v>
      </c>
      <c r="CX13" s="106">
        <f t="shared" si="53"/>
        <v>0</v>
      </c>
      <c r="CY13" s="106">
        <f t="shared" si="54"/>
        <v>0.95</v>
      </c>
      <c r="CZ13" s="106">
        <f t="shared" si="55"/>
        <v>5.0000000000000044E-2</v>
      </c>
      <c r="DA13" s="106">
        <f t="shared" si="56"/>
        <v>0</v>
      </c>
      <c r="DB13" s="106">
        <f t="shared" si="57"/>
        <v>0.8427311598075895</v>
      </c>
      <c r="DC13" s="106">
        <f t="shared" si="58"/>
        <v>9.7407803313735997E-2</v>
      </c>
      <c r="DD13" s="106">
        <f t="shared" si="59"/>
        <v>5.9861036878674501E-2</v>
      </c>
    </row>
    <row r="14" spans="1:108" s="15" customFormat="1" ht="13.5" customHeight="1">
      <c r="A14" s="65"/>
      <c r="B14" s="332"/>
      <c r="C14" s="329"/>
      <c r="D14" s="306" t="s">
        <v>171</v>
      </c>
      <c r="E14" s="307"/>
      <c r="F14" s="154">
        <v>0</v>
      </c>
      <c r="G14" s="62">
        <v>0</v>
      </c>
      <c r="H14" s="83" t="str">
        <f t="shared" si="62"/>
        <v>-</v>
      </c>
      <c r="I14" s="102">
        <v>0</v>
      </c>
      <c r="J14" s="110" t="str">
        <f t="shared" si="63"/>
        <v>-</v>
      </c>
      <c r="K14" s="62">
        <v>0</v>
      </c>
      <c r="L14" s="83" t="str">
        <f t="shared" si="64"/>
        <v>-</v>
      </c>
      <c r="M14" s="102">
        <v>0</v>
      </c>
      <c r="N14" s="110" t="str">
        <f t="shared" si="65"/>
        <v>-</v>
      </c>
      <c r="O14" s="154">
        <v>0</v>
      </c>
      <c r="P14" s="62">
        <v>0</v>
      </c>
      <c r="Q14" s="83" t="str">
        <f t="shared" si="66"/>
        <v>-</v>
      </c>
      <c r="R14" s="102">
        <v>0</v>
      </c>
      <c r="S14" s="110" t="str">
        <f t="shared" si="67"/>
        <v>-</v>
      </c>
      <c r="T14" s="62">
        <v>0</v>
      </c>
      <c r="U14" s="83" t="str">
        <f t="shared" si="68"/>
        <v>-</v>
      </c>
      <c r="V14" s="102">
        <v>0</v>
      </c>
      <c r="W14" s="110" t="str">
        <f t="shared" si="69"/>
        <v>-</v>
      </c>
      <c r="X14" s="154">
        <v>32</v>
      </c>
      <c r="Y14" s="62">
        <v>32</v>
      </c>
      <c r="Z14" s="83">
        <f t="shared" si="70"/>
        <v>1</v>
      </c>
      <c r="AA14" s="102">
        <v>59118730</v>
      </c>
      <c r="AB14" s="110">
        <f t="shared" si="71"/>
        <v>1847460.3125</v>
      </c>
      <c r="AC14" s="62">
        <v>26</v>
      </c>
      <c r="AD14" s="83">
        <f t="shared" si="72"/>
        <v>0.8125</v>
      </c>
      <c r="AE14" s="102">
        <v>2328826</v>
      </c>
      <c r="AF14" s="110">
        <f t="shared" si="73"/>
        <v>89570.230769230766</v>
      </c>
      <c r="AG14" s="154">
        <v>17</v>
      </c>
      <c r="AH14" s="62">
        <v>17</v>
      </c>
      <c r="AI14" s="83">
        <f t="shared" si="74"/>
        <v>1</v>
      </c>
      <c r="AJ14" s="102">
        <v>8760580</v>
      </c>
      <c r="AK14" s="110">
        <f t="shared" si="75"/>
        <v>515328.23529411765</v>
      </c>
      <c r="AL14" s="62">
        <v>15</v>
      </c>
      <c r="AM14" s="83">
        <f t="shared" si="76"/>
        <v>0.88235294117647056</v>
      </c>
      <c r="AN14" s="102">
        <v>2985709</v>
      </c>
      <c r="AO14" s="110">
        <f t="shared" si="77"/>
        <v>199047.26666666666</v>
      </c>
      <c r="AP14" s="154">
        <v>6</v>
      </c>
      <c r="AQ14" s="62">
        <v>6</v>
      </c>
      <c r="AR14" s="83">
        <f t="shared" si="78"/>
        <v>1</v>
      </c>
      <c r="AS14" s="102">
        <v>4169860</v>
      </c>
      <c r="AT14" s="110">
        <f t="shared" si="79"/>
        <v>694976.66666666663</v>
      </c>
      <c r="AU14" s="62">
        <v>5</v>
      </c>
      <c r="AV14" s="83">
        <f t="shared" si="80"/>
        <v>0.83333333333333337</v>
      </c>
      <c r="AW14" s="102">
        <v>755037</v>
      </c>
      <c r="AX14" s="110">
        <f t="shared" si="81"/>
        <v>151007.4</v>
      </c>
      <c r="AY14" s="154">
        <v>0</v>
      </c>
      <c r="AZ14" s="62">
        <v>0</v>
      </c>
      <c r="BA14" s="83" t="str">
        <f t="shared" si="82"/>
        <v>-</v>
      </c>
      <c r="BB14" s="102">
        <v>0</v>
      </c>
      <c r="BC14" s="110" t="str">
        <f t="shared" si="83"/>
        <v>-</v>
      </c>
      <c r="BD14" s="62">
        <v>0</v>
      </c>
      <c r="BE14" s="83" t="str">
        <f t="shared" si="84"/>
        <v>-</v>
      </c>
      <c r="BF14" s="102">
        <v>0</v>
      </c>
      <c r="BG14" s="110" t="str">
        <f t="shared" si="85"/>
        <v>-</v>
      </c>
      <c r="BH14" s="154">
        <v>0</v>
      </c>
      <c r="BI14" s="62">
        <v>0</v>
      </c>
      <c r="BJ14" s="83" t="str">
        <f t="shared" si="86"/>
        <v>-</v>
      </c>
      <c r="BK14" s="102">
        <v>0</v>
      </c>
      <c r="BL14" s="110" t="str">
        <f t="shared" si="87"/>
        <v>-</v>
      </c>
      <c r="BM14" s="62">
        <v>0</v>
      </c>
      <c r="BN14" s="83" t="str">
        <f t="shared" si="88"/>
        <v>-</v>
      </c>
      <c r="BO14" s="102">
        <v>0</v>
      </c>
      <c r="BP14" s="110" t="str">
        <f t="shared" si="89"/>
        <v>-</v>
      </c>
      <c r="BQ14" s="108">
        <f t="shared" si="90"/>
        <v>55</v>
      </c>
      <c r="BR14" s="62">
        <f t="shared" si="91"/>
        <v>55</v>
      </c>
      <c r="BS14" s="83">
        <f t="shared" si="92"/>
        <v>1</v>
      </c>
      <c r="BT14" s="102">
        <f t="shared" si="93"/>
        <v>72049170</v>
      </c>
      <c r="BU14" s="110">
        <f t="shared" si="94"/>
        <v>1309984.9090909092</v>
      </c>
      <c r="BV14" s="62">
        <f t="shared" si="95"/>
        <v>46</v>
      </c>
      <c r="BW14" s="83">
        <f t="shared" si="96"/>
        <v>0.83636363636363631</v>
      </c>
      <c r="BX14" s="102">
        <f t="shared" si="97"/>
        <v>6069572</v>
      </c>
      <c r="BY14" s="110">
        <f t="shared" si="98"/>
        <v>131947.21739130435</v>
      </c>
      <c r="BZ14" s="85"/>
      <c r="CA14" s="89">
        <f t="shared" si="43"/>
        <v>0.16363636363636369</v>
      </c>
      <c r="CB14" s="89">
        <f t="shared" si="44"/>
        <v>0</v>
      </c>
      <c r="CC14" s="61">
        <v>8</v>
      </c>
      <c r="CD14" s="14" t="s">
        <v>58</v>
      </c>
      <c r="CE14" s="47">
        <f t="shared" si="45"/>
        <v>0.87593984962406013</v>
      </c>
      <c r="CF14" s="47">
        <f t="shared" si="33"/>
        <v>0.85185185185185186</v>
      </c>
      <c r="CG14" s="93">
        <f t="shared" si="34"/>
        <v>0.91666666666666663</v>
      </c>
      <c r="CH14" s="47">
        <f t="shared" si="35"/>
        <v>0.82072913528171132</v>
      </c>
      <c r="CI14" s="47">
        <f t="shared" si="46"/>
        <v>0.11654135338345861</v>
      </c>
      <c r="CJ14" s="47">
        <f t="shared" si="36"/>
        <v>0.14814814814814814</v>
      </c>
      <c r="CK14" s="47">
        <f t="shared" si="37"/>
        <v>8.333333333333337E-2</v>
      </c>
      <c r="CL14" s="47">
        <f t="shared" si="38"/>
        <v>0.1105754745405243</v>
      </c>
      <c r="CM14" s="47">
        <f t="shared" si="47"/>
        <v>7.5187969924812581E-3</v>
      </c>
      <c r="CN14" s="47">
        <f t="shared" si="39"/>
        <v>0</v>
      </c>
      <c r="CO14" s="47">
        <f t="shared" si="40"/>
        <v>0</v>
      </c>
      <c r="CP14" s="47">
        <f t="shared" si="41"/>
        <v>6.8695390177764382E-2</v>
      </c>
      <c r="CR14" s="38" t="s">
        <v>8</v>
      </c>
      <c r="CS14" s="106">
        <f t="shared" si="48"/>
        <v>0.88882318154937912</v>
      </c>
      <c r="CT14" s="106">
        <f t="shared" si="49"/>
        <v>0.10099218082659833</v>
      </c>
      <c r="CU14" s="106">
        <f t="shared" si="50"/>
        <v>1.0184637624022552E-2</v>
      </c>
      <c r="CV14" s="106">
        <f t="shared" si="51"/>
        <v>0.86062717770034847</v>
      </c>
      <c r="CW14" s="106">
        <f t="shared" si="52"/>
        <v>0.12891986062717764</v>
      </c>
      <c r="CX14" s="106">
        <f t="shared" si="53"/>
        <v>1.0452961672473893E-2</v>
      </c>
      <c r="CY14" s="106">
        <f t="shared" si="54"/>
        <v>0.80341880341880345</v>
      </c>
      <c r="CZ14" s="106">
        <f t="shared" si="55"/>
        <v>0.1794871794871794</v>
      </c>
      <c r="DA14" s="106">
        <f t="shared" si="56"/>
        <v>1.7094017094017144E-2</v>
      </c>
      <c r="DB14" s="106">
        <f t="shared" si="57"/>
        <v>0.81821618488369163</v>
      </c>
      <c r="DC14" s="106">
        <f t="shared" si="58"/>
        <v>0.11905541974344114</v>
      </c>
      <c r="DD14" s="106">
        <f t="shared" si="59"/>
        <v>6.2728395372867229E-2</v>
      </c>
    </row>
    <row r="15" spans="1:108" s="15" customFormat="1" ht="13.5" customHeight="1">
      <c r="A15" s="65"/>
      <c r="B15" s="332"/>
      <c r="C15" s="329"/>
      <c r="D15" s="84"/>
      <c r="E15" s="74" t="s">
        <v>167</v>
      </c>
      <c r="F15" s="178">
        <v>0</v>
      </c>
      <c r="G15" s="64">
        <v>0</v>
      </c>
      <c r="H15" s="82" t="str">
        <f t="shared" si="62"/>
        <v>-</v>
      </c>
      <c r="I15" s="111">
        <v>0</v>
      </c>
      <c r="J15" s="112" t="str">
        <f t="shared" si="63"/>
        <v>-</v>
      </c>
      <c r="K15" s="64">
        <v>0</v>
      </c>
      <c r="L15" s="82" t="str">
        <f t="shared" si="64"/>
        <v>-</v>
      </c>
      <c r="M15" s="111">
        <v>0</v>
      </c>
      <c r="N15" s="112" t="str">
        <f t="shared" si="65"/>
        <v>-</v>
      </c>
      <c r="O15" s="178">
        <v>0</v>
      </c>
      <c r="P15" s="64">
        <v>0</v>
      </c>
      <c r="Q15" s="82" t="str">
        <f t="shared" si="66"/>
        <v>-</v>
      </c>
      <c r="R15" s="111">
        <v>0</v>
      </c>
      <c r="S15" s="112" t="str">
        <f t="shared" si="67"/>
        <v>-</v>
      </c>
      <c r="T15" s="64">
        <v>0</v>
      </c>
      <c r="U15" s="82" t="str">
        <f t="shared" si="68"/>
        <v>-</v>
      </c>
      <c r="V15" s="111">
        <v>0</v>
      </c>
      <c r="W15" s="112" t="str">
        <f t="shared" si="69"/>
        <v>-</v>
      </c>
      <c r="X15" s="178">
        <v>26</v>
      </c>
      <c r="Y15" s="64">
        <v>26</v>
      </c>
      <c r="Z15" s="82">
        <f t="shared" si="70"/>
        <v>1</v>
      </c>
      <c r="AA15" s="111">
        <v>56776770</v>
      </c>
      <c r="AB15" s="112">
        <f t="shared" si="71"/>
        <v>2183721.923076923</v>
      </c>
      <c r="AC15" s="64">
        <v>22</v>
      </c>
      <c r="AD15" s="82">
        <f t="shared" si="72"/>
        <v>0.84615384615384615</v>
      </c>
      <c r="AE15" s="111">
        <v>1539021</v>
      </c>
      <c r="AF15" s="112">
        <f t="shared" si="73"/>
        <v>69955.5</v>
      </c>
      <c r="AG15" s="178">
        <v>13</v>
      </c>
      <c r="AH15" s="64">
        <v>13</v>
      </c>
      <c r="AI15" s="82">
        <f t="shared" si="74"/>
        <v>1</v>
      </c>
      <c r="AJ15" s="111">
        <v>4514110</v>
      </c>
      <c r="AK15" s="112">
        <f t="shared" si="75"/>
        <v>347239.23076923075</v>
      </c>
      <c r="AL15" s="64">
        <v>12</v>
      </c>
      <c r="AM15" s="82">
        <f t="shared" si="76"/>
        <v>0.92307692307692313</v>
      </c>
      <c r="AN15" s="111">
        <v>1329866</v>
      </c>
      <c r="AO15" s="112">
        <f t="shared" si="77"/>
        <v>110822.16666666667</v>
      </c>
      <c r="AP15" s="178">
        <v>4</v>
      </c>
      <c r="AQ15" s="64">
        <v>4</v>
      </c>
      <c r="AR15" s="82">
        <f t="shared" si="78"/>
        <v>1</v>
      </c>
      <c r="AS15" s="111">
        <v>2122500</v>
      </c>
      <c r="AT15" s="112">
        <f t="shared" si="79"/>
        <v>530625</v>
      </c>
      <c r="AU15" s="64">
        <v>3</v>
      </c>
      <c r="AV15" s="82">
        <f t="shared" si="80"/>
        <v>0.75</v>
      </c>
      <c r="AW15" s="111">
        <v>290235</v>
      </c>
      <c r="AX15" s="112">
        <f t="shared" si="81"/>
        <v>96745</v>
      </c>
      <c r="AY15" s="178">
        <v>0</v>
      </c>
      <c r="AZ15" s="64">
        <v>0</v>
      </c>
      <c r="BA15" s="82" t="str">
        <f t="shared" si="82"/>
        <v>-</v>
      </c>
      <c r="BB15" s="111">
        <v>0</v>
      </c>
      <c r="BC15" s="112" t="str">
        <f t="shared" si="83"/>
        <v>-</v>
      </c>
      <c r="BD15" s="64">
        <v>0</v>
      </c>
      <c r="BE15" s="82" t="str">
        <f t="shared" si="84"/>
        <v>-</v>
      </c>
      <c r="BF15" s="111">
        <v>0</v>
      </c>
      <c r="BG15" s="112" t="str">
        <f t="shared" si="85"/>
        <v>-</v>
      </c>
      <c r="BH15" s="178">
        <v>0</v>
      </c>
      <c r="BI15" s="64">
        <v>0</v>
      </c>
      <c r="BJ15" s="82" t="str">
        <f t="shared" si="86"/>
        <v>-</v>
      </c>
      <c r="BK15" s="111">
        <v>0</v>
      </c>
      <c r="BL15" s="112" t="str">
        <f t="shared" si="87"/>
        <v>-</v>
      </c>
      <c r="BM15" s="64">
        <v>0</v>
      </c>
      <c r="BN15" s="82" t="str">
        <f t="shared" si="88"/>
        <v>-</v>
      </c>
      <c r="BO15" s="111">
        <v>0</v>
      </c>
      <c r="BP15" s="112" t="str">
        <f t="shared" si="89"/>
        <v>-</v>
      </c>
      <c r="BQ15" s="109">
        <f t="shared" si="90"/>
        <v>43</v>
      </c>
      <c r="BR15" s="64">
        <f t="shared" si="91"/>
        <v>43</v>
      </c>
      <c r="BS15" s="82">
        <f t="shared" si="92"/>
        <v>1</v>
      </c>
      <c r="BT15" s="111">
        <f t="shared" si="93"/>
        <v>63413380</v>
      </c>
      <c r="BU15" s="112">
        <f t="shared" si="94"/>
        <v>1474729.7674418604</v>
      </c>
      <c r="BV15" s="64">
        <f t="shared" si="95"/>
        <v>37</v>
      </c>
      <c r="BW15" s="82">
        <f t="shared" si="96"/>
        <v>0.86046511627906974</v>
      </c>
      <c r="BX15" s="111">
        <f t="shared" si="97"/>
        <v>3159122</v>
      </c>
      <c r="BY15" s="112">
        <f t="shared" si="98"/>
        <v>85381.67567567568</v>
      </c>
      <c r="BZ15" s="85"/>
      <c r="CA15" s="89">
        <f t="shared" si="43"/>
        <v>0.13953488372093026</v>
      </c>
      <c r="CB15" s="89">
        <f t="shared" si="44"/>
        <v>0</v>
      </c>
      <c r="CC15" s="61">
        <v>9</v>
      </c>
      <c r="CD15" s="14" t="s">
        <v>120</v>
      </c>
      <c r="CE15" s="47">
        <f t="shared" si="45"/>
        <v>0.8863049095607235</v>
      </c>
      <c r="CF15" s="47">
        <f t="shared" si="33"/>
        <v>1</v>
      </c>
      <c r="CG15" s="93">
        <f t="shared" si="34"/>
        <v>1</v>
      </c>
      <c r="CH15" s="47">
        <f t="shared" si="35"/>
        <v>0.81925791031185979</v>
      </c>
      <c r="CI15" s="47">
        <f t="shared" si="46"/>
        <v>0.10335917312661502</v>
      </c>
      <c r="CJ15" s="47">
        <f t="shared" si="36"/>
        <v>0</v>
      </c>
      <c r="CK15" s="47">
        <f t="shared" si="37"/>
        <v>0</v>
      </c>
      <c r="CL15" s="47">
        <f t="shared" si="38"/>
        <v>8.1720919644889589E-2</v>
      </c>
      <c r="CM15" s="47">
        <f t="shared" si="47"/>
        <v>1.033591731266148E-2</v>
      </c>
      <c r="CN15" s="47">
        <f t="shared" si="39"/>
        <v>0</v>
      </c>
      <c r="CO15" s="47">
        <f t="shared" si="40"/>
        <v>0</v>
      </c>
      <c r="CP15" s="47">
        <f t="shared" si="41"/>
        <v>9.9021170043250617E-2</v>
      </c>
      <c r="CR15" s="38" t="s">
        <v>46</v>
      </c>
      <c r="CS15" s="106">
        <f t="shared" si="48"/>
        <v>0.87004830917874398</v>
      </c>
      <c r="CT15" s="106">
        <f t="shared" si="49"/>
        <v>0.11352657004830913</v>
      </c>
      <c r="CU15" s="106">
        <f t="shared" si="50"/>
        <v>1.6425120772946888E-2</v>
      </c>
      <c r="CV15" s="106">
        <f t="shared" si="51"/>
        <v>0.72727272727272729</v>
      </c>
      <c r="CW15" s="106">
        <f t="shared" si="52"/>
        <v>0.24242424242424243</v>
      </c>
      <c r="CX15" s="106">
        <f t="shared" si="53"/>
        <v>3.0303030303030276E-2</v>
      </c>
      <c r="CY15" s="106">
        <f t="shared" si="54"/>
        <v>0.81818181818181823</v>
      </c>
      <c r="CZ15" s="106">
        <f t="shared" si="55"/>
        <v>0.18181818181818177</v>
      </c>
      <c r="DA15" s="106">
        <f t="shared" si="56"/>
        <v>0</v>
      </c>
      <c r="DB15" s="106">
        <f t="shared" si="57"/>
        <v>0.81819111929609167</v>
      </c>
      <c r="DC15" s="106">
        <f t="shared" si="58"/>
        <v>0.11878453038674031</v>
      </c>
      <c r="DD15" s="106">
        <f t="shared" si="59"/>
        <v>6.3024350317168021E-2</v>
      </c>
    </row>
    <row r="16" spans="1:108" s="15" customFormat="1" ht="13.5" customHeight="1">
      <c r="A16" s="65"/>
      <c r="B16" s="332"/>
      <c r="C16" s="329"/>
      <c r="D16" s="84"/>
      <c r="E16" s="209" t="s">
        <v>168</v>
      </c>
      <c r="F16" s="224">
        <v>0</v>
      </c>
      <c r="G16" s="225">
        <v>0</v>
      </c>
      <c r="H16" s="226" t="str">
        <f t="shared" si="62"/>
        <v>-</v>
      </c>
      <c r="I16" s="227">
        <v>0</v>
      </c>
      <c r="J16" s="228" t="str">
        <f t="shared" si="63"/>
        <v>-</v>
      </c>
      <c r="K16" s="225">
        <v>0</v>
      </c>
      <c r="L16" s="226" t="str">
        <f t="shared" si="64"/>
        <v>-</v>
      </c>
      <c r="M16" s="227">
        <v>0</v>
      </c>
      <c r="N16" s="228" t="str">
        <f t="shared" si="65"/>
        <v>-</v>
      </c>
      <c r="O16" s="224">
        <v>0</v>
      </c>
      <c r="P16" s="225">
        <v>0</v>
      </c>
      <c r="Q16" s="226" t="str">
        <f t="shared" si="66"/>
        <v>-</v>
      </c>
      <c r="R16" s="227">
        <v>0</v>
      </c>
      <c r="S16" s="228" t="str">
        <f t="shared" si="67"/>
        <v>-</v>
      </c>
      <c r="T16" s="225">
        <v>0</v>
      </c>
      <c r="U16" s="226" t="str">
        <f t="shared" si="68"/>
        <v>-</v>
      </c>
      <c r="V16" s="227">
        <v>0</v>
      </c>
      <c r="W16" s="228" t="str">
        <f t="shared" si="69"/>
        <v>-</v>
      </c>
      <c r="X16" s="224">
        <v>6</v>
      </c>
      <c r="Y16" s="225">
        <v>6</v>
      </c>
      <c r="Z16" s="226">
        <f t="shared" si="70"/>
        <v>1</v>
      </c>
      <c r="AA16" s="227">
        <v>2341960</v>
      </c>
      <c r="AB16" s="228">
        <f t="shared" si="71"/>
        <v>390326.66666666669</v>
      </c>
      <c r="AC16" s="225">
        <v>4</v>
      </c>
      <c r="AD16" s="226">
        <f t="shared" si="72"/>
        <v>0.66666666666666663</v>
      </c>
      <c r="AE16" s="227">
        <v>789805</v>
      </c>
      <c r="AF16" s="228">
        <f t="shared" si="73"/>
        <v>197451.25</v>
      </c>
      <c r="AG16" s="224">
        <v>4</v>
      </c>
      <c r="AH16" s="225">
        <v>4</v>
      </c>
      <c r="AI16" s="226">
        <f t="shared" si="74"/>
        <v>1</v>
      </c>
      <c r="AJ16" s="227">
        <v>4246470</v>
      </c>
      <c r="AK16" s="228">
        <f t="shared" si="75"/>
        <v>1061617.5</v>
      </c>
      <c r="AL16" s="225">
        <v>3</v>
      </c>
      <c r="AM16" s="226">
        <f t="shared" si="76"/>
        <v>0.75</v>
      </c>
      <c r="AN16" s="227">
        <v>1655843</v>
      </c>
      <c r="AO16" s="228">
        <f t="shared" si="77"/>
        <v>551947.66666666663</v>
      </c>
      <c r="AP16" s="224">
        <v>2</v>
      </c>
      <c r="AQ16" s="225">
        <v>2</v>
      </c>
      <c r="AR16" s="226">
        <f t="shared" si="78"/>
        <v>1</v>
      </c>
      <c r="AS16" s="227">
        <v>2047360</v>
      </c>
      <c r="AT16" s="228">
        <f t="shared" si="79"/>
        <v>1023680</v>
      </c>
      <c r="AU16" s="225">
        <v>2</v>
      </c>
      <c r="AV16" s="226">
        <f t="shared" si="80"/>
        <v>1</v>
      </c>
      <c r="AW16" s="227">
        <v>464802</v>
      </c>
      <c r="AX16" s="228">
        <f t="shared" si="81"/>
        <v>232401</v>
      </c>
      <c r="AY16" s="224">
        <v>0</v>
      </c>
      <c r="AZ16" s="225">
        <v>0</v>
      </c>
      <c r="BA16" s="226" t="str">
        <f t="shared" si="82"/>
        <v>-</v>
      </c>
      <c r="BB16" s="227">
        <v>0</v>
      </c>
      <c r="BC16" s="228" t="str">
        <f t="shared" si="83"/>
        <v>-</v>
      </c>
      <c r="BD16" s="225">
        <v>0</v>
      </c>
      <c r="BE16" s="226" t="str">
        <f t="shared" si="84"/>
        <v>-</v>
      </c>
      <c r="BF16" s="227">
        <v>0</v>
      </c>
      <c r="BG16" s="228" t="str">
        <f t="shared" si="85"/>
        <v>-</v>
      </c>
      <c r="BH16" s="224">
        <v>0</v>
      </c>
      <c r="BI16" s="225">
        <v>0</v>
      </c>
      <c r="BJ16" s="226" t="str">
        <f t="shared" si="86"/>
        <v>-</v>
      </c>
      <c r="BK16" s="227">
        <v>0</v>
      </c>
      <c r="BL16" s="228" t="str">
        <f t="shared" si="87"/>
        <v>-</v>
      </c>
      <c r="BM16" s="225">
        <v>0</v>
      </c>
      <c r="BN16" s="226" t="str">
        <f t="shared" si="88"/>
        <v>-</v>
      </c>
      <c r="BO16" s="227">
        <v>0</v>
      </c>
      <c r="BP16" s="228" t="str">
        <f t="shared" si="89"/>
        <v>-</v>
      </c>
      <c r="BQ16" s="229">
        <f t="shared" si="90"/>
        <v>12</v>
      </c>
      <c r="BR16" s="225">
        <f t="shared" si="91"/>
        <v>12</v>
      </c>
      <c r="BS16" s="226">
        <f t="shared" si="92"/>
        <v>1</v>
      </c>
      <c r="BT16" s="227">
        <f t="shared" si="93"/>
        <v>8635790</v>
      </c>
      <c r="BU16" s="228">
        <f t="shared" si="94"/>
        <v>719649.16666666663</v>
      </c>
      <c r="BV16" s="225">
        <f t="shared" si="95"/>
        <v>9</v>
      </c>
      <c r="BW16" s="226">
        <f t="shared" si="96"/>
        <v>0.75</v>
      </c>
      <c r="BX16" s="227">
        <f t="shared" si="97"/>
        <v>2910450</v>
      </c>
      <c r="BY16" s="228">
        <f t="shared" si="98"/>
        <v>323383.33333333331</v>
      </c>
      <c r="BZ16" s="85"/>
      <c r="CA16" s="89">
        <f t="shared" si="43"/>
        <v>0.25</v>
      </c>
      <c r="CB16" s="89">
        <f t="shared" si="44"/>
        <v>0</v>
      </c>
      <c r="CC16" s="61">
        <v>10</v>
      </c>
      <c r="CD16" s="14" t="s">
        <v>59</v>
      </c>
      <c r="CE16" s="47">
        <f t="shared" si="45"/>
        <v>0.89013224821973547</v>
      </c>
      <c r="CF16" s="47">
        <f t="shared" si="33"/>
        <v>0.81818181818181823</v>
      </c>
      <c r="CG16" s="93">
        <f t="shared" si="34"/>
        <v>0.75</v>
      </c>
      <c r="CH16" s="47">
        <f t="shared" si="35"/>
        <v>0.84843608568842399</v>
      </c>
      <c r="CI16" s="47">
        <f t="shared" si="46"/>
        <v>0.10071210579857581</v>
      </c>
      <c r="CJ16" s="47">
        <f t="shared" si="36"/>
        <v>0.18181818181818177</v>
      </c>
      <c r="CK16" s="47">
        <f t="shared" si="37"/>
        <v>0.25</v>
      </c>
      <c r="CL16" s="47">
        <f t="shared" si="38"/>
        <v>8.8806195313285707E-2</v>
      </c>
      <c r="CM16" s="47">
        <f t="shared" si="47"/>
        <v>9.1556459816887203E-3</v>
      </c>
      <c r="CN16" s="47">
        <f t="shared" si="39"/>
        <v>0</v>
      </c>
      <c r="CO16" s="47">
        <f t="shared" si="40"/>
        <v>0</v>
      </c>
      <c r="CP16" s="47">
        <f t="shared" si="41"/>
        <v>6.2757718998290302E-2</v>
      </c>
      <c r="CR16" s="38" t="s">
        <v>13</v>
      </c>
      <c r="CS16" s="106">
        <f t="shared" si="48"/>
        <v>0.8697711128650355</v>
      </c>
      <c r="CT16" s="106">
        <f t="shared" si="49"/>
        <v>0.11286503551696925</v>
      </c>
      <c r="CU16" s="106">
        <f t="shared" si="50"/>
        <v>1.7363851617995252E-2</v>
      </c>
      <c r="CV16" s="106">
        <f t="shared" si="51"/>
        <v>0.96969696969696972</v>
      </c>
      <c r="CW16" s="106">
        <f t="shared" si="52"/>
        <v>3.0303030303030276E-2</v>
      </c>
      <c r="CX16" s="106">
        <f t="shared" si="53"/>
        <v>0</v>
      </c>
      <c r="CY16" s="106">
        <f t="shared" si="54"/>
        <v>0.8</v>
      </c>
      <c r="CZ16" s="106">
        <f t="shared" si="55"/>
        <v>0.14999999999999991</v>
      </c>
      <c r="DA16" s="106">
        <f t="shared" si="56"/>
        <v>5.0000000000000044E-2</v>
      </c>
      <c r="DB16" s="106">
        <f t="shared" si="57"/>
        <v>0.84672642449022384</v>
      </c>
      <c r="DC16" s="106">
        <f t="shared" si="58"/>
        <v>8.8693190753263096E-2</v>
      </c>
      <c r="DD16" s="106">
        <f t="shared" si="59"/>
        <v>6.4580384756513065E-2</v>
      </c>
    </row>
    <row r="17" spans="1:108" s="15" customFormat="1" ht="13.5" customHeight="1">
      <c r="A17" s="65"/>
      <c r="B17" s="332"/>
      <c r="C17" s="329"/>
      <c r="D17" s="221"/>
      <c r="E17" s="75" t="s">
        <v>234</v>
      </c>
      <c r="F17" s="222">
        <v>0</v>
      </c>
      <c r="G17" s="136">
        <v>0</v>
      </c>
      <c r="H17" s="134" t="str">
        <f>IFERROR(G17/F17,"-")</f>
        <v>-</v>
      </c>
      <c r="I17" s="137">
        <v>0</v>
      </c>
      <c r="J17" s="135" t="str">
        <f>IFERROR(I17/G17,"-")</f>
        <v>-</v>
      </c>
      <c r="K17" s="136">
        <v>0</v>
      </c>
      <c r="L17" s="134" t="str">
        <f>IFERROR(K17/F17,"-")</f>
        <v>-</v>
      </c>
      <c r="M17" s="137">
        <v>0</v>
      </c>
      <c r="N17" s="135" t="str">
        <f>IFERROR(M17/K17,"-")</f>
        <v>-</v>
      </c>
      <c r="O17" s="222">
        <v>0</v>
      </c>
      <c r="P17" s="136">
        <v>0</v>
      </c>
      <c r="Q17" s="134" t="str">
        <f>IFERROR(P17/O17,"-")</f>
        <v>-</v>
      </c>
      <c r="R17" s="137">
        <v>0</v>
      </c>
      <c r="S17" s="135" t="str">
        <f>IFERROR(R17/P17,"-")</f>
        <v>-</v>
      </c>
      <c r="T17" s="136">
        <v>0</v>
      </c>
      <c r="U17" s="134" t="str">
        <f>IFERROR(T17/O17,"-")</f>
        <v>-</v>
      </c>
      <c r="V17" s="137">
        <v>0</v>
      </c>
      <c r="W17" s="135" t="str">
        <f>IFERROR(V17/T17,"-")</f>
        <v>-</v>
      </c>
      <c r="X17" s="222">
        <v>0</v>
      </c>
      <c r="Y17" s="136">
        <v>0</v>
      </c>
      <c r="Z17" s="134" t="str">
        <f>IFERROR(Y17/X17,"-")</f>
        <v>-</v>
      </c>
      <c r="AA17" s="137">
        <v>0</v>
      </c>
      <c r="AB17" s="135" t="str">
        <f>IFERROR(AA17/Y17,"-")</f>
        <v>-</v>
      </c>
      <c r="AC17" s="136">
        <v>0</v>
      </c>
      <c r="AD17" s="134" t="str">
        <f>IFERROR(AC17/X17,"-")</f>
        <v>-</v>
      </c>
      <c r="AE17" s="137">
        <v>0</v>
      </c>
      <c r="AF17" s="135" t="str">
        <f>IFERROR(AE17/AC17,"-")</f>
        <v>-</v>
      </c>
      <c r="AG17" s="222">
        <v>0</v>
      </c>
      <c r="AH17" s="136">
        <v>0</v>
      </c>
      <c r="AI17" s="134" t="str">
        <f>IFERROR(AH17/AG17,"-")</f>
        <v>-</v>
      </c>
      <c r="AJ17" s="137">
        <v>0</v>
      </c>
      <c r="AK17" s="135" t="str">
        <f>IFERROR(AJ17/AH17,"-")</f>
        <v>-</v>
      </c>
      <c r="AL17" s="136">
        <v>0</v>
      </c>
      <c r="AM17" s="134" t="str">
        <f>IFERROR(AL17/AG17,"-")</f>
        <v>-</v>
      </c>
      <c r="AN17" s="137">
        <v>0</v>
      </c>
      <c r="AO17" s="135" t="str">
        <f>IFERROR(AN17/AL17,"-")</f>
        <v>-</v>
      </c>
      <c r="AP17" s="222">
        <v>0</v>
      </c>
      <c r="AQ17" s="136">
        <v>0</v>
      </c>
      <c r="AR17" s="134" t="str">
        <f>IFERROR(AQ17/AP17,"-")</f>
        <v>-</v>
      </c>
      <c r="AS17" s="137">
        <v>0</v>
      </c>
      <c r="AT17" s="135" t="str">
        <f>IFERROR(AS17/AQ17,"-")</f>
        <v>-</v>
      </c>
      <c r="AU17" s="136">
        <v>0</v>
      </c>
      <c r="AV17" s="134" t="str">
        <f>IFERROR(AU17/AP17,"-")</f>
        <v>-</v>
      </c>
      <c r="AW17" s="137">
        <v>0</v>
      </c>
      <c r="AX17" s="135" t="str">
        <f>IFERROR(AW17/AU17,"-")</f>
        <v>-</v>
      </c>
      <c r="AY17" s="222">
        <v>0</v>
      </c>
      <c r="AZ17" s="136">
        <v>0</v>
      </c>
      <c r="BA17" s="134" t="str">
        <f>IFERROR(AZ17/AY17,"-")</f>
        <v>-</v>
      </c>
      <c r="BB17" s="137">
        <v>0</v>
      </c>
      <c r="BC17" s="135" t="str">
        <f>IFERROR(BB17/AZ17,"-")</f>
        <v>-</v>
      </c>
      <c r="BD17" s="136">
        <v>0</v>
      </c>
      <c r="BE17" s="134" t="str">
        <f>IFERROR(BD17/AY17,"-")</f>
        <v>-</v>
      </c>
      <c r="BF17" s="137">
        <v>0</v>
      </c>
      <c r="BG17" s="135" t="str">
        <f>IFERROR(BF17/BD17,"-")</f>
        <v>-</v>
      </c>
      <c r="BH17" s="222">
        <v>0</v>
      </c>
      <c r="BI17" s="136">
        <v>0</v>
      </c>
      <c r="BJ17" s="134" t="str">
        <f>IFERROR(BI17/BH17,"-")</f>
        <v>-</v>
      </c>
      <c r="BK17" s="137">
        <v>0</v>
      </c>
      <c r="BL17" s="135" t="str">
        <f>IFERROR(BK17/BI17,"-")</f>
        <v>-</v>
      </c>
      <c r="BM17" s="136">
        <v>0</v>
      </c>
      <c r="BN17" s="134" t="str">
        <f>IFERROR(BM17/BH17,"-")</f>
        <v>-</v>
      </c>
      <c r="BO17" s="137">
        <v>0</v>
      </c>
      <c r="BP17" s="135" t="str">
        <f>IFERROR(BO17/BM17,"-")</f>
        <v>-</v>
      </c>
      <c r="BQ17" s="223">
        <f t="shared" si="90"/>
        <v>0</v>
      </c>
      <c r="BR17" s="136">
        <f t="shared" si="91"/>
        <v>0</v>
      </c>
      <c r="BS17" s="134" t="str">
        <f>IFERROR(BR17/BQ17,"-")</f>
        <v>-</v>
      </c>
      <c r="BT17" s="137">
        <f>SUM(I17,R17,AA17,AJ17,AS17,BB17,BK17)</f>
        <v>0</v>
      </c>
      <c r="BU17" s="135" t="str">
        <f>IFERROR(BT17/BR17,"-")</f>
        <v>-</v>
      </c>
      <c r="BV17" s="136">
        <f>SUM(K17,T17,AC17,AL17,AU17,BD17,BM17)</f>
        <v>0</v>
      </c>
      <c r="BW17" s="134" t="str">
        <f>IFERROR(BV17/BQ17,"-")</f>
        <v>-</v>
      </c>
      <c r="BX17" s="137">
        <f>SUM(M17,V17,AE17,AN17,AW17,BF17,BO17)</f>
        <v>0</v>
      </c>
      <c r="BY17" s="135" t="str">
        <f>IFERROR(BX17/BV17,"-")</f>
        <v>-</v>
      </c>
      <c r="BZ17" s="85"/>
      <c r="CA17" s="89" t="str">
        <f t="shared" si="43"/>
        <v>-</v>
      </c>
      <c r="CB17" s="89" t="str">
        <f t="shared" si="44"/>
        <v>-</v>
      </c>
      <c r="CC17" s="61">
        <v>11</v>
      </c>
      <c r="CD17" s="14" t="s">
        <v>60</v>
      </c>
      <c r="CE17" s="47">
        <f t="shared" si="45"/>
        <v>0.88842024539877296</v>
      </c>
      <c r="CF17" s="47">
        <f t="shared" si="33"/>
        <v>0.9</v>
      </c>
      <c r="CG17" s="93">
        <f t="shared" si="34"/>
        <v>0.9</v>
      </c>
      <c r="CH17" s="47">
        <f t="shared" si="35"/>
        <v>0.84218247475032448</v>
      </c>
      <c r="CI17" s="47">
        <f t="shared" si="46"/>
        <v>9.777607361963192E-2</v>
      </c>
      <c r="CJ17" s="47">
        <f t="shared" si="36"/>
        <v>9.9999999999999978E-2</v>
      </c>
      <c r="CK17" s="47">
        <f t="shared" si="37"/>
        <v>9.9999999999999978E-2</v>
      </c>
      <c r="CL17" s="47">
        <f t="shared" si="38"/>
        <v>8.7795519945833012E-2</v>
      </c>
      <c r="CM17" s="47">
        <f t="shared" si="47"/>
        <v>1.3803680981595123E-2</v>
      </c>
      <c r="CN17" s="47">
        <f t="shared" si="39"/>
        <v>0</v>
      </c>
      <c r="CO17" s="47">
        <f t="shared" si="40"/>
        <v>0</v>
      </c>
      <c r="CP17" s="47">
        <f t="shared" si="41"/>
        <v>7.0022005303842505E-2</v>
      </c>
      <c r="CR17" s="38" t="s">
        <v>14</v>
      </c>
      <c r="CS17" s="106">
        <f t="shared" si="48"/>
        <v>0.84823144944252216</v>
      </c>
      <c r="CT17" s="106">
        <f t="shared" si="49"/>
        <v>0.13677431757016523</v>
      </c>
      <c r="CU17" s="106">
        <f t="shared" si="50"/>
        <v>1.4994232987312617E-2</v>
      </c>
      <c r="CV17" s="106">
        <f t="shared" si="51"/>
        <v>0.83211678832116787</v>
      </c>
      <c r="CW17" s="106">
        <f t="shared" si="52"/>
        <v>0.16058394160583944</v>
      </c>
      <c r="CX17" s="106">
        <f t="shared" si="53"/>
        <v>7.2992700729926918E-3</v>
      </c>
      <c r="CY17" s="106">
        <f t="shared" si="54"/>
        <v>0.79411764705882348</v>
      </c>
      <c r="CZ17" s="106">
        <f t="shared" si="55"/>
        <v>0.19117647058823539</v>
      </c>
      <c r="DA17" s="106">
        <f t="shared" si="56"/>
        <v>1.4705882352941124E-2</v>
      </c>
      <c r="DB17" s="106">
        <f t="shared" si="57"/>
        <v>0.82974867867543955</v>
      </c>
      <c r="DC17" s="106">
        <f t="shared" si="58"/>
        <v>0.10879085319814474</v>
      </c>
      <c r="DD17" s="106">
        <f t="shared" si="59"/>
        <v>6.1460468126415702E-2</v>
      </c>
    </row>
    <row r="18" spans="1:108" s="15" customFormat="1" ht="13.5" customHeight="1">
      <c r="A18" s="65"/>
      <c r="B18" s="333"/>
      <c r="C18" s="330"/>
      <c r="D18" s="338" t="s">
        <v>225</v>
      </c>
      <c r="E18" s="339"/>
      <c r="F18" s="154">
        <v>22</v>
      </c>
      <c r="G18" s="62">
        <v>21</v>
      </c>
      <c r="H18" s="83">
        <f t="shared" si="62"/>
        <v>0.95454545454545459</v>
      </c>
      <c r="I18" s="102">
        <v>40938410</v>
      </c>
      <c r="J18" s="110">
        <f t="shared" si="63"/>
        <v>1949448.0952380951</v>
      </c>
      <c r="K18" s="62">
        <v>16</v>
      </c>
      <c r="L18" s="83">
        <f t="shared" si="64"/>
        <v>0.72727272727272729</v>
      </c>
      <c r="M18" s="102">
        <v>17534813</v>
      </c>
      <c r="N18" s="110">
        <f t="shared" si="65"/>
        <v>1095925.8125</v>
      </c>
      <c r="O18" s="154">
        <v>103</v>
      </c>
      <c r="P18" s="62">
        <v>96</v>
      </c>
      <c r="Q18" s="83">
        <f t="shared" si="66"/>
        <v>0.93203883495145634</v>
      </c>
      <c r="R18" s="102">
        <v>211464930</v>
      </c>
      <c r="S18" s="110">
        <f t="shared" si="67"/>
        <v>2202759.6875</v>
      </c>
      <c r="T18" s="62">
        <v>89</v>
      </c>
      <c r="U18" s="83">
        <f t="shared" si="68"/>
        <v>0.86407766990291257</v>
      </c>
      <c r="V18" s="102">
        <v>96748739</v>
      </c>
      <c r="W18" s="110">
        <f t="shared" si="69"/>
        <v>1087064.4831460675</v>
      </c>
      <c r="X18" s="154">
        <v>3571</v>
      </c>
      <c r="Y18" s="62">
        <v>3252</v>
      </c>
      <c r="Z18" s="83">
        <f t="shared" si="70"/>
        <v>0.91066928031363759</v>
      </c>
      <c r="AA18" s="102">
        <v>2665698050</v>
      </c>
      <c r="AB18" s="110">
        <f t="shared" si="71"/>
        <v>819710.34747847484</v>
      </c>
      <c r="AC18" s="62">
        <v>2784</v>
      </c>
      <c r="AD18" s="83">
        <f t="shared" si="72"/>
        <v>0.77961355362643514</v>
      </c>
      <c r="AE18" s="102">
        <v>648989618</v>
      </c>
      <c r="AF18" s="110">
        <f t="shared" si="73"/>
        <v>233114.08692528735</v>
      </c>
      <c r="AG18" s="154">
        <v>2925</v>
      </c>
      <c r="AH18" s="62">
        <v>2762</v>
      </c>
      <c r="AI18" s="83">
        <f t="shared" si="74"/>
        <v>0.94427350427350432</v>
      </c>
      <c r="AJ18" s="102">
        <v>2433919710</v>
      </c>
      <c r="AK18" s="110">
        <f t="shared" si="75"/>
        <v>881216.40477914549</v>
      </c>
      <c r="AL18" s="62">
        <v>2435</v>
      </c>
      <c r="AM18" s="83">
        <f t="shared" si="76"/>
        <v>0.83247863247863252</v>
      </c>
      <c r="AN18" s="102">
        <v>546541998</v>
      </c>
      <c r="AO18" s="110">
        <f t="shared" si="77"/>
        <v>224452.56591375769</v>
      </c>
      <c r="AP18" s="154">
        <v>2233</v>
      </c>
      <c r="AQ18" s="62">
        <v>2099</v>
      </c>
      <c r="AR18" s="83">
        <f t="shared" si="78"/>
        <v>0.93999104343931927</v>
      </c>
      <c r="AS18" s="102">
        <v>2208761240</v>
      </c>
      <c r="AT18" s="110">
        <f t="shared" si="79"/>
        <v>1052292.1581705573</v>
      </c>
      <c r="AU18" s="62">
        <v>1919</v>
      </c>
      <c r="AV18" s="83">
        <f t="shared" si="80"/>
        <v>0.85938199731303178</v>
      </c>
      <c r="AW18" s="102">
        <v>460713419</v>
      </c>
      <c r="AX18" s="110">
        <f t="shared" si="81"/>
        <v>240079.94736842104</v>
      </c>
      <c r="AY18" s="154">
        <v>1055</v>
      </c>
      <c r="AZ18" s="62">
        <v>987</v>
      </c>
      <c r="BA18" s="83">
        <f t="shared" si="82"/>
        <v>0.93554502369668247</v>
      </c>
      <c r="BB18" s="102">
        <v>966557320</v>
      </c>
      <c r="BC18" s="110">
        <f t="shared" si="83"/>
        <v>979288.06484295847</v>
      </c>
      <c r="BD18" s="62">
        <v>900</v>
      </c>
      <c r="BE18" s="83">
        <f t="shared" si="84"/>
        <v>0.85308056872037918</v>
      </c>
      <c r="BF18" s="102">
        <v>171036274</v>
      </c>
      <c r="BG18" s="110">
        <f t="shared" si="85"/>
        <v>190040.30444444445</v>
      </c>
      <c r="BH18" s="154">
        <v>355</v>
      </c>
      <c r="BI18" s="62">
        <v>310</v>
      </c>
      <c r="BJ18" s="83">
        <f t="shared" si="86"/>
        <v>0.87323943661971826</v>
      </c>
      <c r="BK18" s="102">
        <v>287795100</v>
      </c>
      <c r="BL18" s="110">
        <f t="shared" si="87"/>
        <v>928371.29032258061</v>
      </c>
      <c r="BM18" s="62">
        <v>277</v>
      </c>
      <c r="BN18" s="83">
        <f t="shared" si="88"/>
        <v>0.78028169014084503</v>
      </c>
      <c r="BO18" s="102">
        <v>54018653</v>
      </c>
      <c r="BP18" s="110">
        <f t="shared" si="89"/>
        <v>195013.18772563178</v>
      </c>
      <c r="BQ18" s="108">
        <f t="shared" si="90"/>
        <v>10264</v>
      </c>
      <c r="BR18" s="62">
        <f>SUM(G18,P18,Y18,AH18,AQ18,AZ18,BI18)</f>
        <v>9527</v>
      </c>
      <c r="BS18" s="83">
        <f>IFERROR(BR18/BQ18,"-")</f>
        <v>0.92819563522992987</v>
      </c>
      <c r="BT18" s="102">
        <f>SUM(I18,R18,AA18,AJ18,AS18,BB18,BK18)</f>
        <v>8815134760</v>
      </c>
      <c r="BU18" s="110">
        <f t="shared" si="94"/>
        <v>925279.18127427308</v>
      </c>
      <c r="BV18" s="62">
        <f t="shared" si="95"/>
        <v>8420</v>
      </c>
      <c r="BW18" s="83">
        <f t="shared" si="96"/>
        <v>0.82034294621979731</v>
      </c>
      <c r="BX18" s="102">
        <f t="shared" si="97"/>
        <v>1995583514</v>
      </c>
      <c r="BY18" s="110">
        <f t="shared" si="98"/>
        <v>237005.1679334917</v>
      </c>
      <c r="BZ18" s="85"/>
      <c r="CA18" s="89">
        <f t="shared" si="43"/>
        <v>0.10785268901013256</v>
      </c>
      <c r="CB18" s="89">
        <f t="shared" si="44"/>
        <v>7.1804364770070128E-2</v>
      </c>
      <c r="CC18" s="61">
        <v>12</v>
      </c>
      <c r="CD18" s="14" t="s">
        <v>121</v>
      </c>
      <c r="CE18" s="47">
        <f t="shared" si="45"/>
        <v>0.8660785886126704</v>
      </c>
      <c r="CF18" s="47">
        <f t="shared" si="33"/>
        <v>0.8936170212765957</v>
      </c>
      <c r="CG18" s="93">
        <f t="shared" si="34"/>
        <v>1</v>
      </c>
      <c r="CH18" s="47">
        <f t="shared" si="35"/>
        <v>0.83511567001309472</v>
      </c>
      <c r="CI18" s="47">
        <f t="shared" si="46"/>
        <v>0.12028869286287092</v>
      </c>
      <c r="CJ18" s="47">
        <f t="shared" si="36"/>
        <v>0.1063829787234043</v>
      </c>
      <c r="CK18" s="47">
        <f t="shared" si="37"/>
        <v>0</v>
      </c>
      <c r="CL18" s="47">
        <f t="shared" si="38"/>
        <v>9.624618070711477E-2</v>
      </c>
      <c r="CM18" s="47">
        <f t="shared" si="47"/>
        <v>1.3632718524458687E-2</v>
      </c>
      <c r="CN18" s="47">
        <f t="shared" si="39"/>
        <v>0</v>
      </c>
      <c r="CO18" s="47">
        <f t="shared" si="40"/>
        <v>0</v>
      </c>
      <c r="CP18" s="47">
        <f t="shared" si="41"/>
        <v>6.8638149279790506E-2</v>
      </c>
      <c r="CR18" s="38" t="s">
        <v>9</v>
      </c>
      <c r="CS18" s="106">
        <f t="shared" si="48"/>
        <v>0.86414947450369795</v>
      </c>
      <c r="CT18" s="106">
        <f t="shared" si="49"/>
        <v>0.12560010380173869</v>
      </c>
      <c r="CU18" s="106">
        <f t="shared" si="50"/>
        <v>1.0250421694563361E-2</v>
      </c>
      <c r="CV18" s="106">
        <f t="shared" si="51"/>
        <v>0.75714285714285712</v>
      </c>
      <c r="CW18" s="106">
        <f t="shared" si="52"/>
        <v>0.24285714285714288</v>
      </c>
      <c r="CX18" s="106">
        <f t="shared" si="53"/>
        <v>0</v>
      </c>
      <c r="CY18" s="106">
        <f t="shared" si="54"/>
        <v>0.78378378378378377</v>
      </c>
      <c r="CZ18" s="106">
        <f t="shared" si="55"/>
        <v>0.21621621621621623</v>
      </c>
      <c r="DA18" s="106">
        <f t="shared" si="56"/>
        <v>0</v>
      </c>
      <c r="DB18" s="106">
        <f t="shared" si="57"/>
        <v>0.81044753890833277</v>
      </c>
      <c r="DC18" s="106">
        <f t="shared" si="58"/>
        <v>0.12469282895226741</v>
      </c>
      <c r="DD18" s="106">
        <f t="shared" si="59"/>
        <v>6.4859632139399825E-2</v>
      </c>
    </row>
    <row r="19" spans="1:108" s="15" customFormat="1" ht="13.5" customHeight="1">
      <c r="A19" s="65"/>
      <c r="B19" s="331">
        <v>3</v>
      </c>
      <c r="C19" s="328" t="s">
        <v>115</v>
      </c>
      <c r="D19" s="318" t="s">
        <v>157</v>
      </c>
      <c r="E19" s="307"/>
      <c r="F19" s="154">
        <v>3</v>
      </c>
      <c r="G19" s="62">
        <v>3</v>
      </c>
      <c r="H19" s="83">
        <f t="shared" si="62"/>
        <v>1</v>
      </c>
      <c r="I19" s="102">
        <v>1958220</v>
      </c>
      <c r="J19" s="110">
        <f t="shared" si="63"/>
        <v>652740</v>
      </c>
      <c r="K19" s="62">
        <v>1</v>
      </c>
      <c r="L19" s="83">
        <f t="shared" si="64"/>
        <v>0.33333333333333331</v>
      </c>
      <c r="M19" s="102">
        <v>432745</v>
      </c>
      <c r="N19" s="110">
        <f t="shared" si="65"/>
        <v>432745</v>
      </c>
      <c r="O19" s="154">
        <v>6</v>
      </c>
      <c r="P19" s="62">
        <v>6</v>
      </c>
      <c r="Q19" s="83">
        <f t="shared" si="66"/>
        <v>1</v>
      </c>
      <c r="R19" s="102">
        <v>3028660</v>
      </c>
      <c r="S19" s="110">
        <f t="shared" si="67"/>
        <v>504776.66666666669</v>
      </c>
      <c r="T19" s="62">
        <v>6</v>
      </c>
      <c r="U19" s="83">
        <f t="shared" si="68"/>
        <v>1</v>
      </c>
      <c r="V19" s="102">
        <v>439126</v>
      </c>
      <c r="W19" s="110">
        <f t="shared" si="69"/>
        <v>73187.666666666672</v>
      </c>
      <c r="X19" s="154">
        <v>413</v>
      </c>
      <c r="Y19" s="62">
        <v>402</v>
      </c>
      <c r="Z19" s="83">
        <f t="shared" si="70"/>
        <v>0.9733656174334141</v>
      </c>
      <c r="AA19" s="102">
        <v>188930100</v>
      </c>
      <c r="AB19" s="110">
        <f t="shared" si="71"/>
        <v>469975.37313432834</v>
      </c>
      <c r="AC19" s="62">
        <v>327</v>
      </c>
      <c r="AD19" s="83">
        <f t="shared" si="72"/>
        <v>0.79176755447941893</v>
      </c>
      <c r="AE19" s="102">
        <v>28734246</v>
      </c>
      <c r="AF19" s="110">
        <f t="shared" si="73"/>
        <v>87872.3119266055</v>
      </c>
      <c r="AG19" s="154">
        <v>336</v>
      </c>
      <c r="AH19" s="62">
        <v>329</v>
      </c>
      <c r="AI19" s="83">
        <f t="shared" si="74"/>
        <v>0.97916666666666663</v>
      </c>
      <c r="AJ19" s="102">
        <v>187594750</v>
      </c>
      <c r="AK19" s="110">
        <f t="shared" si="75"/>
        <v>570196.80851063831</v>
      </c>
      <c r="AL19" s="62">
        <v>281</v>
      </c>
      <c r="AM19" s="83">
        <f t="shared" si="76"/>
        <v>0.83630952380952384</v>
      </c>
      <c r="AN19" s="102">
        <v>30301533</v>
      </c>
      <c r="AO19" s="110">
        <f t="shared" si="77"/>
        <v>107834.63701067616</v>
      </c>
      <c r="AP19" s="154">
        <v>218</v>
      </c>
      <c r="AQ19" s="62">
        <v>215</v>
      </c>
      <c r="AR19" s="83">
        <f t="shared" si="78"/>
        <v>0.98623853211009171</v>
      </c>
      <c r="AS19" s="102">
        <v>149574560</v>
      </c>
      <c r="AT19" s="110">
        <f t="shared" si="79"/>
        <v>695695.62790697673</v>
      </c>
      <c r="AU19" s="62">
        <v>179</v>
      </c>
      <c r="AV19" s="83">
        <f t="shared" si="80"/>
        <v>0.82110091743119262</v>
      </c>
      <c r="AW19" s="102">
        <v>24696607</v>
      </c>
      <c r="AX19" s="110">
        <f t="shared" si="81"/>
        <v>137969.87150837987</v>
      </c>
      <c r="AY19" s="154">
        <v>66</v>
      </c>
      <c r="AZ19" s="62">
        <v>65</v>
      </c>
      <c r="BA19" s="83">
        <f t="shared" si="82"/>
        <v>0.98484848484848486</v>
      </c>
      <c r="BB19" s="102">
        <v>35093350</v>
      </c>
      <c r="BC19" s="110">
        <f t="shared" si="83"/>
        <v>539897.69230769225</v>
      </c>
      <c r="BD19" s="62">
        <v>55</v>
      </c>
      <c r="BE19" s="83">
        <f t="shared" si="84"/>
        <v>0.83333333333333337</v>
      </c>
      <c r="BF19" s="102">
        <v>7136311</v>
      </c>
      <c r="BG19" s="110">
        <f t="shared" si="85"/>
        <v>129751.10909090909</v>
      </c>
      <c r="BH19" s="154">
        <v>16</v>
      </c>
      <c r="BI19" s="62">
        <v>16</v>
      </c>
      <c r="BJ19" s="83">
        <f t="shared" si="86"/>
        <v>1</v>
      </c>
      <c r="BK19" s="102">
        <v>15079410</v>
      </c>
      <c r="BL19" s="110">
        <f t="shared" si="87"/>
        <v>942463.125</v>
      </c>
      <c r="BM19" s="62">
        <v>14</v>
      </c>
      <c r="BN19" s="83">
        <f t="shared" si="88"/>
        <v>0.875</v>
      </c>
      <c r="BO19" s="102">
        <v>3049061</v>
      </c>
      <c r="BP19" s="110">
        <f t="shared" si="89"/>
        <v>217790.07142857142</v>
      </c>
      <c r="BQ19" s="108">
        <f t="shared" si="90"/>
        <v>1058</v>
      </c>
      <c r="BR19" s="62">
        <f t="shared" si="91"/>
        <v>1036</v>
      </c>
      <c r="BS19" s="83">
        <f t="shared" si="92"/>
        <v>0.9792060491493384</v>
      </c>
      <c r="BT19" s="102">
        <f t="shared" si="93"/>
        <v>581259050</v>
      </c>
      <c r="BU19" s="110">
        <f t="shared" si="94"/>
        <v>561060.85907335905</v>
      </c>
      <c r="BV19" s="62">
        <f t="shared" si="95"/>
        <v>863</v>
      </c>
      <c r="BW19" s="83">
        <f t="shared" si="96"/>
        <v>0.81568998109640833</v>
      </c>
      <c r="BX19" s="102">
        <f t="shared" si="97"/>
        <v>94789629</v>
      </c>
      <c r="BY19" s="110">
        <f t="shared" si="98"/>
        <v>109837.34530706836</v>
      </c>
      <c r="BZ19" s="85"/>
      <c r="CA19" s="89">
        <f t="shared" si="43"/>
        <v>0.16351606805293006</v>
      </c>
      <c r="CB19" s="89">
        <f t="shared" si="44"/>
        <v>2.0793950850661602E-2</v>
      </c>
      <c r="CC19" s="61">
        <v>13</v>
      </c>
      <c r="CD19" s="14" t="s">
        <v>122</v>
      </c>
      <c r="CE19" s="47">
        <f t="shared" si="45"/>
        <v>0.8915412558380903</v>
      </c>
      <c r="CF19" s="47">
        <f t="shared" si="33"/>
        <v>0.94444444444444442</v>
      </c>
      <c r="CG19" s="93">
        <f t="shared" si="34"/>
        <v>0.875</v>
      </c>
      <c r="CH19" s="47">
        <f t="shared" si="35"/>
        <v>0.836892602909316</v>
      </c>
      <c r="CI19" s="47">
        <f t="shared" si="46"/>
        <v>9.8079916969382452E-2</v>
      </c>
      <c r="CJ19" s="47">
        <f t="shared" si="36"/>
        <v>5.555555555555558E-2</v>
      </c>
      <c r="CK19" s="47">
        <f t="shared" si="37"/>
        <v>0</v>
      </c>
      <c r="CL19" s="47">
        <f t="shared" si="38"/>
        <v>9.668833178582481E-2</v>
      </c>
      <c r="CM19" s="47">
        <f t="shared" si="47"/>
        <v>1.0378827192527251E-2</v>
      </c>
      <c r="CN19" s="47">
        <f t="shared" si="39"/>
        <v>0</v>
      </c>
      <c r="CO19" s="47">
        <f t="shared" si="40"/>
        <v>0.125</v>
      </c>
      <c r="CP19" s="47">
        <f t="shared" si="41"/>
        <v>6.6419065304859193E-2</v>
      </c>
      <c r="CR19" s="38" t="s">
        <v>21</v>
      </c>
      <c r="CS19" s="106">
        <f t="shared" si="48"/>
        <v>0.86881419234360413</v>
      </c>
      <c r="CT19" s="106">
        <f t="shared" si="49"/>
        <v>0.1219654528478058</v>
      </c>
      <c r="CU19" s="106">
        <f t="shared" si="50"/>
        <v>9.22035480859007E-3</v>
      </c>
      <c r="CV19" s="106">
        <f t="shared" si="51"/>
        <v>0.84722222222222221</v>
      </c>
      <c r="CW19" s="106">
        <f t="shared" si="52"/>
        <v>0.14814814814814814</v>
      </c>
      <c r="CX19" s="106">
        <f t="shared" si="53"/>
        <v>4.6296296296296502E-3</v>
      </c>
      <c r="CY19" s="106">
        <f t="shared" si="54"/>
        <v>0.83098591549295775</v>
      </c>
      <c r="CZ19" s="106">
        <f t="shared" si="55"/>
        <v>0.15492957746478875</v>
      </c>
      <c r="DA19" s="106">
        <f t="shared" si="56"/>
        <v>1.4084507042253502E-2</v>
      </c>
      <c r="DB19" s="106">
        <f t="shared" si="57"/>
        <v>0.83026136627810432</v>
      </c>
      <c r="DC19" s="106">
        <f t="shared" si="58"/>
        <v>0.11168675899173064</v>
      </c>
      <c r="DD19" s="106">
        <f t="shared" si="59"/>
        <v>5.8051874730165043E-2</v>
      </c>
    </row>
    <row r="20" spans="1:108" s="15" customFormat="1" ht="13.5" customHeight="1">
      <c r="A20" s="65"/>
      <c r="B20" s="332"/>
      <c r="C20" s="329"/>
      <c r="D20" s="306" t="s">
        <v>171</v>
      </c>
      <c r="E20" s="307"/>
      <c r="F20" s="154">
        <v>0</v>
      </c>
      <c r="G20" s="62">
        <v>0</v>
      </c>
      <c r="H20" s="83" t="str">
        <f t="shared" si="62"/>
        <v>-</v>
      </c>
      <c r="I20" s="102">
        <v>0</v>
      </c>
      <c r="J20" s="110" t="str">
        <f t="shared" si="63"/>
        <v>-</v>
      </c>
      <c r="K20" s="62">
        <v>0</v>
      </c>
      <c r="L20" s="83" t="str">
        <f t="shared" si="64"/>
        <v>-</v>
      </c>
      <c r="M20" s="102">
        <v>0</v>
      </c>
      <c r="N20" s="110" t="str">
        <f t="shared" si="65"/>
        <v>-</v>
      </c>
      <c r="O20" s="154">
        <v>0</v>
      </c>
      <c r="P20" s="62">
        <v>0</v>
      </c>
      <c r="Q20" s="83" t="str">
        <f t="shared" si="66"/>
        <v>-</v>
      </c>
      <c r="R20" s="102">
        <v>0</v>
      </c>
      <c r="S20" s="110" t="str">
        <f t="shared" si="67"/>
        <v>-</v>
      </c>
      <c r="T20" s="62">
        <v>0</v>
      </c>
      <c r="U20" s="83" t="str">
        <f t="shared" si="68"/>
        <v>-</v>
      </c>
      <c r="V20" s="102">
        <v>0</v>
      </c>
      <c r="W20" s="110" t="str">
        <f t="shared" si="69"/>
        <v>-</v>
      </c>
      <c r="X20" s="154">
        <v>16</v>
      </c>
      <c r="Y20" s="62">
        <v>16</v>
      </c>
      <c r="Z20" s="83">
        <f t="shared" si="70"/>
        <v>1</v>
      </c>
      <c r="AA20" s="102">
        <v>11034330</v>
      </c>
      <c r="AB20" s="110">
        <f t="shared" si="71"/>
        <v>689645.625</v>
      </c>
      <c r="AC20" s="62">
        <v>16</v>
      </c>
      <c r="AD20" s="83">
        <f t="shared" si="72"/>
        <v>1</v>
      </c>
      <c r="AE20" s="102">
        <v>1793081</v>
      </c>
      <c r="AF20" s="110">
        <f t="shared" si="73"/>
        <v>112067.5625</v>
      </c>
      <c r="AG20" s="154">
        <v>3</v>
      </c>
      <c r="AH20" s="62">
        <v>3</v>
      </c>
      <c r="AI20" s="83">
        <f t="shared" si="74"/>
        <v>1</v>
      </c>
      <c r="AJ20" s="102">
        <v>1078370</v>
      </c>
      <c r="AK20" s="110">
        <f t="shared" si="75"/>
        <v>359456.66666666669</v>
      </c>
      <c r="AL20" s="62">
        <v>3</v>
      </c>
      <c r="AM20" s="83">
        <f t="shared" si="76"/>
        <v>1</v>
      </c>
      <c r="AN20" s="102">
        <v>152688</v>
      </c>
      <c r="AO20" s="110">
        <f t="shared" si="77"/>
        <v>50896</v>
      </c>
      <c r="AP20" s="154">
        <v>4</v>
      </c>
      <c r="AQ20" s="62">
        <v>4</v>
      </c>
      <c r="AR20" s="83">
        <f t="shared" si="78"/>
        <v>1</v>
      </c>
      <c r="AS20" s="102">
        <v>6602310</v>
      </c>
      <c r="AT20" s="110">
        <f t="shared" si="79"/>
        <v>1650577.5</v>
      </c>
      <c r="AU20" s="62">
        <v>4</v>
      </c>
      <c r="AV20" s="83">
        <f t="shared" si="80"/>
        <v>1</v>
      </c>
      <c r="AW20" s="102">
        <v>553784</v>
      </c>
      <c r="AX20" s="110">
        <f t="shared" si="81"/>
        <v>138446</v>
      </c>
      <c r="AY20" s="154">
        <v>0</v>
      </c>
      <c r="AZ20" s="62">
        <v>0</v>
      </c>
      <c r="BA20" s="83" t="str">
        <f t="shared" si="82"/>
        <v>-</v>
      </c>
      <c r="BB20" s="102">
        <v>0</v>
      </c>
      <c r="BC20" s="110" t="str">
        <f t="shared" si="83"/>
        <v>-</v>
      </c>
      <c r="BD20" s="62">
        <v>0</v>
      </c>
      <c r="BE20" s="83" t="str">
        <f t="shared" si="84"/>
        <v>-</v>
      </c>
      <c r="BF20" s="102">
        <v>0</v>
      </c>
      <c r="BG20" s="110" t="str">
        <f t="shared" si="85"/>
        <v>-</v>
      </c>
      <c r="BH20" s="154">
        <v>0</v>
      </c>
      <c r="BI20" s="62">
        <v>0</v>
      </c>
      <c r="BJ20" s="83" t="str">
        <f t="shared" si="86"/>
        <v>-</v>
      </c>
      <c r="BK20" s="102">
        <v>0</v>
      </c>
      <c r="BL20" s="110" t="str">
        <f t="shared" si="87"/>
        <v>-</v>
      </c>
      <c r="BM20" s="62">
        <v>0</v>
      </c>
      <c r="BN20" s="83" t="str">
        <f t="shared" si="88"/>
        <v>-</v>
      </c>
      <c r="BO20" s="102">
        <v>0</v>
      </c>
      <c r="BP20" s="110" t="str">
        <f t="shared" si="89"/>
        <v>-</v>
      </c>
      <c r="BQ20" s="108">
        <f t="shared" si="90"/>
        <v>23</v>
      </c>
      <c r="BR20" s="62">
        <f t="shared" si="91"/>
        <v>23</v>
      </c>
      <c r="BS20" s="83">
        <f t="shared" si="92"/>
        <v>1</v>
      </c>
      <c r="BT20" s="102">
        <f t="shared" si="93"/>
        <v>18715010</v>
      </c>
      <c r="BU20" s="110">
        <f t="shared" si="94"/>
        <v>813696.08695652173</v>
      </c>
      <c r="BV20" s="62">
        <f t="shared" si="95"/>
        <v>23</v>
      </c>
      <c r="BW20" s="83">
        <f t="shared" si="96"/>
        <v>1</v>
      </c>
      <c r="BX20" s="102">
        <f t="shared" si="97"/>
        <v>2499553</v>
      </c>
      <c r="BY20" s="110">
        <f t="shared" si="98"/>
        <v>108676.21739130435</v>
      </c>
      <c r="BZ20" s="85"/>
      <c r="CA20" s="89">
        <f t="shared" si="43"/>
        <v>0</v>
      </c>
      <c r="CB20" s="89">
        <f t="shared" si="44"/>
        <v>0</v>
      </c>
      <c r="CC20" s="61">
        <v>14</v>
      </c>
      <c r="CD20" s="14" t="s">
        <v>123</v>
      </c>
      <c r="CE20" s="47">
        <f t="shared" si="45"/>
        <v>0.85771812080536913</v>
      </c>
      <c r="CF20" s="47">
        <f t="shared" si="33"/>
        <v>0.77419354838709675</v>
      </c>
      <c r="CG20" s="93">
        <f t="shared" si="34"/>
        <v>0.7857142857142857</v>
      </c>
      <c r="CH20" s="47">
        <f t="shared" si="35"/>
        <v>0.83255775981712787</v>
      </c>
      <c r="CI20" s="47">
        <f t="shared" si="46"/>
        <v>0.12080536912751683</v>
      </c>
      <c r="CJ20" s="47">
        <f t="shared" si="36"/>
        <v>0.19354838709677424</v>
      </c>
      <c r="CK20" s="47">
        <f t="shared" si="37"/>
        <v>0.2142857142857143</v>
      </c>
      <c r="CL20" s="47">
        <f t="shared" si="38"/>
        <v>9.9844885296758945E-2</v>
      </c>
      <c r="CM20" s="47">
        <f t="shared" si="47"/>
        <v>2.1476510067114041E-2</v>
      </c>
      <c r="CN20" s="47">
        <f t="shared" si="39"/>
        <v>3.2258064516129004E-2</v>
      </c>
      <c r="CO20" s="47">
        <f t="shared" si="40"/>
        <v>0</v>
      </c>
      <c r="CP20" s="47">
        <f t="shared" si="41"/>
        <v>6.7597354886113181E-2</v>
      </c>
      <c r="CR20" s="38" t="s">
        <v>47</v>
      </c>
      <c r="CS20" s="106">
        <f t="shared" si="48"/>
        <v>0.90288104089219334</v>
      </c>
      <c r="CT20" s="106">
        <f t="shared" si="49"/>
        <v>8.7825278810408913E-2</v>
      </c>
      <c r="CU20" s="106">
        <f t="shared" si="50"/>
        <v>9.2936802973977439E-3</v>
      </c>
      <c r="CV20" s="106">
        <f t="shared" si="51"/>
        <v>0.89583333333333337</v>
      </c>
      <c r="CW20" s="106">
        <f t="shared" si="52"/>
        <v>0.10416666666666663</v>
      </c>
      <c r="CX20" s="106">
        <f t="shared" si="53"/>
        <v>0</v>
      </c>
      <c r="CY20" s="106">
        <f t="shared" si="54"/>
        <v>0.83333333333333337</v>
      </c>
      <c r="CZ20" s="106">
        <f t="shared" si="55"/>
        <v>8.3333333333333259E-2</v>
      </c>
      <c r="DA20" s="106">
        <f t="shared" si="56"/>
        <v>8.333333333333337E-2</v>
      </c>
      <c r="DB20" s="106">
        <f t="shared" si="57"/>
        <v>0.8620751341681574</v>
      </c>
      <c r="DC20" s="106">
        <f t="shared" si="58"/>
        <v>8.711985688729873E-2</v>
      </c>
      <c r="DD20" s="106">
        <f t="shared" si="59"/>
        <v>5.0805008944543872E-2</v>
      </c>
    </row>
    <row r="21" spans="1:108" s="15" customFormat="1" ht="13.5" customHeight="1">
      <c r="A21" s="65"/>
      <c r="B21" s="332"/>
      <c r="C21" s="329"/>
      <c r="D21" s="84"/>
      <c r="E21" s="74" t="s">
        <v>167</v>
      </c>
      <c r="F21" s="178">
        <v>0</v>
      </c>
      <c r="G21" s="64">
        <v>0</v>
      </c>
      <c r="H21" s="82" t="str">
        <f t="shared" si="62"/>
        <v>-</v>
      </c>
      <c r="I21" s="111">
        <v>0</v>
      </c>
      <c r="J21" s="112" t="str">
        <f t="shared" si="63"/>
        <v>-</v>
      </c>
      <c r="K21" s="64">
        <v>0</v>
      </c>
      <c r="L21" s="82" t="str">
        <f t="shared" si="64"/>
        <v>-</v>
      </c>
      <c r="M21" s="111">
        <v>0</v>
      </c>
      <c r="N21" s="112" t="str">
        <f t="shared" si="65"/>
        <v>-</v>
      </c>
      <c r="O21" s="178">
        <v>0</v>
      </c>
      <c r="P21" s="64">
        <v>0</v>
      </c>
      <c r="Q21" s="82" t="str">
        <f t="shared" si="66"/>
        <v>-</v>
      </c>
      <c r="R21" s="111">
        <v>0</v>
      </c>
      <c r="S21" s="112" t="str">
        <f t="shared" si="67"/>
        <v>-</v>
      </c>
      <c r="T21" s="64">
        <v>0</v>
      </c>
      <c r="U21" s="82" t="str">
        <f t="shared" si="68"/>
        <v>-</v>
      </c>
      <c r="V21" s="111">
        <v>0</v>
      </c>
      <c r="W21" s="112" t="str">
        <f t="shared" si="69"/>
        <v>-</v>
      </c>
      <c r="X21" s="178">
        <v>12</v>
      </c>
      <c r="Y21" s="64">
        <v>12</v>
      </c>
      <c r="Z21" s="82">
        <f t="shared" si="70"/>
        <v>1</v>
      </c>
      <c r="AA21" s="111">
        <v>7874070</v>
      </c>
      <c r="AB21" s="112">
        <f t="shared" si="71"/>
        <v>656172.5</v>
      </c>
      <c r="AC21" s="64">
        <v>12</v>
      </c>
      <c r="AD21" s="82">
        <f t="shared" si="72"/>
        <v>1</v>
      </c>
      <c r="AE21" s="111">
        <v>1634903</v>
      </c>
      <c r="AF21" s="112">
        <f t="shared" si="73"/>
        <v>136241.91666666666</v>
      </c>
      <c r="AG21" s="178">
        <v>3</v>
      </c>
      <c r="AH21" s="64">
        <v>3</v>
      </c>
      <c r="AI21" s="82">
        <f t="shared" si="74"/>
        <v>1</v>
      </c>
      <c r="AJ21" s="111">
        <v>1078370</v>
      </c>
      <c r="AK21" s="112">
        <f t="shared" si="75"/>
        <v>359456.66666666669</v>
      </c>
      <c r="AL21" s="64">
        <v>3</v>
      </c>
      <c r="AM21" s="82">
        <f t="shared" si="76"/>
        <v>1</v>
      </c>
      <c r="AN21" s="111">
        <v>152688</v>
      </c>
      <c r="AO21" s="112">
        <f t="shared" si="77"/>
        <v>50896</v>
      </c>
      <c r="AP21" s="178">
        <v>2</v>
      </c>
      <c r="AQ21" s="64">
        <v>2</v>
      </c>
      <c r="AR21" s="82">
        <f t="shared" si="78"/>
        <v>1</v>
      </c>
      <c r="AS21" s="111">
        <v>3797020</v>
      </c>
      <c r="AT21" s="112">
        <f t="shared" si="79"/>
        <v>1898510</v>
      </c>
      <c r="AU21" s="64">
        <v>2</v>
      </c>
      <c r="AV21" s="82">
        <f t="shared" si="80"/>
        <v>1</v>
      </c>
      <c r="AW21" s="111">
        <v>311269</v>
      </c>
      <c r="AX21" s="112">
        <f t="shared" si="81"/>
        <v>155634.5</v>
      </c>
      <c r="AY21" s="178">
        <v>0</v>
      </c>
      <c r="AZ21" s="64">
        <v>0</v>
      </c>
      <c r="BA21" s="82" t="str">
        <f t="shared" si="82"/>
        <v>-</v>
      </c>
      <c r="BB21" s="111">
        <v>0</v>
      </c>
      <c r="BC21" s="112" t="str">
        <f t="shared" si="83"/>
        <v>-</v>
      </c>
      <c r="BD21" s="64">
        <v>0</v>
      </c>
      <c r="BE21" s="82" t="str">
        <f t="shared" si="84"/>
        <v>-</v>
      </c>
      <c r="BF21" s="111">
        <v>0</v>
      </c>
      <c r="BG21" s="112" t="str">
        <f t="shared" si="85"/>
        <v>-</v>
      </c>
      <c r="BH21" s="178">
        <v>0</v>
      </c>
      <c r="BI21" s="64">
        <v>0</v>
      </c>
      <c r="BJ21" s="82" t="str">
        <f t="shared" si="86"/>
        <v>-</v>
      </c>
      <c r="BK21" s="111">
        <v>0</v>
      </c>
      <c r="BL21" s="112" t="str">
        <f t="shared" si="87"/>
        <v>-</v>
      </c>
      <c r="BM21" s="64">
        <v>0</v>
      </c>
      <c r="BN21" s="82" t="str">
        <f t="shared" si="88"/>
        <v>-</v>
      </c>
      <c r="BO21" s="111">
        <v>0</v>
      </c>
      <c r="BP21" s="112" t="str">
        <f t="shared" si="89"/>
        <v>-</v>
      </c>
      <c r="BQ21" s="109">
        <f t="shared" si="90"/>
        <v>17</v>
      </c>
      <c r="BR21" s="64">
        <f t="shared" si="91"/>
        <v>17</v>
      </c>
      <c r="BS21" s="82">
        <f t="shared" si="92"/>
        <v>1</v>
      </c>
      <c r="BT21" s="111">
        <f t="shared" si="93"/>
        <v>12749460</v>
      </c>
      <c r="BU21" s="112">
        <f t="shared" si="94"/>
        <v>749968.23529411759</v>
      </c>
      <c r="BV21" s="64">
        <f t="shared" si="95"/>
        <v>17</v>
      </c>
      <c r="BW21" s="82">
        <f t="shared" si="96"/>
        <v>1</v>
      </c>
      <c r="BX21" s="111">
        <f t="shared" si="97"/>
        <v>2098860</v>
      </c>
      <c r="BY21" s="112">
        <f t="shared" si="98"/>
        <v>123462.35294117648</v>
      </c>
      <c r="BZ21" s="85"/>
      <c r="CA21" s="89">
        <f t="shared" si="43"/>
        <v>0</v>
      </c>
      <c r="CB21" s="89">
        <f t="shared" si="44"/>
        <v>0</v>
      </c>
      <c r="CC21" s="61">
        <v>15</v>
      </c>
      <c r="CD21" s="14" t="s">
        <v>124</v>
      </c>
      <c r="CE21" s="47">
        <f t="shared" si="45"/>
        <v>0.86395306197286392</v>
      </c>
      <c r="CF21" s="47">
        <f t="shared" si="33"/>
        <v>0.88095238095238093</v>
      </c>
      <c r="CG21" s="93">
        <f t="shared" si="34"/>
        <v>0.91666666666666663</v>
      </c>
      <c r="CH21" s="47">
        <f t="shared" si="35"/>
        <v>0.83335052609861771</v>
      </c>
      <c r="CI21" s="47">
        <f t="shared" si="46"/>
        <v>0.11771177117711773</v>
      </c>
      <c r="CJ21" s="47">
        <f t="shared" si="36"/>
        <v>9.5238095238095233E-2</v>
      </c>
      <c r="CK21" s="47">
        <f t="shared" si="37"/>
        <v>8.333333333333337E-2</v>
      </c>
      <c r="CL21" s="47">
        <f t="shared" si="38"/>
        <v>9.9185062925520984E-2</v>
      </c>
      <c r="CM21" s="47">
        <f t="shared" si="47"/>
        <v>1.8335166850018347E-2</v>
      </c>
      <c r="CN21" s="47">
        <f t="shared" si="39"/>
        <v>2.3809523809523836E-2</v>
      </c>
      <c r="CO21" s="47">
        <f t="shared" si="40"/>
        <v>0</v>
      </c>
      <c r="CP21" s="47">
        <f t="shared" si="41"/>
        <v>6.7464410975861311E-2</v>
      </c>
      <c r="CR21" s="38" t="s">
        <v>25</v>
      </c>
      <c r="CS21" s="106">
        <f t="shared" si="48"/>
        <v>0.87649667405764964</v>
      </c>
      <c r="CT21" s="106">
        <f t="shared" si="49"/>
        <v>0.11352549889135255</v>
      </c>
      <c r="CU21" s="106">
        <f t="shared" si="50"/>
        <v>9.9778270509978118E-3</v>
      </c>
      <c r="CV21" s="106">
        <f t="shared" si="51"/>
        <v>0.85534591194968557</v>
      </c>
      <c r="CW21" s="106">
        <f t="shared" si="52"/>
        <v>0.13836477987421381</v>
      </c>
      <c r="CX21" s="106">
        <f t="shared" si="53"/>
        <v>6.2893081761006275E-3</v>
      </c>
      <c r="CY21" s="106">
        <f t="shared" si="54"/>
        <v>0.78846153846153844</v>
      </c>
      <c r="CZ21" s="106">
        <f t="shared" si="55"/>
        <v>0.19230769230769229</v>
      </c>
      <c r="DA21" s="106">
        <f t="shared" si="56"/>
        <v>1.9230769230769273E-2</v>
      </c>
      <c r="DB21" s="106">
        <f t="shared" si="57"/>
        <v>0.82531280076997116</v>
      </c>
      <c r="DC21" s="106">
        <f t="shared" si="58"/>
        <v>0.1134905357715752</v>
      </c>
      <c r="DD21" s="106">
        <f t="shared" si="59"/>
        <v>6.1196663458453648E-2</v>
      </c>
    </row>
    <row r="22" spans="1:108" s="15" customFormat="1" ht="13.5" customHeight="1">
      <c r="A22" s="65"/>
      <c r="B22" s="332"/>
      <c r="C22" s="329"/>
      <c r="D22" s="84"/>
      <c r="E22" s="209" t="s">
        <v>168</v>
      </c>
      <c r="F22" s="224">
        <v>0</v>
      </c>
      <c r="G22" s="225">
        <v>0</v>
      </c>
      <c r="H22" s="226" t="str">
        <f t="shared" si="62"/>
        <v>-</v>
      </c>
      <c r="I22" s="227">
        <v>0</v>
      </c>
      <c r="J22" s="228" t="str">
        <f t="shared" si="63"/>
        <v>-</v>
      </c>
      <c r="K22" s="225">
        <v>0</v>
      </c>
      <c r="L22" s="226" t="str">
        <f t="shared" si="64"/>
        <v>-</v>
      </c>
      <c r="M22" s="227">
        <v>0</v>
      </c>
      <c r="N22" s="228" t="str">
        <f t="shared" si="65"/>
        <v>-</v>
      </c>
      <c r="O22" s="224">
        <v>0</v>
      </c>
      <c r="P22" s="225">
        <v>0</v>
      </c>
      <c r="Q22" s="226" t="str">
        <f t="shared" si="66"/>
        <v>-</v>
      </c>
      <c r="R22" s="227">
        <v>0</v>
      </c>
      <c r="S22" s="228" t="str">
        <f t="shared" si="67"/>
        <v>-</v>
      </c>
      <c r="T22" s="225">
        <v>0</v>
      </c>
      <c r="U22" s="226" t="str">
        <f t="shared" si="68"/>
        <v>-</v>
      </c>
      <c r="V22" s="227">
        <v>0</v>
      </c>
      <c r="W22" s="228" t="str">
        <f t="shared" si="69"/>
        <v>-</v>
      </c>
      <c r="X22" s="224">
        <v>4</v>
      </c>
      <c r="Y22" s="225">
        <v>4</v>
      </c>
      <c r="Z22" s="226">
        <f t="shared" si="70"/>
        <v>1</v>
      </c>
      <c r="AA22" s="227">
        <v>3160260</v>
      </c>
      <c r="AB22" s="228">
        <f t="shared" si="71"/>
        <v>790065</v>
      </c>
      <c r="AC22" s="225">
        <v>4</v>
      </c>
      <c r="AD22" s="226">
        <f t="shared" si="72"/>
        <v>1</v>
      </c>
      <c r="AE22" s="227">
        <v>158178</v>
      </c>
      <c r="AF22" s="228">
        <f t="shared" si="73"/>
        <v>39544.5</v>
      </c>
      <c r="AG22" s="224">
        <v>0</v>
      </c>
      <c r="AH22" s="225">
        <v>0</v>
      </c>
      <c r="AI22" s="226" t="str">
        <f t="shared" si="74"/>
        <v>-</v>
      </c>
      <c r="AJ22" s="227">
        <v>0</v>
      </c>
      <c r="AK22" s="228" t="str">
        <f t="shared" si="75"/>
        <v>-</v>
      </c>
      <c r="AL22" s="225">
        <v>0</v>
      </c>
      <c r="AM22" s="226" t="str">
        <f t="shared" si="76"/>
        <v>-</v>
      </c>
      <c r="AN22" s="227">
        <v>0</v>
      </c>
      <c r="AO22" s="228" t="str">
        <f t="shared" si="77"/>
        <v>-</v>
      </c>
      <c r="AP22" s="224">
        <v>2</v>
      </c>
      <c r="AQ22" s="225">
        <v>2</v>
      </c>
      <c r="AR22" s="226">
        <f t="shared" si="78"/>
        <v>1</v>
      </c>
      <c r="AS22" s="227">
        <v>2805290</v>
      </c>
      <c r="AT22" s="228">
        <f t="shared" si="79"/>
        <v>1402645</v>
      </c>
      <c r="AU22" s="225">
        <v>2</v>
      </c>
      <c r="AV22" s="226">
        <f t="shared" si="80"/>
        <v>1</v>
      </c>
      <c r="AW22" s="227">
        <v>242515</v>
      </c>
      <c r="AX22" s="228">
        <f t="shared" si="81"/>
        <v>121257.5</v>
      </c>
      <c r="AY22" s="224">
        <v>0</v>
      </c>
      <c r="AZ22" s="225">
        <v>0</v>
      </c>
      <c r="BA22" s="226" t="str">
        <f t="shared" si="82"/>
        <v>-</v>
      </c>
      <c r="BB22" s="227">
        <v>0</v>
      </c>
      <c r="BC22" s="228" t="str">
        <f t="shared" si="83"/>
        <v>-</v>
      </c>
      <c r="BD22" s="225">
        <v>0</v>
      </c>
      <c r="BE22" s="226" t="str">
        <f t="shared" si="84"/>
        <v>-</v>
      </c>
      <c r="BF22" s="227">
        <v>0</v>
      </c>
      <c r="BG22" s="228" t="str">
        <f t="shared" si="85"/>
        <v>-</v>
      </c>
      <c r="BH22" s="224">
        <v>0</v>
      </c>
      <c r="BI22" s="225">
        <v>0</v>
      </c>
      <c r="BJ22" s="226" t="str">
        <f t="shared" si="86"/>
        <v>-</v>
      </c>
      <c r="BK22" s="227">
        <v>0</v>
      </c>
      <c r="BL22" s="228" t="str">
        <f t="shared" si="87"/>
        <v>-</v>
      </c>
      <c r="BM22" s="225">
        <v>0</v>
      </c>
      <c r="BN22" s="226" t="str">
        <f t="shared" si="88"/>
        <v>-</v>
      </c>
      <c r="BO22" s="227">
        <v>0</v>
      </c>
      <c r="BP22" s="228" t="str">
        <f t="shared" si="89"/>
        <v>-</v>
      </c>
      <c r="BQ22" s="229">
        <f t="shared" si="90"/>
        <v>6</v>
      </c>
      <c r="BR22" s="225">
        <f t="shared" si="91"/>
        <v>6</v>
      </c>
      <c r="BS22" s="226">
        <f t="shared" si="92"/>
        <v>1</v>
      </c>
      <c r="BT22" s="227">
        <f t="shared" si="93"/>
        <v>5965550</v>
      </c>
      <c r="BU22" s="228">
        <f t="shared" si="94"/>
        <v>994258.33333333337</v>
      </c>
      <c r="BV22" s="225">
        <f t="shared" si="95"/>
        <v>6</v>
      </c>
      <c r="BW22" s="226">
        <f t="shared" si="96"/>
        <v>1</v>
      </c>
      <c r="BX22" s="227">
        <f t="shared" si="97"/>
        <v>400693</v>
      </c>
      <c r="BY22" s="228">
        <f t="shared" si="98"/>
        <v>66782.166666666672</v>
      </c>
      <c r="BZ22" s="85"/>
      <c r="CA22" s="89">
        <f t="shared" si="43"/>
        <v>0</v>
      </c>
      <c r="CB22" s="89">
        <f t="shared" si="44"/>
        <v>0</v>
      </c>
      <c r="CC22" s="61">
        <v>16</v>
      </c>
      <c r="CD22" s="14" t="s">
        <v>61</v>
      </c>
      <c r="CE22" s="47">
        <f t="shared" si="45"/>
        <v>0.87642585551330798</v>
      </c>
      <c r="CF22" s="47">
        <f t="shared" si="33"/>
        <v>0.82051282051282048</v>
      </c>
      <c r="CG22" s="93">
        <f t="shared" si="34"/>
        <v>0.8</v>
      </c>
      <c r="CH22" s="47">
        <f t="shared" si="35"/>
        <v>0.82835130970724191</v>
      </c>
      <c r="CI22" s="47">
        <f t="shared" si="46"/>
        <v>0.11280101394169839</v>
      </c>
      <c r="CJ22" s="47">
        <f t="shared" si="36"/>
        <v>0.17948717948717952</v>
      </c>
      <c r="CK22" s="47">
        <f t="shared" si="37"/>
        <v>9.9999999999999978E-2</v>
      </c>
      <c r="CL22" s="47">
        <f t="shared" si="38"/>
        <v>9.9460708782742713E-2</v>
      </c>
      <c r="CM22" s="47">
        <f t="shared" si="47"/>
        <v>1.0773130544993625E-2</v>
      </c>
      <c r="CN22" s="47">
        <f t="shared" si="39"/>
        <v>0</v>
      </c>
      <c r="CO22" s="47">
        <f t="shared" si="40"/>
        <v>9.9999999999999978E-2</v>
      </c>
      <c r="CP22" s="47">
        <f t="shared" si="41"/>
        <v>7.2187981510015375E-2</v>
      </c>
      <c r="CR22" s="38" t="s">
        <v>15</v>
      </c>
      <c r="CS22" s="106">
        <f t="shared" si="48"/>
        <v>0.84131873146246861</v>
      </c>
      <c r="CT22" s="106">
        <f t="shared" si="49"/>
        <v>0.14156970111795575</v>
      </c>
      <c r="CU22" s="106">
        <f t="shared" si="50"/>
        <v>1.7111567419575646E-2</v>
      </c>
      <c r="CV22" s="106">
        <f t="shared" si="51"/>
        <v>0.82352941176470584</v>
      </c>
      <c r="CW22" s="106">
        <f t="shared" si="52"/>
        <v>0.16666666666666674</v>
      </c>
      <c r="CX22" s="106">
        <f t="shared" si="53"/>
        <v>9.8039215686274161E-3</v>
      </c>
      <c r="CY22" s="106">
        <f t="shared" si="54"/>
        <v>0.78723404255319152</v>
      </c>
      <c r="CZ22" s="106">
        <f t="shared" si="55"/>
        <v>0.21276595744680848</v>
      </c>
      <c r="DA22" s="106">
        <f t="shared" si="56"/>
        <v>0</v>
      </c>
      <c r="DB22" s="106">
        <f t="shared" si="57"/>
        <v>0.81542976291605529</v>
      </c>
      <c r="DC22" s="106">
        <f t="shared" si="58"/>
        <v>0.10973820372229515</v>
      </c>
      <c r="DD22" s="106">
        <f t="shared" si="59"/>
        <v>7.4832033361649564E-2</v>
      </c>
    </row>
    <row r="23" spans="1:108" s="15" customFormat="1" ht="13.5" customHeight="1">
      <c r="A23" s="65"/>
      <c r="B23" s="332"/>
      <c r="C23" s="329"/>
      <c r="D23" s="221"/>
      <c r="E23" s="75" t="s">
        <v>234</v>
      </c>
      <c r="F23" s="222">
        <v>0</v>
      </c>
      <c r="G23" s="136">
        <v>0</v>
      </c>
      <c r="H23" s="134" t="str">
        <f>IFERROR(G23/F23,"-")</f>
        <v>-</v>
      </c>
      <c r="I23" s="137">
        <v>0</v>
      </c>
      <c r="J23" s="135" t="str">
        <f>IFERROR(I23/G23,"-")</f>
        <v>-</v>
      </c>
      <c r="K23" s="136">
        <v>0</v>
      </c>
      <c r="L23" s="134" t="str">
        <f>IFERROR(K23/F23,"-")</f>
        <v>-</v>
      </c>
      <c r="M23" s="137">
        <v>0</v>
      </c>
      <c r="N23" s="135" t="str">
        <f>IFERROR(M23/K23,"-")</f>
        <v>-</v>
      </c>
      <c r="O23" s="222">
        <v>0</v>
      </c>
      <c r="P23" s="136">
        <v>0</v>
      </c>
      <c r="Q23" s="134" t="str">
        <f>IFERROR(P23/O23,"-")</f>
        <v>-</v>
      </c>
      <c r="R23" s="137">
        <v>0</v>
      </c>
      <c r="S23" s="135" t="str">
        <f>IFERROR(R23/P23,"-")</f>
        <v>-</v>
      </c>
      <c r="T23" s="136">
        <v>0</v>
      </c>
      <c r="U23" s="134" t="str">
        <f>IFERROR(T23/O23,"-")</f>
        <v>-</v>
      </c>
      <c r="V23" s="137">
        <v>0</v>
      </c>
      <c r="W23" s="135" t="str">
        <f>IFERROR(V23/T23,"-")</f>
        <v>-</v>
      </c>
      <c r="X23" s="222">
        <v>0</v>
      </c>
      <c r="Y23" s="136">
        <v>0</v>
      </c>
      <c r="Z23" s="134" t="str">
        <f>IFERROR(Y23/X23,"-")</f>
        <v>-</v>
      </c>
      <c r="AA23" s="137">
        <v>0</v>
      </c>
      <c r="AB23" s="135" t="str">
        <f>IFERROR(AA23/Y23,"-")</f>
        <v>-</v>
      </c>
      <c r="AC23" s="136">
        <v>0</v>
      </c>
      <c r="AD23" s="134" t="str">
        <f>IFERROR(AC23/X23,"-")</f>
        <v>-</v>
      </c>
      <c r="AE23" s="137">
        <v>0</v>
      </c>
      <c r="AF23" s="135" t="str">
        <f>IFERROR(AE23/AC23,"-")</f>
        <v>-</v>
      </c>
      <c r="AG23" s="222">
        <v>0</v>
      </c>
      <c r="AH23" s="136">
        <v>0</v>
      </c>
      <c r="AI23" s="134" t="str">
        <f>IFERROR(AH23/AG23,"-")</f>
        <v>-</v>
      </c>
      <c r="AJ23" s="137">
        <v>0</v>
      </c>
      <c r="AK23" s="135" t="str">
        <f>IFERROR(AJ23/AH23,"-")</f>
        <v>-</v>
      </c>
      <c r="AL23" s="136">
        <v>0</v>
      </c>
      <c r="AM23" s="134" t="str">
        <f>IFERROR(AL23/AG23,"-")</f>
        <v>-</v>
      </c>
      <c r="AN23" s="137">
        <v>0</v>
      </c>
      <c r="AO23" s="135" t="str">
        <f>IFERROR(AN23/AL23,"-")</f>
        <v>-</v>
      </c>
      <c r="AP23" s="222">
        <v>0</v>
      </c>
      <c r="AQ23" s="136">
        <v>0</v>
      </c>
      <c r="AR23" s="134" t="str">
        <f>IFERROR(AQ23/AP23,"-")</f>
        <v>-</v>
      </c>
      <c r="AS23" s="137">
        <v>0</v>
      </c>
      <c r="AT23" s="135" t="str">
        <f>IFERROR(AS23/AQ23,"-")</f>
        <v>-</v>
      </c>
      <c r="AU23" s="136">
        <v>0</v>
      </c>
      <c r="AV23" s="134" t="str">
        <f>IFERROR(AU23/AP23,"-")</f>
        <v>-</v>
      </c>
      <c r="AW23" s="137">
        <v>0</v>
      </c>
      <c r="AX23" s="135" t="str">
        <f>IFERROR(AW23/AU23,"-")</f>
        <v>-</v>
      </c>
      <c r="AY23" s="222">
        <v>0</v>
      </c>
      <c r="AZ23" s="136">
        <v>0</v>
      </c>
      <c r="BA23" s="134" t="str">
        <f>IFERROR(AZ23/AY23,"-")</f>
        <v>-</v>
      </c>
      <c r="BB23" s="137">
        <v>0</v>
      </c>
      <c r="BC23" s="135" t="str">
        <f>IFERROR(BB23/AZ23,"-")</f>
        <v>-</v>
      </c>
      <c r="BD23" s="136">
        <v>0</v>
      </c>
      <c r="BE23" s="134" t="str">
        <f>IFERROR(BD23/AY23,"-")</f>
        <v>-</v>
      </c>
      <c r="BF23" s="137">
        <v>0</v>
      </c>
      <c r="BG23" s="135" t="str">
        <f>IFERROR(BF23/BD23,"-")</f>
        <v>-</v>
      </c>
      <c r="BH23" s="222">
        <v>0</v>
      </c>
      <c r="BI23" s="136">
        <v>0</v>
      </c>
      <c r="BJ23" s="134" t="str">
        <f>IFERROR(BI23/BH23,"-")</f>
        <v>-</v>
      </c>
      <c r="BK23" s="137">
        <v>0</v>
      </c>
      <c r="BL23" s="135" t="str">
        <f>IFERROR(BK23/BI23,"-")</f>
        <v>-</v>
      </c>
      <c r="BM23" s="136">
        <v>0</v>
      </c>
      <c r="BN23" s="134" t="str">
        <f>IFERROR(BM23/BH23,"-")</f>
        <v>-</v>
      </c>
      <c r="BO23" s="137">
        <v>0</v>
      </c>
      <c r="BP23" s="135" t="str">
        <f>IFERROR(BO23/BM23,"-")</f>
        <v>-</v>
      </c>
      <c r="BQ23" s="223">
        <f t="shared" si="90"/>
        <v>0</v>
      </c>
      <c r="BR23" s="136">
        <f t="shared" si="91"/>
        <v>0</v>
      </c>
      <c r="BS23" s="134" t="str">
        <f>IFERROR(BR23/BQ23,"-")</f>
        <v>-</v>
      </c>
      <c r="BT23" s="137">
        <f>SUM(I23,R23,AA23,AJ23,AS23,BB23,BK23)</f>
        <v>0</v>
      </c>
      <c r="BU23" s="135" t="str">
        <f>IFERROR(BT23/BR23,"-")</f>
        <v>-</v>
      </c>
      <c r="BV23" s="136">
        <f>SUM(K23,T23,AC23,AL23,AU23,BD23,BM23)</f>
        <v>0</v>
      </c>
      <c r="BW23" s="134" t="str">
        <f>IFERROR(BV23/BQ23,"-")</f>
        <v>-</v>
      </c>
      <c r="BX23" s="137">
        <f>SUM(M23,V23,AE23,AN23,AW23,BF23,BO23)</f>
        <v>0</v>
      </c>
      <c r="BY23" s="135" t="str">
        <f>IFERROR(BX23/BV23,"-")</f>
        <v>-</v>
      </c>
      <c r="BZ23" s="85"/>
      <c r="CA23" s="89" t="str">
        <f t="shared" si="43"/>
        <v>-</v>
      </c>
      <c r="CB23" s="89" t="str">
        <f t="shared" si="44"/>
        <v>-</v>
      </c>
      <c r="CC23" s="61">
        <v>17</v>
      </c>
      <c r="CD23" s="14" t="s">
        <v>125</v>
      </c>
      <c r="CE23" s="47">
        <f t="shared" si="45"/>
        <v>0.86959937156323641</v>
      </c>
      <c r="CF23" s="47">
        <f t="shared" si="33"/>
        <v>0.78947368421052633</v>
      </c>
      <c r="CG23" s="93">
        <f t="shared" si="34"/>
        <v>0.72727272727272729</v>
      </c>
      <c r="CH23" s="47">
        <f t="shared" si="35"/>
        <v>0.84303245159530948</v>
      </c>
      <c r="CI23" s="47">
        <f t="shared" si="46"/>
        <v>0.11115475255302443</v>
      </c>
      <c r="CJ23" s="47">
        <f t="shared" si="36"/>
        <v>0.21052631578947367</v>
      </c>
      <c r="CK23" s="47">
        <f t="shared" si="37"/>
        <v>0.18181818181818177</v>
      </c>
      <c r="CL23" s="47">
        <f t="shared" si="38"/>
        <v>8.8082901554404125E-2</v>
      </c>
      <c r="CM23" s="47">
        <f t="shared" si="47"/>
        <v>1.9245875883739161E-2</v>
      </c>
      <c r="CN23" s="47">
        <f t="shared" si="39"/>
        <v>0</v>
      </c>
      <c r="CO23" s="47">
        <f t="shared" si="40"/>
        <v>9.0909090909090939E-2</v>
      </c>
      <c r="CP23" s="47">
        <f t="shared" si="41"/>
        <v>6.8884646850286391E-2</v>
      </c>
      <c r="CR23" s="38" t="s">
        <v>26</v>
      </c>
      <c r="CS23" s="106">
        <f t="shared" si="48"/>
        <v>0.86538079140982305</v>
      </c>
      <c r="CT23" s="106">
        <f t="shared" si="49"/>
        <v>0.12726188108967984</v>
      </c>
      <c r="CU23" s="106">
        <f t="shared" si="50"/>
        <v>7.3573275004971128E-3</v>
      </c>
      <c r="CV23" s="106">
        <f t="shared" si="51"/>
        <v>0.85897435897435892</v>
      </c>
      <c r="CW23" s="106">
        <f t="shared" si="52"/>
        <v>0.14102564102564108</v>
      </c>
      <c r="CX23" s="106">
        <f t="shared" si="53"/>
        <v>0</v>
      </c>
      <c r="CY23" s="106">
        <f t="shared" si="54"/>
        <v>0.79069767441860461</v>
      </c>
      <c r="CZ23" s="106">
        <f t="shared" si="55"/>
        <v>0.13953488372093026</v>
      </c>
      <c r="DA23" s="106">
        <f t="shared" si="56"/>
        <v>6.9767441860465129E-2</v>
      </c>
      <c r="DB23" s="106">
        <f t="shared" si="57"/>
        <v>0.81587254973937307</v>
      </c>
      <c r="DC23" s="106">
        <f t="shared" si="58"/>
        <v>0.12759709272446951</v>
      </c>
      <c r="DD23" s="106">
        <f t="shared" si="59"/>
        <v>5.6530357536157427E-2</v>
      </c>
    </row>
    <row r="24" spans="1:108" s="15" customFormat="1" ht="13.5" customHeight="1">
      <c r="A24" s="65"/>
      <c r="B24" s="333"/>
      <c r="C24" s="330"/>
      <c r="D24" s="338" t="s">
        <v>225</v>
      </c>
      <c r="E24" s="339"/>
      <c r="F24" s="154">
        <v>21</v>
      </c>
      <c r="G24" s="62">
        <v>20</v>
      </c>
      <c r="H24" s="83">
        <f t="shared" si="62"/>
        <v>0.95238095238095233</v>
      </c>
      <c r="I24" s="102">
        <v>42701660</v>
      </c>
      <c r="J24" s="110">
        <f t="shared" si="63"/>
        <v>2135083</v>
      </c>
      <c r="K24" s="62">
        <v>18</v>
      </c>
      <c r="L24" s="83">
        <f t="shared" si="64"/>
        <v>0.8571428571428571</v>
      </c>
      <c r="M24" s="102">
        <v>21800615</v>
      </c>
      <c r="N24" s="110">
        <f t="shared" si="65"/>
        <v>1211145.2777777778</v>
      </c>
      <c r="O24" s="154">
        <v>80</v>
      </c>
      <c r="P24" s="62">
        <v>79</v>
      </c>
      <c r="Q24" s="83">
        <f t="shared" si="66"/>
        <v>0.98750000000000004</v>
      </c>
      <c r="R24" s="102">
        <v>274927140</v>
      </c>
      <c r="S24" s="110">
        <f t="shared" si="67"/>
        <v>3480090.3797468352</v>
      </c>
      <c r="T24" s="62">
        <v>72</v>
      </c>
      <c r="U24" s="83">
        <f t="shared" si="68"/>
        <v>0.9</v>
      </c>
      <c r="V24" s="102">
        <v>80782585</v>
      </c>
      <c r="W24" s="110">
        <f t="shared" si="69"/>
        <v>1121980.3472222222</v>
      </c>
      <c r="X24" s="154">
        <v>2282</v>
      </c>
      <c r="Y24" s="62">
        <v>2114</v>
      </c>
      <c r="Z24" s="83">
        <f t="shared" si="70"/>
        <v>0.92638036809815949</v>
      </c>
      <c r="AA24" s="102">
        <v>1644584600</v>
      </c>
      <c r="AB24" s="110">
        <f t="shared" si="71"/>
        <v>777949.19583727536</v>
      </c>
      <c r="AC24" s="62">
        <v>1830</v>
      </c>
      <c r="AD24" s="83">
        <f t="shared" si="72"/>
        <v>0.80192813321647682</v>
      </c>
      <c r="AE24" s="102">
        <v>375875657</v>
      </c>
      <c r="AF24" s="110">
        <f t="shared" si="73"/>
        <v>205396.53387978143</v>
      </c>
      <c r="AG24" s="154">
        <v>1838</v>
      </c>
      <c r="AH24" s="62">
        <v>1750</v>
      </c>
      <c r="AI24" s="83">
        <f t="shared" si="74"/>
        <v>0.95212187159956474</v>
      </c>
      <c r="AJ24" s="102">
        <v>1731282290</v>
      </c>
      <c r="AK24" s="110">
        <f t="shared" si="75"/>
        <v>989304.16571428569</v>
      </c>
      <c r="AL24" s="62">
        <v>1594</v>
      </c>
      <c r="AM24" s="83">
        <f t="shared" si="76"/>
        <v>0.86724700761697493</v>
      </c>
      <c r="AN24" s="102">
        <v>377066586</v>
      </c>
      <c r="AO24" s="110">
        <f t="shared" si="77"/>
        <v>236553.69259723966</v>
      </c>
      <c r="AP24" s="154">
        <v>1400</v>
      </c>
      <c r="AQ24" s="62">
        <v>1337</v>
      </c>
      <c r="AR24" s="83">
        <f t="shared" si="78"/>
        <v>0.95499999999999996</v>
      </c>
      <c r="AS24" s="102">
        <v>1494860390</v>
      </c>
      <c r="AT24" s="110">
        <f t="shared" si="79"/>
        <v>1118070.5983545252</v>
      </c>
      <c r="AU24" s="62">
        <v>1221</v>
      </c>
      <c r="AV24" s="83">
        <f t="shared" si="80"/>
        <v>0.87214285714285711</v>
      </c>
      <c r="AW24" s="102">
        <v>341982957</v>
      </c>
      <c r="AX24" s="110">
        <f t="shared" si="81"/>
        <v>280084.32186732185</v>
      </c>
      <c r="AY24" s="154">
        <v>687</v>
      </c>
      <c r="AZ24" s="62">
        <v>648</v>
      </c>
      <c r="BA24" s="83">
        <f t="shared" si="82"/>
        <v>0.94323144104803491</v>
      </c>
      <c r="BB24" s="102">
        <v>723858930</v>
      </c>
      <c r="BC24" s="110">
        <f t="shared" si="83"/>
        <v>1117066.25</v>
      </c>
      <c r="BD24" s="62">
        <v>588</v>
      </c>
      <c r="BE24" s="83">
        <f t="shared" si="84"/>
        <v>0.85589519650655022</v>
      </c>
      <c r="BF24" s="102">
        <v>116650883</v>
      </c>
      <c r="BG24" s="110">
        <f t="shared" si="85"/>
        <v>198385.85544217686</v>
      </c>
      <c r="BH24" s="154">
        <v>234</v>
      </c>
      <c r="BI24" s="62">
        <v>205</v>
      </c>
      <c r="BJ24" s="83">
        <f t="shared" si="86"/>
        <v>0.87606837606837606</v>
      </c>
      <c r="BK24" s="102">
        <v>243453840</v>
      </c>
      <c r="BL24" s="110">
        <f t="shared" si="87"/>
        <v>1187579.7073170731</v>
      </c>
      <c r="BM24" s="62">
        <v>174</v>
      </c>
      <c r="BN24" s="83">
        <f t="shared" si="88"/>
        <v>0.74358974358974361</v>
      </c>
      <c r="BO24" s="102">
        <v>42276669</v>
      </c>
      <c r="BP24" s="110">
        <f t="shared" si="89"/>
        <v>242969.36206896551</v>
      </c>
      <c r="BQ24" s="108">
        <f t="shared" si="90"/>
        <v>6542</v>
      </c>
      <c r="BR24" s="62">
        <f t="shared" si="91"/>
        <v>6153</v>
      </c>
      <c r="BS24" s="83">
        <f t="shared" si="92"/>
        <v>0.94053806175481502</v>
      </c>
      <c r="BT24" s="102">
        <f t="shared" si="93"/>
        <v>6155668850</v>
      </c>
      <c r="BU24" s="110">
        <f t="shared" si="94"/>
        <v>1000433.7477653177</v>
      </c>
      <c r="BV24" s="62">
        <f t="shared" si="95"/>
        <v>5497</v>
      </c>
      <c r="BW24" s="83">
        <f t="shared" si="96"/>
        <v>0.84026291653928464</v>
      </c>
      <c r="BX24" s="102">
        <f>SUM(M24,V24,AE24,AN24,AW24,BF24,BO24)</f>
        <v>1356435952</v>
      </c>
      <c r="BY24" s="110">
        <f>IFERROR(BX24/BV24,"-")</f>
        <v>246759.31453520103</v>
      </c>
      <c r="BZ24" s="85"/>
      <c r="CA24" s="89">
        <f t="shared" si="43"/>
        <v>0.10027514521553038</v>
      </c>
      <c r="CB24" s="89">
        <f t="shared" si="44"/>
        <v>5.9461938245184975E-2</v>
      </c>
      <c r="CC24" s="61">
        <v>18</v>
      </c>
      <c r="CD24" s="14" t="s">
        <v>62</v>
      </c>
      <c r="CE24" s="47">
        <f t="shared" si="45"/>
        <v>0.86583011583011582</v>
      </c>
      <c r="CF24" s="47">
        <f t="shared" si="33"/>
        <v>0.83333333333333337</v>
      </c>
      <c r="CG24" s="93">
        <f t="shared" si="34"/>
        <v>0.9</v>
      </c>
      <c r="CH24" s="47">
        <f t="shared" si="35"/>
        <v>0.83737720440288788</v>
      </c>
      <c r="CI24" s="47">
        <f t="shared" si="46"/>
        <v>0.11727799227799229</v>
      </c>
      <c r="CJ24" s="47">
        <f t="shared" si="36"/>
        <v>0.16666666666666663</v>
      </c>
      <c r="CK24" s="47">
        <f t="shared" si="37"/>
        <v>9.9999999999999978E-2</v>
      </c>
      <c r="CL24" s="47">
        <f t="shared" si="38"/>
        <v>9.38572612143449E-2</v>
      </c>
      <c r="CM24" s="47">
        <f t="shared" si="47"/>
        <v>1.6891891891891886E-2</v>
      </c>
      <c r="CN24" s="47">
        <f t="shared" si="39"/>
        <v>0</v>
      </c>
      <c r="CO24" s="47">
        <f t="shared" si="40"/>
        <v>0</v>
      </c>
      <c r="CP24" s="47">
        <f t="shared" si="41"/>
        <v>6.8765534382767224E-2</v>
      </c>
      <c r="CR24" s="38" t="s">
        <v>27</v>
      </c>
      <c r="CS24" s="106">
        <f t="shared" si="48"/>
        <v>0.87182404247250667</v>
      </c>
      <c r="CT24" s="106">
        <f t="shared" si="49"/>
        <v>0.11869548729616985</v>
      </c>
      <c r="CU24" s="106">
        <f t="shared" si="50"/>
        <v>9.480470231323479E-3</v>
      </c>
      <c r="CV24" s="106">
        <f t="shared" si="51"/>
        <v>0.86046511627906974</v>
      </c>
      <c r="CW24" s="106">
        <f t="shared" si="52"/>
        <v>0.13953488372093026</v>
      </c>
      <c r="CX24" s="106">
        <f t="shared" si="53"/>
        <v>0</v>
      </c>
      <c r="CY24" s="106">
        <f t="shared" si="54"/>
        <v>0.91304347826086951</v>
      </c>
      <c r="CZ24" s="106">
        <f t="shared" si="55"/>
        <v>8.6956521739130488E-2</v>
      </c>
      <c r="DA24" s="106">
        <f t="shared" si="56"/>
        <v>0</v>
      </c>
      <c r="DB24" s="106">
        <f t="shared" si="57"/>
        <v>0.84633772601900092</v>
      </c>
      <c r="DC24" s="106">
        <f t="shared" si="58"/>
        <v>9.3288384921851097E-2</v>
      </c>
      <c r="DD24" s="106">
        <f t="shared" si="59"/>
        <v>6.0373889059147978E-2</v>
      </c>
    </row>
    <row r="25" spans="1:108" s="15" customFormat="1" ht="13.5" customHeight="1">
      <c r="A25" s="65"/>
      <c r="B25" s="331">
        <v>4</v>
      </c>
      <c r="C25" s="328" t="s">
        <v>116</v>
      </c>
      <c r="D25" s="318" t="s">
        <v>157</v>
      </c>
      <c r="E25" s="307"/>
      <c r="F25" s="154">
        <v>3</v>
      </c>
      <c r="G25" s="62">
        <v>3</v>
      </c>
      <c r="H25" s="83">
        <f t="shared" si="62"/>
        <v>1</v>
      </c>
      <c r="I25" s="102">
        <v>343430</v>
      </c>
      <c r="J25" s="110">
        <f t="shared" si="63"/>
        <v>114476.66666666667</v>
      </c>
      <c r="K25" s="62">
        <v>3</v>
      </c>
      <c r="L25" s="83">
        <f t="shared" si="64"/>
        <v>1</v>
      </c>
      <c r="M25" s="102">
        <v>52949</v>
      </c>
      <c r="N25" s="110">
        <f t="shared" si="65"/>
        <v>17649.666666666668</v>
      </c>
      <c r="O25" s="154">
        <v>4</v>
      </c>
      <c r="P25" s="62">
        <v>4</v>
      </c>
      <c r="Q25" s="83">
        <f t="shared" si="66"/>
        <v>1</v>
      </c>
      <c r="R25" s="102">
        <v>2615500</v>
      </c>
      <c r="S25" s="110">
        <f t="shared" si="67"/>
        <v>653875</v>
      </c>
      <c r="T25" s="62">
        <v>3</v>
      </c>
      <c r="U25" s="83">
        <f t="shared" si="68"/>
        <v>0.75</v>
      </c>
      <c r="V25" s="102">
        <v>254404</v>
      </c>
      <c r="W25" s="110">
        <f t="shared" si="69"/>
        <v>84801.333333333328</v>
      </c>
      <c r="X25" s="154">
        <v>546</v>
      </c>
      <c r="Y25" s="62">
        <v>540</v>
      </c>
      <c r="Z25" s="83">
        <f t="shared" si="70"/>
        <v>0.98901098901098905</v>
      </c>
      <c r="AA25" s="102">
        <v>280173900</v>
      </c>
      <c r="AB25" s="110">
        <f t="shared" si="71"/>
        <v>518840.55555555556</v>
      </c>
      <c r="AC25" s="62">
        <v>500</v>
      </c>
      <c r="AD25" s="83">
        <f t="shared" si="72"/>
        <v>0.91575091575091572</v>
      </c>
      <c r="AE25" s="102">
        <v>65495717</v>
      </c>
      <c r="AF25" s="110">
        <f t="shared" si="73"/>
        <v>130991.43399999999</v>
      </c>
      <c r="AG25" s="154">
        <v>452</v>
      </c>
      <c r="AH25" s="62">
        <v>450</v>
      </c>
      <c r="AI25" s="83">
        <f t="shared" si="74"/>
        <v>0.99557522123893805</v>
      </c>
      <c r="AJ25" s="102">
        <v>325277970</v>
      </c>
      <c r="AK25" s="110">
        <f t="shared" si="75"/>
        <v>722839.93333333335</v>
      </c>
      <c r="AL25" s="62">
        <v>415</v>
      </c>
      <c r="AM25" s="83">
        <f t="shared" si="76"/>
        <v>0.91814159292035402</v>
      </c>
      <c r="AN25" s="102">
        <v>55433377</v>
      </c>
      <c r="AO25" s="110">
        <f t="shared" si="77"/>
        <v>133574.40240963854</v>
      </c>
      <c r="AP25" s="154">
        <v>221</v>
      </c>
      <c r="AQ25" s="62">
        <v>219</v>
      </c>
      <c r="AR25" s="83">
        <f t="shared" si="78"/>
        <v>0.99095022624434392</v>
      </c>
      <c r="AS25" s="102">
        <v>156831390</v>
      </c>
      <c r="AT25" s="110">
        <f t="shared" si="79"/>
        <v>716125.06849315064</v>
      </c>
      <c r="AU25" s="62">
        <v>207</v>
      </c>
      <c r="AV25" s="83">
        <f t="shared" si="80"/>
        <v>0.93665158371040724</v>
      </c>
      <c r="AW25" s="102">
        <v>29543036</v>
      </c>
      <c r="AX25" s="110">
        <f t="shared" si="81"/>
        <v>142719.9806763285</v>
      </c>
      <c r="AY25" s="154">
        <v>99</v>
      </c>
      <c r="AZ25" s="62">
        <v>99</v>
      </c>
      <c r="BA25" s="83">
        <f t="shared" si="82"/>
        <v>1</v>
      </c>
      <c r="BB25" s="102">
        <v>71183890</v>
      </c>
      <c r="BC25" s="110">
        <f t="shared" si="83"/>
        <v>719029.19191919197</v>
      </c>
      <c r="BD25" s="62">
        <v>94</v>
      </c>
      <c r="BE25" s="83">
        <f t="shared" si="84"/>
        <v>0.9494949494949495</v>
      </c>
      <c r="BF25" s="102">
        <v>14699312</v>
      </c>
      <c r="BG25" s="110">
        <f t="shared" si="85"/>
        <v>156375.6595744681</v>
      </c>
      <c r="BH25" s="154">
        <v>17</v>
      </c>
      <c r="BI25" s="62">
        <v>17</v>
      </c>
      <c r="BJ25" s="83">
        <f t="shared" si="86"/>
        <v>1</v>
      </c>
      <c r="BK25" s="102">
        <v>15497430</v>
      </c>
      <c r="BL25" s="110">
        <f t="shared" si="87"/>
        <v>911613.5294117647</v>
      </c>
      <c r="BM25" s="62">
        <v>16</v>
      </c>
      <c r="BN25" s="83">
        <f t="shared" si="88"/>
        <v>0.94117647058823528</v>
      </c>
      <c r="BO25" s="102">
        <v>1389782</v>
      </c>
      <c r="BP25" s="110">
        <f t="shared" si="89"/>
        <v>86861.375</v>
      </c>
      <c r="BQ25" s="108">
        <f t="shared" si="90"/>
        <v>1342</v>
      </c>
      <c r="BR25" s="62">
        <f t="shared" si="91"/>
        <v>1332</v>
      </c>
      <c r="BS25" s="83">
        <f t="shared" si="92"/>
        <v>0.99254843517138602</v>
      </c>
      <c r="BT25" s="102">
        <f t="shared" si="93"/>
        <v>851923510</v>
      </c>
      <c r="BU25" s="110">
        <f t="shared" si="94"/>
        <v>639582.21471471468</v>
      </c>
      <c r="BV25" s="62">
        <f t="shared" si="95"/>
        <v>1238</v>
      </c>
      <c r="BW25" s="83">
        <f t="shared" si="96"/>
        <v>0.92250372578241435</v>
      </c>
      <c r="BX25" s="102">
        <f t="shared" si="97"/>
        <v>166868577</v>
      </c>
      <c r="BY25" s="110">
        <f t="shared" si="98"/>
        <v>134788.83441033924</v>
      </c>
      <c r="BZ25" s="85"/>
      <c r="CA25" s="89">
        <f t="shared" si="43"/>
        <v>7.0044709388971671E-2</v>
      </c>
      <c r="CB25" s="89">
        <f t="shared" si="44"/>
        <v>7.4515648286139768E-3</v>
      </c>
      <c r="CC25" s="61">
        <v>19</v>
      </c>
      <c r="CD25" s="14" t="s">
        <v>126</v>
      </c>
      <c r="CE25" s="47">
        <f t="shared" si="45"/>
        <v>0.88074712643678166</v>
      </c>
      <c r="CF25" s="47">
        <f t="shared" si="33"/>
        <v>0.9285714285714286</v>
      </c>
      <c r="CG25" s="93">
        <f t="shared" si="34"/>
        <v>0.66666666666666663</v>
      </c>
      <c r="CH25" s="47">
        <f t="shared" si="35"/>
        <v>0.79731474309320938</v>
      </c>
      <c r="CI25" s="47">
        <f t="shared" si="46"/>
        <v>9.9856321839080442E-2</v>
      </c>
      <c r="CJ25" s="47">
        <f t="shared" si="36"/>
        <v>7.1428571428571397E-2</v>
      </c>
      <c r="CK25" s="47">
        <f t="shared" si="37"/>
        <v>0.33333333333333337</v>
      </c>
      <c r="CL25" s="47">
        <f t="shared" si="38"/>
        <v>9.2004475428178023E-2</v>
      </c>
      <c r="CM25" s="47">
        <f t="shared" si="47"/>
        <v>1.93965517241379E-2</v>
      </c>
      <c r="CN25" s="47">
        <f t="shared" si="39"/>
        <v>0</v>
      </c>
      <c r="CO25" s="47">
        <f t="shared" si="40"/>
        <v>0</v>
      </c>
      <c r="CP25" s="47">
        <f t="shared" si="41"/>
        <v>0.1106807814786126</v>
      </c>
      <c r="CR25" s="38" t="s">
        <v>16</v>
      </c>
      <c r="CS25" s="106">
        <f t="shared" si="48"/>
        <v>0.84957062481492451</v>
      </c>
      <c r="CT25" s="106">
        <f t="shared" si="49"/>
        <v>0.13355048859934848</v>
      </c>
      <c r="CU25" s="106">
        <f t="shared" si="50"/>
        <v>1.6878886585727004E-2</v>
      </c>
      <c r="CV25" s="106">
        <f t="shared" si="51"/>
        <v>0.85606060606060608</v>
      </c>
      <c r="CW25" s="106">
        <f t="shared" si="52"/>
        <v>0.14393939393939392</v>
      </c>
      <c r="CX25" s="106">
        <f t="shared" si="53"/>
        <v>0</v>
      </c>
      <c r="CY25" s="106">
        <f t="shared" si="54"/>
        <v>0.65</v>
      </c>
      <c r="CZ25" s="106">
        <f t="shared" si="55"/>
        <v>0.29999999999999993</v>
      </c>
      <c r="DA25" s="106">
        <f t="shared" si="56"/>
        <v>5.0000000000000044E-2</v>
      </c>
      <c r="DB25" s="106">
        <f t="shared" si="57"/>
        <v>0.82162162162162167</v>
      </c>
      <c r="DC25" s="106">
        <f t="shared" si="58"/>
        <v>0.10615615615615615</v>
      </c>
      <c r="DD25" s="106">
        <f t="shared" si="59"/>
        <v>7.2222222222222188E-2</v>
      </c>
    </row>
    <row r="26" spans="1:108" s="15" customFormat="1" ht="13.5" customHeight="1">
      <c r="A26" s="65"/>
      <c r="B26" s="332"/>
      <c r="C26" s="329"/>
      <c r="D26" s="306" t="s">
        <v>171</v>
      </c>
      <c r="E26" s="307"/>
      <c r="F26" s="154">
        <v>0</v>
      </c>
      <c r="G26" s="62">
        <v>0</v>
      </c>
      <c r="H26" s="83" t="str">
        <f t="shared" si="62"/>
        <v>-</v>
      </c>
      <c r="I26" s="102">
        <v>0</v>
      </c>
      <c r="J26" s="110" t="str">
        <f t="shared" si="63"/>
        <v>-</v>
      </c>
      <c r="K26" s="62">
        <v>0</v>
      </c>
      <c r="L26" s="83" t="str">
        <f t="shared" si="64"/>
        <v>-</v>
      </c>
      <c r="M26" s="102">
        <v>0</v>
      </c>
      <c r="N26" s="110" t="str">
        <f t="shared" si="65"/>
        <v>-</v>
      </c>
      <c r="O26" s="154">
        <v>0</v>
      </c>
      <c r="P26" s="62">
        <v>0</v>
      </c>
      <c r="Q26" s="83" t="str">
        <f t="shared" si="66"/>
        <v>-</v>
      </c>
      <c r="R26" s="102">
        <v>0</v>
      </c>
      <c r="S26" s="110" t="str">
        <f t="shared" si="67"/>
        <v>-</v>
      </c>
      <c r="T26" s="62">
        <v>0</v>
      </c>
      <c r="U26" s="83" t="str">
        <f t="shared" si="68"/>
        <v>-</v>
      </c>
      <c r="V26" s="102">
        <v>0</v>
      </c>
      <c r="W26" s="110" t="str">
        <f t="shared" si="69"/>
        <v>-</v>
      </c>
      <c r="X26" s="154">
        <v>9</v>
      </c>
      <c r="Y26" s="62">
        <v>9</v>
      </c>
      <c r="Z26" s="83">
        <f t="shared" si="70"/>
        <v>1</v>
      </c>
      <c r="AA26" s="102">
        <v>4121100</v>
      </c>
      <c r="AB26" s="110">
        <f t="shared" si="71"/>
        <v>457900</v>
      </c>
      <c r="AC26" s="62">
        <v>9</v>
      </c>
      <c r="AD26" s="83">
        <f t="shared" si="72"/>
        <v>1</v>
      </c>
      <c r="AE26" s="102">
        <v>1070892</v>
      </c>
      <c r="AF26" s="110">
        <f t="shared" si="73"/>
        <v>118988</v>
      </c>
      <c r="AG26" s="154">
        <v>6</v>
      </c>
      <c r="AH26" s="62">
        <v>6</v>
      </c>
      <c r="AI26" s="83">
        <f t="shared" si="74"/>
        <v>1</v>
      </c>
      <c r="AJ26" s="102">
        <v>2739820</v>
      </c>
      <c r="AK26" s="110">
        <f t="shared" si="75"/>
        <v>456636.66666666669</v>
      </c>
      <c r="AL26" s="62">
        <v>6</v>
      </c>
      <c r="AM26" s="83">
        <f t="shared" si="76"/>
        <v>1</v>
      </c>
      <c r="AN26" s="102">
        <v>490539</v>
      </c>
      <c r="AO26" s="110">
        <f t="shared" si="77"/>
        <v>81756.5</v>
      </c>
      <c r="AP26" s="154">
        <v>1</v>
      </c>
      <c r="AQ26" s="62">
        <v>1</v>
      </c>
      <c r="AR26" s="83">
        <f t="shared" si="78"/>
        <v>1</v>
      </c>
      <c r="AS26" s="102">
        <v>440270</v>
      </c>
      <c r="AT26" s="110">
        <f t="shared" si="79"/>
        <v>440270</v>
      </c>
      <c r="AU26" s="62">
        <v>1</v>
      </c>
      <c r="AV26" s="83">
        <f t="shared" si="80"/>
        <v>1</v>
      </c>
      <c r="AW26" s="102">
        <v>235316</v>
      </c>
      <c r="AX26" s="110">
        <f t="shared" si="81"/>
        <v>235316</v>
      </c>
      <c r="AY26" s="154">
        <v>0</v>
      </c>
      <c r="AZ26" s="62">
        <v>0</v>
      </c>
      <c r="BA26" s="83" t="str">
        <f t="shared" si="82"/>
        <v>-</v>
      </c>
      <c r="BB26" s="102">
        <v>0</v>
      </c>
      <c r="BC26" s="110" t="str">
        <f t="shared" si="83"/>
        <v>-</v>
      </c>
      <c r="BD26" s="62">
        <v>0</v>
      </c>
      <c r="BE26" s="83" t="str">
        <f t="shared" si="84"/>
        <v>-</v>
      </c>
      <c r="BF26" s="102">
        <v>0</v>
      </c>
      <c r="BG26" s="110" t="str">
        <f t="shared" si="85"/>
        <v>-</v>
      </c>
      <c r="BH26" s="154">
        <v>0</v>
      </c>
      <c r="BI26" s="62">
        <v>0</v>
      </c>
      <c r="BJ26" s="83" t="str">
        <f t="shared" si="86"/>
        <v>-</v>
      </c>
      <c r="BK26" s="102">
        <v>0</v>
      </c>
      <c r="BL26" s="110" t="str">
        <f t="shared" si="87"/>
        <v>-</v>
      </c>
      <c r="BM26" s="62">
        <v>0</v>
      </c>
      <c r="BN26" s="83" t="str">
        <f t="shared" si="88"/>
        <v>-</v>
      </c>
      <c r="BO26" s="102">
        <v>0</v>
      </c>
      <c r="BP26" s="110" t="str">
        <f t="shared" si="89"/>
        <v>-</v>
      </c>
      <c r="BQ26" s="108">
        <f t="shared" si="90"/>
        <v>16</v>
      </c>
      <c r="BR26" s="62">
        <f t="shared" si="91"/>
        <v>16</v>
      </c>
      <c r="BS26" s="83">
        <f t="shared" si="92"/>
        <v>1</v>
      </c>
      <c r="BT26" s="102">
        <f t="shared" si="93"/>
        <v>7301190</v>
      </c>
      <c r="BU26" s="110">
        <f t="shared" si="94"/>
        <v>456324.375</v>
      </c>
      <c r="BV26" s="62">
        <f t="shared" si="95"/>
        <v>16</v>
      </c>
      <c r="BW26" s="83">
        <f t="shared" si="96"/>
        <v>1</v>
      </c>
      <c r="BX26" s="102">
        <f t="shared" si="97"/>
        <v>1796747</v>
      </c>
      <c r="BY26" s="110">
        <f t="shared" si="98"/>
        <v>112296.6875</v>
      </c>
      <c r="BZ26" s="85"/>
      <c r="CA26" s="89">
        <f t="shared" si="43"/>
        <v>0</v>
      </c>
      <c r="CB26" s="89">
        <f t="shared" si="44"/>
        <v>0</v>
      </c>
      <c r="CC26" s="61">
        <v>20</v>
      </c>
      <c r="CD26" s="14" t="s">
        <v>127</v>
      </c>
      <c r="CE26" s="47">
        <f t="shared" si="45"/>
        <v>0.86057692307692313</v>
      </c>
      <c r="CF26" s="47">
        <f t="shared" si="33"/>
        <v>0.7857142857142857</v>
      </c>
      <c r="CG26" s="93">
        <f t="shared" si="34"/>
        <v>0.90909090909090906</v>
      </c>
      <c r="CH26" s="47">
        <f t="shared" si="35"/>
        <v>0.83703414416424904</v>
      </c>
      <c r="CI26" s="47">
        <f t="shared" si="46"/>
        <v>0.12548076923076923</v>
      </c>
      <c r="CJ26" s="47">
        <f t="shared" si="36"/>
        <v>0.2142857142857143</v>
      </c>
      <c r="CK26" s="47">
        <f t="shared" si="37"/>
        <v>9.0909090909090939E-2</v>
      </c>
      <c r="CL26" s="47">
        <f t="shared" si="38"/>
        <v>9.1832180316893552E-2</v>
      </c>
      <c r="CM26" s="47">
        <f t="shared" si="47"/>
        <v>1.3942307692307643E-2</v>
      </c>
      <c r="CN26" s="47">
        <f t="shared" si="39"/>
        <v>0</v>
      </c>
      <c r="CO26" s="47">
        <f t="shared" si="40"/>
        <v>0</v>
      </c>
      <c r="CP26" s="47">
        <f t="shared" si="41"/>
        <v>7.1133675518857409E-2</v>
      </c>
      <c r="CR26" s="38" t="s">
        <v>48</v>
      </c>
      <c r="CS26" s="106">
        <f t="shared" si="48"/>
        <v>0.8799305774692332</v>
      </c>
      <c r="CT26" s="106">
        <f t="shared" si="49"/>
        <v>0.11218049857999368</v>
      </c>
      <c r="CU26" s="106">
        <f t="shared" si="50"/>
        <v>7.888923950773119E-3</v>
      </c>
      <c r="CV26" s="106">
        <f t="shared" si="51"/>
        <v>0.81132075471698117</v>
      </c>
      <c r="CW26" s="106">
        <f t="shared" si="52"/>
        <v>0.18867924528301883</v>
      </c>
      <c r="CX26" s="106">
        <f t="shared" si="53"/>
        <v>0</v>
      </c>
      <c r="CY26" s="106">
        <f t="shared" si="54"/>
        <v>0.83333333333333337</v>
      </c>
      <c r="CZ26" s="106">
        <f t="shared" si="55"/>
        <v>0.16666666666666663</v>
      </c>
      <c r="DA26" s="106">
        <f t="shared" si="56"/>
        <v>0</v>
      </c>
      <c r="DB26" s="106">
        <f t="shared" si="57"/>
        <v>0.80621422730989367</v>
      </c>
      <c r="DC26" s="106">
        <f t="shared" si="58"/>
        <v>0.12214604692119002</v>
      </c>
      <c r="DD26" s="106">
        <f t="shared" si="59"/>
        <v>7.1639725768916307E-2</v>
      </c>
    </row>
    <row r="27" spans="1:108" s="15" customFormat="1" ht="13.5" customHeight="1">
      <c r="A27" s="65"/>
      <c r="B27" s="332"/>
      <c r="C27" s="329"/>
      <c r="D27" s="84"/>
      <c r="E27" s="74" t="s">
        <v>167</v>
      </c>
      <c r="F27" s="178">
        <v>0</v>
      </c>
      <c r="G27" s="64">
        <v>0</v>
      </c>
      <c r="H27" s="82" t="str">
        <f t="shared" si="62"/>
        <v>-</v>
      </c>
      <c r="I27" s="111">
        <v>0</v>
      </c>
      <c r="J27" s="112" t="str">
        <f t="shared" si="63"/>
        <v>-</v>
      </c>
      <c r="K27" s="64">
        <v>0</v>
      </c>
      <c r="L27" s="82" t="str">
        <f t="shared" si="64"/>
        <v>-</v>
      </c>
      <c r="M27" s="111">
        <v>0</v>
      </c>
      <c r="N27" s="112" t="str">
        <f t="shared" si="65"/>
        <v>-</v>
      </c>
      <c r="O27" s="178">
        <v>0</v>
      </c>
      <c r="P27" s="64">
        <v>0</v>
      </c>
      <c r="Q27" s="82" t="str">
        <f t="shared" si="66"/>
        <v>-</v>
      </c>
      <c r="R27" s="111">
        <v>0</v>
      </c>
      <c r="S27" s="112" t="str">
        <f t="shared" si="67"/>
        <v>-</v>
      </c>
      <c r="T27" s="64">
        <v>0</v>
      </c>
      <c r="U27" s="82" t="str">
        <f t="shared" si="68"/>
        <v>-</v>
      </c>
      <c r="V27" s="111">
        <v>0</v>
      </c>
      <c r="W27" s="112" t="str">
        <f t="shared" si="69"/>
        <v>-</v>
      </c>
      <c r="X27" s="178">
        <v>8</v>
      </c>
      <c r="Y27" s="64">
        <v>8</v>
      </c>
      <c r="Z27" s="82">
        <f t="shared" si="70"/>
        <v>1</v>
      </c>
      <c r="AA27" s="111">
        <v>3964990</v>
      </c>
      <c r="AB27" s="112">
        <f t="shared" si="71"/>
        <v>495623.75</v>
      </c>
      <c r="AC27" s="64">
        <v>8</v>
      </c>
      <c r="AD27" s="82">
        <f t="shared" si="72"/>
        <v>1</v>
      </c>
      <c r="AE27" s="111">
        <v>1007849</v>
      </c>
      <c r="AF27" s="112">
        <f t="shared" si="73"/>
        <v>125981.125</v>
      </c>
      <c r="AG27" s="178">
        <v>4</v>
      </c>
      <c r="AH27" s="64">
        <v>4</v>
      </c>
      <c r="AI27" s="82">
        <f t="shared" si="74"/>
        <v>1</v>
      </c>
      <c r="AJ27" s="111">
        <v>1596310</v>
      </c>
      <c r="AK27" s="112">
        <f t="shared" si="75"/>
        <v>399077.5</v>
      </c>
      <c r="AL27" s="64">
        <v>4</v>
      </c>
      <c r="AM27" s="82">
        <f t="shared" si="76"/>
        <v>1</v>
      </c>
      <c r="AN27" s="111">
        <v>394433</v>
      </c>
      <c r="AO27" s="112">
        <f t="shared" si="77"/>
        <v>98608.25</v>
      </c>
      <c r="AP27" s="178">
        <v>1</v>
      </c>
      <c r="AQ27" s="64">
        <v>1</v>
      </c>
      <c r="AR27" s="82">
        <f t="shared" si="78"/>
        <v>1</v>
      </c>
      <c r="AS27" s="111">
        <v>440270</v>
      </c>
      <c r="AT27" s="112">
        <f t="shared" si="79"/>
        <v>440270</v>
      </c>
      <c r="AU27" s="64">
        <v>1</v>
      </c>
      <c r="AV27" s="82">
        <f t="shared" si="80"/>
        <v>1</v>
      </c>
      <c r="AW27" s="111">
        <v>235316</v>
      </c>
      <c r="AX27" s="112">
        <f t="shared" si="81"/>
        <v>235316</v>
      </c>
      <c r="AY27" s="178">
        <v>0</v>
      </c>
      <c r="AZ27" s="64">
        <v>0</v>
      </c>
      <c r="BA27" s="82" t="str">
        <f t="shared" si="82"/>
        <v>-</v>
      </c>
      <c r="BB27" s="111">
        <v>0</v>
      </c>
      <c r="BC27" s="112" t="str">
        <f t="shared" si="83"/>
        <v>-</v>
      </c>
      <c r="BD27" s="64">
        <v>0</v>
      </c>
      <c r="BE27" s="82" t="str">
        <f t="shared" si="84"/>
        <v>-</v>
      </c>
      <c r="BF27" s="111">
        <v>0</v>
      </c>
      <c r="BG27" s="112" t="str">
        <f t="shared" si="85"/>
        <v>-</v>
      </c>
      <c r="BH27" s="178">
        <v>0</v>
      </c>
      <c r="BI27" s="64">
        <v>0</v>
      </c>
      <c r="BJ27" s="82" t="str">
        <f t="shared" si="86"/>
        <v>-</v>
      </c>
      <c r="BK27" s="111">
        <v>0</v>
      </c>
      <c r="BL27" s="112" t="str">
        <f t="shared" si="87"/>
        <v>-</v>
      </c>
      <c r="BM27" s="64">
        <v>0</v>
      </c>
      <c r="BN27" s="82" t="str">
        <f t="shared" si="88"/>
        <v>-</v>
      </c>
      <c r="BO27" s="111">
        <v>0</v>
      </c>
      <c r="BP27" s="112" t="str">
        <f t="shared" si="89"/>
        <v>-</v>
      </c>
      <c r="BQ27" s="109">
        <f t="shared" si="90"/>
        <v>13</v>
      </c>
      <c r="BR27" s="64">
        <f t="shared" si="91"/>
        <v>13</v>
      </c>
      <c r="BS27" s="82">
        <f t="shared" si="92"/>
        <v>1</v>
      </c>
      <c r="BT27" s="111">
        <f t="shared" si="93"/>
        <v>6001570</v>
      </c>
      <c r="BU27" s="112">
        <f t="shared" si="94"/>
        <v>461659.23076923075</v>
      </c>
      <c r="BV27" s="64">
        <f t="shared" si="95"/>
        <v>13</v>
      </c>
      <c r="BW27" s="82">
        <f t="shared" si="96"/>
        <v>1</v>
      </c>
      <c r="BX27" s="111">
        <f t="shared" si="97"/>
        <v>1637598</v>
      </c>
      <c r="BY27" s="112">
        <f t="shared" si="98"/>
        <v>125969.07692307692</v>
      </c>
      <c r="BZ27" s="85"/>
      <c r="CA27" s="89">
        <f t="shared" si="43"/>
        <v>0</v>
      </c>
      <c r="CB27" s="89">
        <f t="shared" si="44"/>
        <v>0</v>
      </c>
      <c r="CC27" s="61">
        <v>21</v>
      </c>
      <c r="CD27" s="14" t="s">
        <v>128</v>
      </c>
      <c r="CE27" s="47">
        <f t="shared" si="45"/>
        <v>0.87425149700598803</v>
      </c>
      <c r="CF27" s="47">
        <f t="shared" si="33"/>
        <v>0.78260869565217395</v>
      </c>
      <c r="CG27" s="93">
        <f t="shared" si="34"/>
        <v>1</v>
      </c>
      <c r="CH27" s="47">
        <f t="shared" si="35"/>
        <v>0.84792863881979585</v>
      </c>
      <c r="CI27" s="47">
        <f t="shared" si="46"/>
        <v>0.11497005988023956</v>
      </c>
      <c r="CJ27" s="47">
        <f t="shared" si="36"/>
        <v>0.21739130434782605</v>
      </c>
      <c r="CK27" s="47">
        <f t="shared" si="37"/>
        <v>0</v>
      </c>
      <c r="CL27" s="47">
        <f t="shared" si="38"/>
        <v>9.1688824084398379E-2</v>
      </c>
      <c r="CM27" s="47">
        <f t="shared" si="47"/>
        <v>1.0778443113772407E-2</v>
      </c>
      <c r="CN27" s="47">
        <f t="shared" si="39"/>
        <v>0</v>
      </c>
      <c r="CO27" s="47">
        <f t="shared" si="40"/>
        <v>0</v>
      </c>
      <c r="CP27" s="47">
        <f t="shared" si="41"/>
        <v>6.0382537095805766E-2</v>
      </c>
      <c r="CR27" s="38" t="s">
        <v>4</v>
      </c>
      <c r="CS27" s="106">
        <f t="shared" si="48"/>
        <v>0.84543637574950037</v>
      </c>
      <c r="CT27" s="106">
        <f t="shared" si="49"/>
        <v>0.14279369309349321</v>
      </c>
      <c r="CU27" s="106">
        <f t="shared" si="50"/>
        <v>1.1769931157006419E-2</v>
      </c>
      <c r="CV27" s="106">
        <f t="shared" si="51"/>
        <v>0.7801857585139319</v>
      </c>
      <c r="CW27" s="106">
        <f t="shared" si="52"/>
        <v>0.18885448916408665</v>
      </c>
      <c r="CX27" s="106">
        <f t="shared" si="53"/>
        <v>3.0959752321981449E-2</v>
      </c>
      <c r="CY27" s="106">
        <f t="shared" si="54"/>
        <v>0.77142857142857146</v>
      </c>
      <c r="CZ27" s="106">
        <f t="shared" si="55"/>
        <v>0.21904761904761905</v>
      </c>
      <c r="DA27" s="106">
        <f t="shared" si="56"/>
        <v>9.52380952380949E-3</v>
      </c>
      <c r="DB27" s="106">
        <f t="shared" si="57"/>
        <v>0.81102419238012458</v>
      </c>
      <c r="DC27" s="106">
        <f t="shared" si="58"/>
        <v>0.12538026944806602</v>
      </c>
      <c r="DD27" s="106">
        <f t="shared" si="59"/>
        <v>6.3595538171809407E-2</v>
      </c>
    </row>
    <row r="28" spans="1:108" s="15" customFormat="1" ht="13.5" customHeight="1">
      <c r="A28" s="65"/>
      <c r="B28" s="332"/>
      <c r="C28" s="329"/>
      <c r="D28" s="84"/>
      <c r="E28" s="209" t="s">
        <v>168</v>
      </c>
      <c r="F28" s="224">
        <v>0</v>
      </c>
      <c r="G28" s="225">
        <v>0</v>
      </c>
      <c r="H28" s="226" t="str">
        <f t="shared" si="62"/>
        <v>-</v>
      </c>
      <c r="I28" s="227">
        <v>0</v>
      </c>
      <c r="J28" s="228" t="str">
        <f t="shared" si="63"/>
        <v>-</v>
      </c>
      <c r="K28" s="225">
        <v>0</v>
      </c>
      <c r="L28" s="226" t="str">
        <f t="shared" si="64"/>
        <v>-</v>
      </c>
      <c r="M28" s="227">
        <v>0</v>
      </c>
      <c r="N28" s="228" t="str">
        <f t="shared" si="65"/>
        <v>-</v>
      </c>
      <c r="O28" s="224">
        <v>0</v>
      </c>
      <c r="P28" s="225">
        <v>0</v>
      </c>
      <c r="Q28" s="226" t="str">
        <f t="shared" si="66"/>
        <v>-</v>
      </c>
      <c r="R28" s="227">
        <v>0</v>
      </c>
      <c r="S28" s="228" t="str">
        <f t="shared" si="67"/>
        <v>-</v>
      </c>
      <c r="T28" s="225">
        <v>0</v>
      </c>
      <c r="U28" s="226" t="str">
        <f t="shared" si="68"/>
        <v>-</v>
      </c>
      <c r="V28" s="227">
        <v>0</v>
      </c>
      <c r="W28" s="228" t="str">
        <f t="shared" si="69"/>
        <v>-</v>
      </c>
      <c r="X28" s="224">
        <v>1</v>
      </c>
      <c r="Y28" s="225">
        <v>1</v>
      </c>
      <c r="Z28" s="226">
        <f t="shared" si="70"/>
        <v>1</v>
      </c>
      <c r="AA28" s="227">
        <v>156110</v>
      </c>
      <c r="AB28" s="228">
        <f t="shared" si="71"/>
        <v>156110</v>
      </c>
      <c r="AC28" s="225">
        <v>1</v>
      </c>
      <c r="AD28" s="226">
        <f t="shared" si="72"/>
        <v>1</v>
      </c>
      <c r="AE28" s="227">
        <v>63043</v>
      </c>
      <c r="AF28" s="228">
        <f t="shared" si="73"/>
        <v>63043</v>
      </c>
      <c r="AG28" s="224">
        <v>2</v>
      </c>
      <c r="AH28" s="225">
        <v>2</v>
      </c>
      <c r="AI28" s="226">
        <f t="shared" si="74"/>
        <v>1</v>
      </c>
      <c r="AJ28" s="227">
        <v>1143510</v>
      </c>
      <c r="AK28" s="228">
        <f t="shared" si="75"/>
        <v>571755</v>
      </c>
      <c r="AL28" s="225">
        <v>2</v>
      </c>
      <c r="AM28" s="226">
        <f t="shared" si="76"/>
        <v>1</v>
      </c>
      <c r="AN28" s="227">
        <v>96106</v>
      </c>
      <c r="AO28" s="228">
        <f t="shared" si="77"/>
        <v>48053</v>
      </c>
      <c r="AP28" s="224">
        <v>0</v>
      </c>
      <c r="AQ28" s="225">
        <v>0</v>
      </c>
      <c r="AR28" s="226" t="str">
        <f t="shared" si="78"/>
        <v>-</v>
      </c>
      <c r="AS28" s="227">
        <v>0</v>
      </c>
      <c r="AT28" s="228" t="str">
        <f t="shared" si="79"/>
        <v>-</v>
      </c>
      <c r="AU28" s="225">
        <v>0</v>
      </c>
      <c r="AV28" s="226" t="str">
        <f t="shared" si="80"/>
        <v>-</v>
      </c>
      <c r="AW28" s="227">
        <v>0</v>
      </c>
      <c r="AX28" s="228" t="str">
        <f t="shared" si="81"/>
        <v>-</v>
      </c>
      <c r="AY28" s="224">
        <v>0</v>
      </c>
      <c r="AZ28" s="225">
        <v>0</v>
      </c>
      <c r="BA28" s="226" t="str">
        <f t="shared" si="82"/>
        <v>-</v>
      </c>
      <c r="BB28" s="227">
        <v>0</v>
      </c>
      <c r="BC28" s="228" t="str">
        <f t="shared" si="83"/>
        <v>-</v>
      </c>
      <c r="BD28" s="225">
        <v>0</v>
      </c>
      <c r="BE28" s="226" t="str">
        <f t="shared" si="84"/>
        <v>-</v>
      </c>
      <c r="BF28" s="227">
        <v>0</v>
      </c>
      <c r="BG28" s="228" t="str">
        <f t="shared" si="85"/>
        <v>-</v>
      </c>
      <c r="BH28" s="224">
        <v>0</v>
      </c>
      <c r="BI28" s="225">
        <v>0</v>
      </c>
      <c r="BJ28" s="226" t="str">
        <f t="shared" si="86"/>
        <v>-</v>
      </c>
      <c r="BK28" s="227">
        <v>0</v>
      </c>
      <c r="BL28" s="228" t="str">
        <f t="shared" si="87"/>
        <v>-</v>
      </c>
      <c r="BM28" s="225">
        <v>0</v>
      </c>
      <c r="BN28" s="226" t="str">
        <f t="shared" si="88"/>
        <v>-</v>
      </c>
      <c r="BO28" s="227">
        <v>0</v>
      </c>
      <c r="BP28" s="228" t="str">
        <f t="shared" si="89"/>
        <v>-</v>
      </c>
      <c r="BQ28" s="229">
        <f t="shared" si="90"/>
        <v>3</v>
      </c>
      <c r="BR28" s="225">
        <f t="shared" si="91"/>
        <v>3</v>
      </c>
      <c r="BS28" s="226">
        <f t="shared" si="92"/>
        <v>1</v>
      </c>
      <c r="BT28" s="227">
        <f t="shared" si="93"/>
        <v>1299620</v>
      </c>
      <c r="BU28" s="228">
        <f t="shared" si="94"/>
        <v>433206.66666666669</v>
      </c>
      <c r="BV28" s="225">
        <f t="shared" si="95"/>
        <v>3</v>
      </c>
      <c r="BW28" s="226">
        <f t="shared" si="96"/>
        <v>1</v>
      </c>
      <c r="BX28" s="227">
        <f t="shared" si="97"/>
        <v>159149</v>
      </c>
      <c r="BY28" s="228">
        <f t="shared" si="98"/>
        <v>53049.666666666664</v>
      </c>
      <c r="BZ28" s="85"/>
      <c r="CA28" s="89">
        <f t="shared" si="43"/>
        <v>0</v>
      </c>
      <c r="CB28" s="89">
        <f t="shared" si="44"/>
        <v>0</v>
      </c>
      <c r="CC28" s="61">
        <v>22</v>
      </c>
      <c r="CD28" s="14" t="s">
        <v>63</v>
      </c>
      <c r="CE28" s="47">
        <f t="shared" si="45"/>
        <v>0.86780905752753978</v>
      </c>
      <c r="CF28" s="47">
        <f t="shared" si="33"/>
        <v>0.87804878048780488</v>
      </c>
      <c r="CG28" s="93">
        <f t="shared" si="34"/>
        <v>0.8571428571428571</v>
      </c>
      <c r="CH28" s="47">
        <f t="shared" si="35"/>
        <v>0.8385969453792389</v>
      </c>
      <c r="CI28" s="47">
        <f t="shared" si="46"/>
        <v>0.11811505507955933</v>
      </c>
      <c r="CJ28" s="47">
        <f t="shared" si="36"/>
        <v>0.12195121951219512</v>
      </c>
      <c r="CK28" s="47">
        <f t="shared" si="37"/>
        <v>0.1428571428571429</v>
      </c>
      <c r="CL28" s="47">
        <f t="shared" si="38"/>
        <v>9.5133316075588947E-2</v>
      </c>
      <c r="CM28" s="47">
        <f t="shared" si="47"/>
        <v>1.4075887392900888E-2</v>
      </c>
      <c r="CN28" s="47">
        <f t="shared" si="39"/>
        <v>0</v>
      </c>
      <c r="CO28" s="47">
        <f t="shared" si="40"/>
        <v>0</v>
      </c>
      <c r="CP28" s="47">
        <f t="shared" si="41"/>
        <v>6.6269738545172152E-2</v>
      </c>
      <c r="CR28" s="38" t="s">
        <v>22</v>
      </c>
      <c r="CS28" s="106">
        <f t="shared" si="48"/>
        <v>0.88141176470588234</v>
      </c>
      <c r="CT28" s="106">
        <f t="shared" si="49"/>
        <v>0.11058823529411765</v>
      </c>
      <c r="CU28" s="106">
        <f t="shared" si="50"/>
        <v>8.0000000000000071E-3</v>
      </c>
      <c r="CV28" s="106">
        <f t="shared" si="51"/>
        <v>0.87301587301587302</v>
      </c>
      <c r="CW28" s="106">
        <f t="shared" si="52"/>
        <v>0.11111111111111105</v>
      </c>
      <c r="CX28" s="106">
        <f t="shared" si="53"/>
        <v>1.5873015873015928E-2</v>
      </c>
      <c r="CY28" s="106">
        <f t="shared" si="54"/>
        <v>0.8</v>
      </c>
      <c r="CZ28" s="106">
        <f t="shared" si="55"/>
        <v>0.19999999999999996</v>
      </c>
      <c r="DA28" s="106">
        <f t="shared" si="56"/>
        <v>0</v>
      </c>
      <c r="DB28" s="106">
        <f t="shared" si="57"/>
        <v>0.84069050554870528</v>
      </c>
      <c r="DC28" s="106">
        <f t="shared" si="58"/>
        <v>0.10530209617755859</v>
      </c>
      <c r="DD28" s="106">
        <f t="shared" si="59"/>
        <v>5.4007398273736129E-2</v>
      </c>
    </row>
    <row r="29" spans="1:108" s="15" customFormat="1" ht="13.5" customHeight="1">
      <c r="A29" s="65"/>
      <c r="B29" s="332"/>
      <c r="C29" s="329"/>
      <c r="D29" s="221"/>
      <c r="E29" s="75" t="s">
        <v>234</v>
      </c>
      <c r="F29" s="222">
        <v>0</v>
      </c>
      <c r="G29" s="136">
        <v>0</v>
      </c>
      <c r="H29" s="134" t="str">
        <f>IFERROR(G29/F29,"-")</f>
        <v>-</v>
      </c>
      <c r="I29" s="137">
        <v>0</v>
      </c>
      <c r="J29" s="135" t="str">
        <f>IFERROR(I29/G29,"-")</f>
        <v>-</v>
      </c>
      <c r="K29" s="136">
        <v>0</v>
      </c>
      <c r="L29" s="134" t="str">
        <f>IFERROR(K29/F29,"-")</f>
        <v>-</v>
      </c>
      <c r="M29" s="137">
        <v>0</v>
      </c>
      <c r="N29" s="135" t="str">
        <f>IFERROR(M29/K29,"-")</f>
        <v>-</v>
      </c>
      <c r="O29" s="222">
        <v>0</v>
      </c>
      <c r="P29" s="136">
        <v>0</v>
      </c>
      <c r="Q29" s="134" t="str">
        <f>IFERROR(P29/O29,"-")</f>
        <v>-</v>
      </c>
      <c r="R29" s="137">
        <v>0</v>
      </c>
      <c r="S29" s="135" t="str">
        <f>IFERROR(R29/P29,"-")</f>
        <v>-</v>
      </c>
      <c r="T29" s="136">
        <v>0</v>
      </c>
      <c r="U29" s="134" t="str">
        <f>IFERROR(T29/O29,"-")</f>
        <v>-</v>
      </c>
      <c r="V29" s="137">
        <v>0</v>
      </c>
      <c r="W29" s="135" t="str">
        <f>IFERROR(V29/T29,"-")</f>
        <v>-</v>
      </c>
      <c r="X29" s="222">
        <v>0</v>
      </c>
      <c r="Y29" s="136">
        <v>0</v>
      </c>
      <c r="Z29" s="134" t="str">
        <f>IFERROR(Y29/X29,"-")</f>
        <v>-</v>
      </c>
      <c r="AA29" s="137">
        <v>0</v>
      </c>
      <c r="AB29" s="135" t="str">
        <f>IFERROR(AA29/Y29,"-")</f>
        <v>-</v>
      </c>
      <c r="AC29" s="136">
        <v>0</v>
      </c>
      <c r="AD29" s="134" t="str">
        <f>IFERROR(AC29/X29,"-")</f>
        <v>-</v>
      </c>
      <c r="AE29" s="137">
        <v>0</v>
      </c>
      <c r="AF29" s="135" t="str">
        <f>IFERROR(AE29/AC29,"-")</f>
        <v>-</v>
      </c>
      <c r="AG29" s="222">
        <v>0</v>
      </c>
      <c r="AH29" s="136">
        <v>0</v>
      </c>
      <c r="AI29" s="134" t="str">
        <f>IFERROR(AH29/AG29,"-")</f>
        <v>-</v>
      </c>
      <c r="AJ29" s="137">
        <v>0</v>
      </c>
      <c r="AK29" s="135" t="str">
        <f>IFERROR(AJ29/AH29,"-")</f>
        <v>-</v>
      </c>
      <c r="AL29" s="136">
        <v>0</v>
      </c>
      <c r="AM29" s="134" t="str">
        <f>IFERROR(AL29/AG29,"-")</f>
        <v>-</v>
      </c>
      <c r="AN29" s="137">
        <v>0</v>
      </c>
      <c r="AO29" s="135" t="str">
        <f>IFERROR(AN29/AL29,"-")</f>
        <v>-</v>
      </c>
      <c r="AP29" s="222">
        <v>0</v>
      </c>
      <c r="AQ29" s="136">
        <v>0</v>
      </c>
      <c r="AR29" s="134" t="str">
        <f>IFERROR(AQ29/AP29,"-")</f>
        <v>-</v>
      </c>
      <c r="AS29" s="137">
        <v>0</v>
      </c>
      <c r="AT29" s="135" t="str">
        <f>IFERROR(AS29/AQ29,"-")</f>
        <v>-</v>
      </c>
      <c r="AU29" s="136">
        <v>0</v>
      </c>
      <c r="AV29" s="134" t="str">
        <f>IFERROR(AU29/AP29,"-")</f>
        <v>-</v>
      </c>
      <c r="AW29" s="137">
        <v>0</v>
      </c>
      <c r="AX29" s="135" t="str">
        <f>IFERROR(AW29/AU29,"-")</f>
        <v>-</v>
      </c>
      <c r="AY29" s="222">
        <v>0</v>
      </c>
      <c r="AZ29" s="136">
        <v>0</v>
      </c>
      <c r="BA29" s="134" t="str">
        <f>IFERROR(AZ29/AY29,"-")</f>
        <v>-</v>
      </c>
      <c r="BB29" s="137">
        <v>0</v>
      </c>
      <c r="BC29" s="135" t="str">
        <f>IFERROR(BB29/AZ29,"-")</f>
        <v>-</v>
      </c>
      <c r="BD29" s="136">
        <v>0</v>
      </c>
      <c r="BE29" s="134" t="str">
        <f>IFERROR(BD29/AY29,"-")</f>
        <v>-</v>
      </c>
      <c r="BF29" s="137">
        <v>0</v>
      </c>
      <c r="BG29" s="135" t="str">
        <f>IFERROR(BF29/BD29,"-")</f>
        <v>-</v>
      </c>
      <c r="BH29" s="222">
        <v>0</v>
      </c>
      <c r="BI29" s="136">
        <v>0</v>
      </c>
      <c r="BJ29" s="134" t="str">
        <f>IFERROR(BI29/BH29,"-")</f>
        <v>-</v>
      </c>
      <c r="BK29" s="137">
        <v>0</v>
      </c>
      <c r="BL29" s="135" t="str">
        <f>IFERROR(BK29/BI29,"-")</f>
        <v>-</v>
      </c>
      <c r="BM29" s="136">
        <v>0</v>
      </c>
      <c r="BN29" s="134" t="str">
        <f>IFERROR(BM29/BH29,"-")</f>
        <v>-</v>
      </c>
      <c r="BO29" s="137">
        <v>0</v>
      </c>
      <c r="BP29" s="135" t="str">
        <f>IFERROR(BO29/BM29,"-")</f>
        <v>-</v>
      </c>
      <c r="BQ29" s="223">
        <f t="shared" si="90"/>
        <v>0</v>
      </c>
      <c r="BR29" s="136">
        <f t="shared" si="91"/>
        <v>0</v>
      </c>
      <c r="BS29" s="134" t="str">
        <f>IFERROR(BR29/BQ29,"-")</f>
        <v>-</v>
      </c>
      <c r="BT29" s="137">
        <f>SUM(I29,R29,AA29,AJ29,AS29,BB29,BK29)</f>
        <v>0</v>
      </c>
      <c r="BU29" s="135" t="str">
        <f>IFERROR(BT29/BR29,"-")</f>
        <v>-</v>
      </c>
      <c r="BV29" s="136">
        <f>SUM(K29,T29,AC29,AL29,AU29,BD29,BM29)</f>
        <v>0</v>
      </c>
      <c r="BW29" s="134" t="str">
        <f>IFERROR(BV29/BQ29,"-")</f>
        <v>-</v>
      </c>
      <c r="BX29" s="137">
        <f>SUM(M29,V29,AE29,AN29,AW29,BF29,BO29)</f>
        <v>0</v>
      </c>
      <c r="BY29" s="135" t="str">
        <f>IFERROR(BX29/BV29,"-")</f>
        <v>-</v>
      </c>
      <c r="BZ29" s="85"/>
      <c r="CA29" s="89" t="str">
        <f t="shared" si="43"/>
        <v>-</v>
      </c>
      <c r="CB29" s="89" t="str">
        <f t="shared" si="44"/>
        <v>-</v>
      </c>
      <c r="CC29" s="61">
        <v>23</v>
      </c>
      <c r="CD29" s="14" t="s">
        <v>129</v>
      </c>
      <c r="CE29" s="47">
        <f t="shared" si="45"/>
        <v>0.88567493112947659</v>
      </c>
      <c r="CF29" s="47">
        <f t="shared" si="33"/>
        <v>0.86486486486486491</v>
      </c>
      <c r="CG29" s="93">
        <f t="shared" si="34"/>
        <v>0.83333333333333337</v>
      </c>
      <c r="CH29" s="47">
        <f t="shared" si="35"/>
        <v>0.85060746369068818</v>
      </c>
      <c r="CI29" s="47">
        <f t="shared" si="46"/>
        <v>9.779614325068875E-2</v>
      </c>
      <c r="CJ29" s="47">
        <f t="shared" si="36"/>
        <v>0.13513513513513509</v>
      </c>
      <c r="CK29" s="47">
        <f t="shared" si="37"/>
        <v>0.16666666666666663</v>
      </c>
      <c r="CL29" s="47">
        <f t="shared" si="38"/>
        <v>8.5163639241758737E-2</v>
      </c>
      <c r="CM29" s="47">
        <f t="shared" si="47"/>
        <v>1.6528925619834656E-2</v>
      </c>
      <c r="CN29" s="47">
        <f t="shared" si="39"/>
        <v>0</v>
      </c>
      <c r="CO29" s="47">
        <f t="shared" si="40"/>
        <v>0</v>
      </c>
      <c r="CP29" s="47">
        <f t="shared" si="41"/>
        <v>6.4228897067553081E-2</v>
      </c>
      <c r="CR29" s="38" t="s">
        <v>28</v>
      </c>
      <c r="CS29" s="106">
        <f t="shared" si="48"/>
        <v>0.87224108658743638</v>
      </c>
      <c r="CT29" s="106">
        <f t="shared" si="49"/>
        <v>0.11587436332767398</v>
      </c>
      <c r="CU29" s="106">
        <f t="shared" si="50"/>
        <v>1.1884550084889645E-2</v>
      </c>
      <c r="CV29" s="106">
        <f t="shared" si="51"/>
        <v>0.80508474576271183</v>
      </c>
      <c r="CW29" s="106">
        <f t="shared" si="52"/>
        <v>0.18644067796610175</v>
      </c>
      <c r="CX29" s="106">
        <f t="shared" si="53"/>
        <v>8.4745762711864181E-3</v>
      </c>
      <c r="CY29" s="106">
        <f t="shared" si="54"/>
        <v>0.9</v>
      </c>
      <c r="CZ29" s="106">
        <f t="shared" si="55"/>
        <v>9.9999999999999978E-2</v>
      </c>
      <c r="DA29" s="106">
        <f t="shared" si="56"/>
        <v>0</v>
      </c>
      <c r="DB29" s="106">
        <f t="shared" si="57"/>
        <v>0.8127050164013121</v>
      </c>
      <c r="DC29" s="106">
        <f t="shared" si="58"/>
        <v>0.11128890311224904</v>
      </c>
      <c r="DD29" s="106">
        <f t="shared" si="59"/>
        <v>7.6006080486438865E-2</v>
      </c>
    </row>
    <row r="30" spans="1:108" s="15" customFormat="1" ht="13.5" customHeight="1">
      <c r="A30" s="65"/>
      <c r="B30" s="333"/>
      <c r="C30" s="330"/>
      <c r="D30" s="338" t="s">
        <v>225</v>
      </c>
      <c r="E30" s="339"/>
      <c r="F30" s="154">
        <v>27</v>
      </c>
      <c r="G30" s="62">
        <v>27</v>
      </c>
      <c r="H30" s="83">
        <f t="shared" si="62"/>
        <v>1</v>
      </c>
      <c r="I30" s="102">
        <v>48280230</v>
      </c>
      <c r="J30" s="110">
        <f t="shared" si="63"/>
        <v>1788156.6666666667</v>
      </c>
      <c r="K30" s="62">
        <v>26</v>
      </c>
      <c r="L30" s="83">
        <f t="shared" si="64"/>
        <v>0.96296296296296291</v>
      </c>
      <c r="M30" s="102">
        <v>14453285</v>
      </c>
      <c r="N30" s="110">
        <f t="shared" si="65"/>
        <v>555895.57692307688</v>
      </c>
      <c r="O30" s="154">
        <v>64</v>
      </c>
      <c r="P30" s="62">
        <v>62</v>
      </c>
      <c r="Q30" s="83">
        <f t="shared" si="66"/>
        <v>0.96875</v>
      </c>
      <c r="R30" s="102">
        <v>135233990</v>
      </c>
      <c r="S30" s="110">
        <f t="shared" si="67"/>
        <v>2181193.3870967743</v>
      </c>
      <c r="T30" s="62">
        <v>58</v>
      </c>
      <c r="U30" s="83">
        <f t="shared" si="68"/>
        <v>0.90625</v>
      </c>
      <c r="V30" s="102">
        <v>64779138</v>
      </c>
      <c r="W30" s="110">
        <f t="shared" si="69"/>
        <v>1116881.6896551724</v>
      </c>
      <c r="X30" s="154">
        <v>2589</v>
      </c>
      <c r="Y30" s="62">
        <v>2431</v>
      </c>
      <c r="Z30" s="83">
        <f t="shared" si="70"/>
        <v>0.93897257628427966</v>
      </c>
      <c r="AA30" s="102">
        <v>2005128260</v>
      </c>
      <c r="AB30" s="110">
        <f t="shared" si="71"/>
        <v>824816.23200329079</v>
      </c>
      <c r="AC30" s="62">
        <v>2168</v>
      </c>
      <c r="AD30" s="83">
        <f t="shared" si="72"/>
        <v>0.83738895326380847</v>
      </c>
      <c r="AE30" s="102">
        <v>433669543</v>
      </c>
      <c r="AF30" s="110">
        <f t="shared" si="73"/>
        <v>200032.0770295203</v>
      </c>
      <c r="AG30" s="154">
        <v>2287</v>
      </c>
      <c r="AH30" s="62">
        <v>2149</v>
      </c>
      <c r="AI30" s="83">
        <f t="shared" si="74"/>
        <v>0.93965894184521204</v>
      </c>
      <c r="AJ30" s="102">
        <v>2214563450</v>
      </c>
      <c r="AK30" s="110">
        <f t="shared" si="75"/>
        <v>1030508.8180549092</v>
      </c>
      <c r="AL30" s="62">
        <v>1976</v>
      </c>
      <c r="AM30" s="83">
        <f t="shared" si="76"/>
        <v>0.8640139921294272</v>
      </c>
      <c r="AN30" s="102">
        <v>438573341</v>
      </c>
      <c r="AO30" s="110">
        <f t="shared" si="77"/>
        <v>221950.07135627529</v>
      </c>
      <c r="AP30" s="154">
        <v>1554</v>
      </c>
      <c r="AQ30" s="62">
        <v>1469</v>
      </c>
      <c r="AR30" s="83">
        <f t="shared" si="78"/>
        <v>0.94530244530244534</v>
      </c>
      <c r="AS30" s="102">
        <v>1738018660</v>
      </c>
      <c r="AT30" s="110">
        <f t="shared" si="79"/>
        <v>1183130.4697072839</v>
      </c>
      <c r="AU30" s="62">
        <v>1363</v>
      </c>
      <c r="AV30" s="83">
        <f t="shared" si="80"/>
        <v>0.87709137709137708</v>
      </c>
      <c r="AW30" s="102">
        <v>333756803</v>
      </c>
      <c r="AX30" s="110">
        <f t="shared" si="81"/>
        <v>244869.26118855466</v>
      </c>
      <c r="AY30" s="154">
        <v>689</v>
      </c>
      <c r="AZ30" s="62">
        <v>645</v>
      </c>
      <c r="BA30" s="83">
        <f t="shared" si="82"/>
        <v>0.93613933236574742</v>
      </c>
      <c r="BB30" s="102">
        <v>838368920</v>
      </c>
      <c r="BC30" s="110">
        <f t="shared" si="83"/>
        <v>1299796.7751937984</v>
      </c>
      <c r="BD30" s="62">
        <v>606</v>
      </c>
      <c r="BE30" s="83">
        <f t="shared" si="84"/>
        <v>0.87953555878084178</v>
      </c>
      <c r="BF30" s="102">
        <v>169370818</v>
      </c>
      <c r="BG30" s="110">
        <f t="shared" si="85"/>
        <v>279489.79867986799</v>
      </c>
      <c r="BH30" s="154">
        <v>254</v>
      </c>
      <c r="BI30" s="62">
        <v>211</v>
      </c>
      <c r="BJ30" s="83">
        <f t="shared" si="86"/>
        <v>0.8307086614173228</v>
      </c>
      <c r="BK30" s="102">
        <v>268575640</v>
      </c>
      <c r="BL30" s="110">
        <f t="shared" si="87"/>
        <v>1272870.3317535545</v>
      </c>
      <c r="BM30" s="62">
        <v>191</v>
      </c>
      <c r="BN30" s="83">
        <f t="shared" si="88"/>
        <v>0.75196850393700787</v>
      </c>
      <c r="BO30" s="102">
        <v>36343090</v>
      </c>
      <c r="BP30" s="110">
        <f t="shared" si="89"/>
        <v>190277.95811518325</v>
      </c>
      <c r="BQ30" s="108">
        <f t="shared" si="90"/>
        <v>7464</v>
      </c>
      <c r="BR30" s="62">
        <f t="shared" si="91"/>
        <v>6994</v>
      </c>
      <c r="BS30" s="83">
        <f t="shared" si="92"/>
        <v>0.93703108252947476</v>
      </c>
      <c r="BT30" s="102">
        <f t="shared" si="93"/>
        <v>7248169150</v>
      </c>
      <c r="BU30" s="110">
        <f t="shared" si="94"/>
        <v>1036341.0280240206</v>
      </c>
      <c r="BV30" s="62">
        <f t="shared" si="95"/>
        <v>6388</v>
      </c>
      <c r="BW30" s="83">
        <f t="shared" si="96"/>
        <v>0.85584137191854237</v>
      </c>
      <c r="BX30" s="102">
        <f t="shared" si="97"/>
        <v>1490946018</v>
      </c>
      <c r="BY30" s="110">
        <f t="shared" si="98"/>
        <v>233397.93644333124</v>
      </c>
      <c r="BZ30" s="85"/>
      <c r="CA30" s="89">
        <f t="shared" si="43"/>
        <v>8.1189710610932386E-2</v>
      </c>
      <c r="CB30" s="89">
        <f t="shared" si="44"/>
        <v>6.2968917470525243E-2</v>
      </c>
      <c r="CC30" s="61">
        <v>24</v>
      </c>
      <c r="CD30" s="14" t="s">
        <v>130</v>
      </c>
      <c r="CE30" s="47">
        <f t="shared" si="45"/>
        <v>0.81759656652360513</v>
      </c>
      <c r="CF30" s="47">
        <f t="shared" si="33"/>
        <v>0.82926829268292679</v>
      </c>
      <c r="CG30" s="93">
        <f t="shared" si="34"/>
        <v>0.88235294117647056</v>
      </c>
      <c r="CH30" s="47">
        <f t="shared" si="35"/>
        <v>0.82489355919920282</v>
      </c>
      <c r="CI30" s="47">
        <f t="shared" si="46"/>
        <v>0.16416309012875541</v>
      </c>
      <c r="CJ30" s="47">
        <f t="shared" si="36"/>
        <v>0.17073170731707321</v>
      </c>
      <c r="CK30" s="47">
        <f t="shared" si="37"/>
        <v>0.11764705882352944</v>
      </c>
      <c r="CL30" s="47">
        <f t="shared" si="38"/>
        <v>0.10073376211613372</v>
      </c>
      <c r="CM30" s="47">
        <f t="shared" si="47"/>
        <v>1.8240343347639465E-2</v>
      </c>
      <c r="CN30" s="47">
        <f t="shared" si="39"/>
        <v>0</v>
      </c>
      <c r="CO30" s="47">
        <f t="shared" si="40"/>
        <v>0</v>
      </c>
      <c r="CP30" s="47">
        <f t="shared" si="41"/>
        <v>7.4372678684663462E-2</v>
      </c>
      <c r="CR30" s="38" t="s">
        <v>17</v>
      </c>
      <c r="CS30" s="106">
        <f t="shared" si="48"/>
        <v>0.89935760171306212</v>
      </c>
      <c r="CT30" s="106">
        <f t="shared" si="49"/>
        <v>9.1839162502974081E-2</v>
      </c>
      <c r="CU30" s="106">
        <f t="shared" si="50"/>
        <v>8.8032357839638031E-3</v>
      </c>
      <c r="CV30" s="106">
        <f t="shared" si="51"/>
        <v>0.75</v>
      </c>
      <c r="CW30" s="106">
        <f t="shared" si="52"/>
        <v>0.25</v>
      </c>
      <c r="CX30" s="106">
        <f t="shared" si="53"/>
        <v>0</v>
      </c>
      <c r="CY30" s="106">
        <f t="shared" si="54"/>
        <v>0.9285714285714286</v>
      </c>
      <c r="CZ30" s="106">
        <f t="shared" si="55"/>
        <v>7.1428571428571397E-2</v>
      </c>
      <c r="DA30" s="106">
        <f t="shared" si="56"/>
        <v>0</v>
      </c>
      <c r="DB30" s="106">
        <f t="shared" si="57"/>
        <v>0.8233830845771144</v>
      </c>
      <c r="DC30" s="106">
        <f t="shared" si="58"/>
        <v>0.10118525021949076</v>
      </c>
      <c r="DD30" s="106">
        <f t="shared" si="59"/>
        <v>7.5431665203394838E-2</v>
      </c>
    </row>
    <row r="31" spans="1:108" s="15" customFormat="1" ht="13.5" customHeight="1">
      <c r="A31" s="65"/>
      <c r="B31" s="331">
        <v>5</v>
      </c>
      <c r="C31" s="328" t="s">
        <v>117</v>
      </c>
      <c r="D31" s="318" t="s">
        <v>157</v>
      </c>
      <c r="E31" s="307"/>
      <c r="F31" s="154">
        <v>0</v>
      </c>
      <c r="G31" s="62">
        <v>0</v>
      </c>
      <c r="H31" s="83" t="str">
        <f t="shared" si="62"/>
        <v>-</v>
      </c>
      <c r="I31" s="102">
        <v>0</v>
      </c>
      <c r="J31" s="110" t="str">
        <f t="shared" si="63"/>
        <v>-</v>
      </c>
      <c r="K31" s="62">
        <v>0</v>
      </c>
      <c r="L31" s="83" t="str">
        <f t="shared" si="64"/>
        <v>-</v>
      </c>
      <c r="M31" s="102">
        <v>0</v>
      </c>
      <c r="N31" s="110" t="str">
        <f t="shared" si="65"/>
        <v>-</v>
      </c>
      <c r="O31" s="154">
        <v>6</v>
      </c>
      <c r="P31" s="62">
        <v>5</v>
      </c>
      <c r="Q31" s="83">
        <f t="shared" si="66"/>
        <v>0.83333333333333337</v>
      </c>
      <c r="R31" s="102">
        <v>2993070</v>
      </c>
      <c r="S31" s="110">
        <f t="shared" si="67"/>
        <v>598614</v>
      </c>
      <c r="T31" s="62">
        <v>4</v>
      </c>
      <c r="U31" s="83">
        <f t="shared" si="68"/>
        <v>0.66666666666666663</v>
      </c>
      <c r="V31" s="102">
        <v>429632</v>
      </c>
      <c r="W31" s="110">
        <f t="shared" si="69"/>
        <v>107408</v>
      </c>
      <c r="X31" s="154">
        <v>285</v>
      </c>
      <c r="Y31" s="62">
        <v>280</v>
      </c>
      <c r="Z31" s="83">
        <f t="shared" si="70"/>
        <v>0.98245614035087714</v>
      </c>
      <c r="AA31" s="102">
        <v>105086310</v>
      </c>
      <c r="AB31" s="110">
        <f t="shared" si="71"/>
        <v>375308.25</v>
      </c>
      <c r="AC31" s="62">
        <v>220</v>
      </c>
      <c r="AD31" s="83">
        <f t="shared" si="72"/>
        <v>0.77192982456140347</v>
      </c>
      <c r="AE31" s="102">
        <v>20083428</v>
      </c>
      <c r="AF31" s="110">
        <f t="shared" si="73"/>
        <v>91288.309090909097</v>
      </c>
      <c r="AG31" s="154">
        <v>197</v>
      </c>
      <c r="AH31" s="62">
        <v>196</v>
      </c>
      <c r="AI31" s="83">
        <f t="shared" si="74"/>
        <v>0.99492385786802029</v>
      </c>
      <c r="AJ31" s="102">
        <v>81204090</v>
      </c>
      <c r="AK31" s="110">
        <f t="shared" si="75"/>
        <v>414306.58163265308</v>
      </c>
      <c r="AL31" s="62">
        <v>167</v>
      </c>
      <c r="AM31" s="83">
        <f t="shared" si="76"/>
        <v>0.84771573604060912</v>
      </c>
      <c r="AN31" s="102">
        <v>16507532</v>
      </c>
      <c r="AO31" s="110">
        <f t="shared" si="77"/>
        <v>98847.497005988029</v>
      </c>
      <c r="AP31" s="154">
        <v>77</v>
      </c>
      <c r="AQ31" s="62">
        <v>75</v>
      </c>
      <c r="AR31" s="83">
        <f t="shared" si="78"/>
        <v>0.97402597402597402</v>
      </c>
      <c r="AS31" s="102">
        <v>43994570</v>
      </c>
      <c r="AT31" s="110">
        <f t="shared" si="79"/>
        <v>586594.26666666672</v>
      </c>
      <c r="AU31" s="62">
        <v>65</v>
      </c>
      <c r="AV31" s="83">
        <f t="shared" si="80"/>
        <v>0.8441558441558441</v>
      </c>
      <c r="AW31" s="102">
        <v>9848851</v>
      </c>
      <c r="AX31" s="110">
        <f t="shared" si="81"/>
        <v>151520.78461538462</v>
      </c>
      <c r="AY31" s="154">
        <v>30</v>
      </c>
      <c r="AZ31" s="62">
        <v>30</v>
      </c>
      <c r="BA31" s="83">
        <f t="shared" si="82"/>
        <v>1</v>
      </c>
      <c r="BB31" s="102">
        <v>18333410</v>
      </c>
      <c r="BC31" s="110">
        <f t="shared" si="83"/>
        <v>611113.66666666663</v>
      </c>
      <c r="BD31" s="62">
        <v>25</v>
      </c>
      <c r="BE31" s="83">
        <f t="shared" si="84"/>
        <v>0.83333333333333337</v>
      </c>
      <c r="BF31" s="102">
        <v>2708419</v>
      </c>
      <c r="BG31" s="110">
        <f t="shared" si="85"/>
        <v>108336.76</v>
      </c>
      <c r="BH31" s="154">
        <v>6</v>
      </c>
      <c r="BI31" s="62">
        <v>6</v>
      </c>
      <c r="BJ31" s="83">
        <f t="shared" si="86"/>
        <v>1</v>
      </c>
      <c r="BK31" s="102">
        <v>5433740</v>
      </c>
      <c r="BL31" s="110">
        <f t="shared" si="87"/>
        <v>905623.33333333337</v>
      </c>
      <c r="BM31" s="62">
        <v>6</v>
      </c>
      <c r="BN31" s="83">
        <f t="shared" si="88"/>
        <v>1</v>
      </c>
      <c r="BO31" s="102">
        <v>454278</v>
      </c>
      <c r="BP31" s="110">
        <f t="shared" si="89"/>
        <v>75713</v>
      </c>
      <c r="BQ31" s="108">
        <f t="shared" si="90"/>
        <v>601</v>
      </c>
      <c r="BR31" s="62">
        <f t="shared" si="91"/>
        <v>592</v>
      </c>
      <c r="BS31" s="83">
        <f t="shared" si="92"/>
        <v>0.98502495840266224</v>
      </c>
      <c r="BT31" s="102">
        <f t="shared" si="93"/>
        <v>257045190</v>
      </c>
      <c r="BU31" s="110">
        <f t="shared" si="94"/>
        <v>434197.95608108107</v>
      </c>
      <c r="BV31" s="62">
        <f t="shared" si="95"/>
        <v>487</v>
      </c>
      <c r="BW31" s="83">
        <f t="shared" si="96"/>
        <v>0.81031613976705485</v>
      </c>
      <c r="BX31" s="102">
        <f t="shared" si="97"/>
        <v>50032140</v>
      </c>
      <c r="BY31" s="110">
        <f t="shared" si="98"/>
        <v>102735.40041067761</v>
      </c>
      <c r="BZ31" s="85"/>
      <c r="CA31" s="89">
        <f t="shared" si="43"/>
        <v>0.17470881863560739</v>
      </c>
      <c r="CB31" s="89">
        <f t="shared" si="44"/>
        <v>1.4975041597337757E-2</v>
      </c>
      <c r="CC31" s="61">
        <v>25</v>
      </c>
      <c r="CD31" s="14" t="s">
        <v>131</v>
      </c>
      <c r="CE31" s="47">
        <f t="shared" si="45"/>
        <v>0.89884088514225502</v>
      </c>
      <c r="CF31" s="47">
        <f t="shared" si="33"/>
        <v>0.8571428571428571</v>
      </c>
      <c r="CG31" s="93">
        <f t="shared" si="34"/>
        <v>0.9285714285714286</v>
      </c>
      <c r="CH31" s="47">
        <f t="shared" si="35"/>
        <v>0.81332426920462275</v>
      </c>
      <c r="CI31" s="47">
        <f t="shared" si="46"/>
        <v>8.640674394099046E-2</v>
      </c>
      <c r="CJ31" s="47">
        <f t="shared" si="36"/>
        <v>0.1428571428571429</v>
      </c>
      <c r="CK31" s="47">
        <f t="shared" si="37"/>
        <v>7.1428571428571397E-2</v>
      </c>
      <c r="CL31" s="47">
        <f t="shared" si="38"/>
        <v>0.10006798096532965</v>
      </c>
      <c r="CM31" s="47">
        <f t="shared" si="47"/>
        <v>1.475237091675452E-2</v>
      </c>
      <c r="CN31" s="47">
        <f t="shared" si="39"/>
        <v>0</v>
      </c>
      <c r="CO31" s="47">
        <f t="shared" si="40"/>
        <v>0</v>
      </c>
      <c r="CP31" s="47">
        <f t="shared" si="41"/>
        <v>8.6607749830047598E-2</v>
      </c>
      <c r="CR31" s="38" t="s">
        <v>10</v>
      </c>
      <c r="CS31" s="106">
        <f t="shared" si="48"/>
        <v>0.84497944803288316</v>
      </c>
      <c r="CT31" s="106">
        <f t="shared" si="49"/>
        <v>0.13270698766881972</v>
      </c>
      <c r="CU31" s="106">
        <f t="shared" si="50"/>
        <v>2.2313564298297117E-2</v>
      </c>
      <c r="CV31" s="106">
        <f t="shared" si="51"/>
        <v>1</v>
      </c>
      <c r="CW31" s="106">
        <f t="shared" si="52"/>
        <v>0</v>
      </c>
      <c r="CX31" s="106">
        <f t="shared" si="53"/>
        <v>0</v>
      </c>
      <c r="CY31" s="106">
        <f t="shared" si="54"/>
        <v>0.72727272727272729</v>
      </c>
      <c r="CZ31" s="106">
        <f t="shared" si="55"/>
        <v>0.27272727272727271</v>
      </c>
      <c r="DA31" s="106">
        <f t="shared" si="56"/>
        <v>0</v>
      </c>
      <c r="DB31" s="106">
        <f t="shared" si="57"/>
        <v>0.84210526315789469</v>
      </c>
      <c r="DC31" s="106">
        <f t="shared" si="58"/>
        <v>9.3730341790731808E-2</v>
      </c>
      <c r="DD31" s="106">
        <f t="shared" si="59"/>
        <v>6.4164395051373502E-2</v>
      </c>
    </row>
    <row r="32" spans="1:108" s="15" customFormat="1" ht="13.5" customHeight="1">
      <c r="A32" s="65"/>
      <c r="B32" s="332"/>
      <c r="C32" s="329"/>
      <c r="D32" s="306" t="s">
        <v>171</v>
      </c>
      <c r="E32" s="307"/>
      <c r="F32" s="154">
        <v>0</v>
      </c>
      <c r="G32" s="62">
        <v>0</v>
      </c>
      <c r="H32" s="83" t="str">
        <f t="shared" si="62"/>
        <v>-</v>
      </c>
      <c r="I32" s="102">
        <v>0</v>
      </c>
      <c r="J32" s="110" t="str">
        <f t="shared" si="63"/>
        <v>-</v>
      </c>
      <c r="K32" s="62">
        <v>0</v>
      </c>
      <c r="L32" s="83" t="str">
        <f t="shared" si="64"/>
        <v>-</v>
      </c>
      <c r="M32" s="102">
        <v>0</v>
      </c>
      <c r="N32" s="110" t="str">
        <f t="shared" si="65"/>
        <v>-</v>
      </c>
      <c r="O32" s="154">
        <v>0</v>
      </c>
      <c r="P32" s="62">
        <v>0</v>
      </c>
      <c r="Q32" s="83" t="str">
        <f t="shared" si="66"/>
        <v>-</v>
      </c>
      <c r="R32" s="102">
        <v>0</v>
      </c>
      <c r="S32" s="110" t="str">
        <f t="shared" si="67"/>
        <v>-</v>
      </c>
      <c r="T32" s="62">
        <v>0</v>
      </c>
      <c r="U32" s="83" t="str">
        <f t="shared" si="68"/>
        <v>-</v>
      </c>
      <c r="V32" s="102">
        <v>0</v>
      </c>
      <c r="W32" s="110" t="str">
        <f t="shared" si="69"/>
        <v>-</v>
      </c>
      <c r="X32" s="154">
        <v>21</v>
      </c>
      <c r="Y32" s="62">
        <v>21</v>
      </c>
      <c r="Z32" s="83">
        <f t="shared" si="70"/>
        <v>1</v>
      </c>
      <c r="AA32" s="102">
        <v>9536550</v>
      </c>
      <c r="AB32" s="110">
        <f t="shared" si="71"/>
        <v>454121.42857142858</v>
      </c>
      <c r="AC32" s="62">
        <v>17</v>
      </c>
      <c r="AD32" s="83">
        <f t="shared" si="72"/>
        <v>0.80952380952380953</v>
      </c>
      <c r="AE32" s="102">
        <v>1973094</v>
      </c>
      <c r="AF32" s="110">
        <f t="shared" si="73"/>
        <v>116064.35294117648</v>
      </c>
      <c r="AG32" s="154">
        <v>12</v>
      </c>
      <c r="AH32" s="62">
        <v>12</v>
      </c>
      <c r="AI32" s="83">
        <f t="shared" si="74"/>
        <v>1</v>
      </c>
      <c r="AJ32" s="102">
        <v>5864510</v>
      </c>
      <c r="AK32" s="110">
        <f t="shared" si="75"/>
        <v>488709.16666666669</v>
      </c>
      <c r="AL32" s="62">
        <v>11</v>
      </c>
      <c r="AM32" s="83">
        <f t="shared" si="76"/>
        <v>0.91666666666666663</v>
      </c>
      <c r="AN32" s="102">
        <v>1573379</v>
      </c>
      <c r="AO32" s="110">
        <f t="shared" si="77"/>
        <v>143034.45454545456</v>
      </c>
      <c r="AP32" s="154">
        <v>4</v>
      </c>
      <c r="AQ32" s="62">
        <v>4</v>
      </c>
      <c r="AR32" s="83">
        <f t="shared" si="78"/>
        <v>1</v>
      </c>
      <c r="AS32" s="102">
        <v>3134240</v>
      </c>
      <c r="AT32" s="110">
        <f t="shared" si="79"/>
        <v>783560</v>
      </c>
      <c r="AU32" s="62">
        <v>4</v>
      </c>
      <c r="AV32" s="83">
        <f t="shared" si="80"/>
        <v>1</v>
      </c>
      <c r="AW32" s="102">
        <v>617385</v>
      </c>
      <c r="AX32" s="110">
        <f t="shared" si="81"/>
        <v>154346.25</v>
      </c>
      <c r="AY32" s="154">
        <v>0</v>
      </c>
      <c r="AZ32" s="62">
        <v>0</v>
      </c>
      <c r="BA32" s="83" t="str">
        <f t="shared" si="82"/>
        <v>-</v>
      </c>
      <c r="BB32" s="102">
        <v>0</v>
      </c>
      <c r="BC32" s="110" t="str">
        <f t="shared" si="83"/>
        <v>-</v>
      </c>
      <c r="BD32" s="62">
        <v>0</v>
      </c>
      <c r="BE32" s="83" t="str">
        <f t="shared" si="84"/>
        <v>-</v>
      </c>
      <c r="BF32" s="102">
        <v>0</v>
      </c>
      <c r="BG32" s="110" t="str">
        <f t="shared" si="85"/>
        <v>-</v>
      </c>
      <c r="BH32" s="154">
        <v>0</v>
      </c>
      <c r="BI32" s="62">
        <v>0</v>
      </c>
      <c r="BJ32" s="83" t="str">
        <f t="shared" si="86"/>
        <v>-</v>
      </c>
      <c r="BK32" s="102">
        <v>0</v>
      </c>
      <c r="BL32" s="110" t="str">
        <f t="shared" si="87"/>
        <v>-</v>
      </c>
      <c r="BM32" s="62">
        <v>0</v>
      </c>
      <c r="BN32" s="83" t="str">
        <f t="shared" si="88"/>
        <v>-</v>
      </c>
      <c r="BO32" s="102">
        <v>0</v>
      </c>
      <c r="BP32" s="110" t="str">
        <f t="shared" si="89"/>
        <v>-</v>
      </c>
      <c r="BQ32" s="108">
        <f t="shared" si="90"/>
        <v>37</v>
      </c>
      <c r="BR32" s="62">
        <f t="shared" si="91"/>
        <v>37</v>
      </c>
      <c r="BS32" s="83">
        <f t="shared" si="92"/>
        <v>1</v>
      </c>
      <c r="BT32" s="102">
        <f t="shared" si="93"/>
        <v>18535300</v>
      </c>
      <c r="BU32" s="110">
        <f t="shared" si="94"/>
        <v>500954.05405405408</v>
      </c>
      <c r="BV32" s="62">
        <f t="shared" si="95"/>
        <v>32</v>
      </c>
      <c r="BW32" s="83">
        <f t="shared" si="96"/>
        <v>0.86486486486486491</v>
      </c>
      <c r="BX32" s="102">
        <f t="shared" si="97"/>
        <v>4163858</v>
      </c>
      <c r="BY32" s="110">
        <f t="shared" si="98"/>
        <v>130120.5625</v>
      </c>
      <c r="BZ32" s="85"/>
      <c r="CA32" s="89">
        <f t="shared" si="43"/>
        <v>0.13513513513513509</v>
      </c>
      <c r="CB32" s="89">
        <f t="shared" si="44"/>
        <v>0</v>
      </c>
      <c r="CC32" s="61">
        <v>26</v>
      </c>
      <c r="CD32" s="14" t="s">
        <v>35</v>
      </c>
      <c r="CE32" s="47">
        <f t="shared" si="45"/>
        <v>0.84397736459175421</v>
      </c>
      <c r="CF32" s="47">
        <f t="shared" si="33"/>
        <v>0.81509846827133481</v>
      </c>
      <c r="CG32" s="93">
        <f t="shared" si="34"/>
        <v>0.79087452471482889</v>
      </c>
      <c r="CH32" s="47">
        <f t="shared" si="35"/>
        <v>0.82214051294518053</v>
      </c>
      <c r="CI32" s="47">
        <f t="shared" si="46"/>
        <v>0.14126919967663709</v>
      </c>
      <c r="CJ32" s="47">
        <f t="shared" si="36"/>
        <v>0.17396061269146612</v>
      </c>
      <c r="CK32" s="47">
        <f t="shared" si="37"/>
        <v>0.20152091254752857</v>
      </c>
      <c r="CL32" s="47">
        <f t="shared" si="38"/>
        <v>0.11199910862606866</v>
      </c>
      <c r="CM32" s="47">
        <f t="shared" si="47"/>
        <v>1.4753435731608699E-2</v>
      </c>
      <c r="CN32" s="47">
        <f t="shared" si="39"/>
        <v>1.0940919037199071E-2</v>
      </c>
      <c r="CO32" s="47">
        <f t="shared" si="40"/>
        <v>7.6045627376425395E-3</v>
      </c>
      <c r="CP32" s="47">
        <f t="shared" si="41"/>
        <v>6.586037842875081E-2</v>
      </c>
      <c r="CR32" s="38" t="s">
        <v>49</v>
      </c>
      <c r="CS32" s="106">
        <f t="shared" si="48"/>
        <v>0.85923753665689151</v>
      </c>
      <c r="CT32" s="106">
        <f t="shared" si="49"/>
        <v>0.12243401759530792</v>
      </c>
      <c r="CU32" s="106">
        <f t="shared" si="50"/>
        <v>1.832844574780057E-2</v>
      </c>
      <c r="CV32" s="106">
        <f t="shared" si="51"/>
        <v>0.95121951219512191</v>
      </c>
      <c r="CW32" s="106">
        <f t="shared" si="52"/>
        <v>4.8780487804878092E-2</v>
      </c>
      <c r="CX32" s="106">
        <f t="shared" si="53"/>
        <v>0</v>
      </c>
      <c r="CY32" s="106">
        <f t="shared" si="54"/>
        <v>0.77777777777777779</v>
      </c>
      <c r="CZ32" s="106">
        <f t="shared" si="55"/>
        <v>0.22222222222222221</v>
      </c>
      <c r="DA32" s="106">
        <f t="shared" si="56"/>
        <v>0</v>
      </c>
      <c r="DB32" s="106">
        <f t="shared" si="57"/>
        <v>0.84061997368036268</v>
      </c>
      <c r="DC32" s="106">
        <f t="shared" si="58"/>
        <v>0.10323146658868254</v>
      </c>
      <c r="DD32" s="106">
        <f t="shared" si="59"/>
        <v>5.6148559730954783E-2</v>
      </c>
    </row>
    <row r="33" spans="1:108" s="15" customFormat="1" ht="13.5" customHeight="1">
      <c r="A33" s="65"/>
      <c r="B33" s="332"/>
      <c r="C33" s="329"/>
      <c r="D33" s="84"/>
      <c r="E33" s="74" t="s">
        <v>167</v>
      </c>
      <c r="F33" s="178">
        <v>0</v>
      </c>
      <c r="G33" s="64">
        <v>0</v>
      </c>
      <c r="H33" s="82" t="str">
        <f t="shared" si="62"/>
        <v>-</v>
      </c>
      <c r="I33" s="111">
        <v>0</v>
      </c>
      <c r="J33" s="112" t="str">
        <f t="shared" si="63"/>
        <v>-</v>
      </c>
      <c r="K33" s="64">
        <v>0</v>
      </c>
      <c r="L33" s="82" t="str">
        <f t="shared" si="64"/>
        <v>-</v>
      </c>
      <c r="M33" s="111">
        <v>0</v>
      </c>
      <c r="N33" s="112" t="str">
        <f t="shared" si="65"/>
        <v>-</v>
      </c>
      <c r="O33" s="178">
        <v>0</v>
      </c>
      <c r="P33" s="64">
        <v>0</v>
      </c>
      <c r="Q33" s="82" t="str">
        <f t="shared" si="66"/>
        <v>-</v>
      </c>
      <c r="R33" s="111">
        <v>0</v>
      </c>
      <c r="S33" s="112" t="str">
        <f t="shared" si="67"/>
        <v>-</v>
      </c>
      <c r="T33" s="64">
        <v>0</v>
      </c>
      <c r="U33" s="82" t="str">
        <f t="shared" si="68"/>
        <v>-</v>
      </c>
      <c r="V33" s="111">
        <v>0</v>
      </c>
      <c r="W33" s="112" t="str">
        <f t="shared" si="69"/>
        <v>-</v>
      </c>
      <c r="X33" s="178">
        <v>17</v>
      </c>
      <c r="Y33" s="64">
        <v>17</v>
      </c>
      <c r="Z33" s="82">
        <f t="shared" si="70"/>
        <v>1</v>
      </c>
      <c r="AA33" s="111">
        <v>8641880</v>
      </c>
      <c r="AB33" s="112">
        <f t="shared" si="71"/>
        <v>508345.8823529412</v>
      </c>
      <c r="AC33" s="64">
        <v>13</v>
      </c>
      <c r="AD33" s="82">
        <f t="shared" si="72"/>
        <v>0.76470588235294112</v>
      </c>
      <c r="AE33" s="111">
        <v>1692883</v>
      </c>
      <c r="AF33" s="112">
        <f t="shared" si="73"/>
        <v>130221.76923076923</v>
      </c>
      <c r="AG33" s="178">
        <v>10</v>
      </c>
      <c r="AH33" s="64">
        <v>10</v>
      </c>
      <c r="AI33" s="82">
        <f t="shared" si="74"/>
        <v>1</v>
      </c>
      <c r="AJ33" s="111">
        <v>5291150</v>
      </c>
      <c r="AK33" s="112">
        <f t="shared" si="75"/>
        <v>529115</v>
      </c>
      <c r="AL33" s="64">
        <v>9</v>
      </c>
      <c r="AM33" s="82">
        <f t="shared" si="76"/>
        <v>0.9</v>
      </c>
      <c r="AN33" s="111">
        <v>1347215</v>
      </c>
      <c r="AO33" s="112">
        <f t="shared" si="77"/>
        <v>149690.55555555556</v>
      </c>
      <c r="AP33" s="178">
        <v>3</v>
      </c>
      <c r="AQ33" s="64">
        <v>3</v>
      </c>
      <c r="AR33" s="82">
        <f t="shared" si="78"/>
        <v>1</v>
      </c>
      <c r="AS33" s="111">
        <v>1137120</v>
      </c>
      <c r="AT33" s="112">
        <f t="shared" si="79"/>
        <v>379040</v>
      </c>
      <c r="AU33" s="64">
        <v>3</v>
      </c>
      <c r="AV33" s="82">
        <f t="shared" si="80"/>
        <v>1</v>
      </c>
      <c r="AW33" s="111">
        <v>502570</v>
      </c>
      <c r="AX33" s="112">
        <f t="shared" si="81"/>
        <v>167523.33333333334</v>
      </c>
      <c r="AY33" s="178">
        <v>0</v>
      </c>
      <c r="AZ33" s="64">
        <v>0</v>
      </c>
      <c r="BA33" s="82" t="str">
        <f t="shared" si="82"/>
        <v>-</v>
      </c>
      <c r="BB33" s="111">
        <v>0</v>
      </c>
      <c r="BC33" s="112" t="str">
        <f t="shared" si="83"/>
        <v>-</v>
      </c>
      <c r="BD33" s="64">
        <v>0</v>
      </c>
      <c r="BE33" s="82" t="str">
        <f t="shared" si="84"/>
        <v>-</v>
      </c>
      <c r="BF33" s="111">
        <v>0</v>
      </c>
      <c r="BG33" s="112" t="str">
        <f t="shared" si="85"/>
        <v>-</v>
      </c>
      <c r="BH33" s="178">
        <v>0</v>
      </c>
      <c r="BI33" s="64">
        <v>0</v>
      </c>
      <c r="BJ33" s="82" t="str">
        <f t="shared" si="86"/>
        <v>-</v>
      </c>
      <c r="BK33" s="111">
        <v>0</v>
      </c>
      <c r="BL33" s="112" t="str">
        <f t="shared" si="87"/>
        <v>-</v>
      </c>
      <c r="BM33" s="64">
        <v>0</v>
      </c>
      <c r="BN33" s="82" t="str">
        <f t="shared" si="88"/>
        <v>-</v>
      </c>
      <c r="BO33" s="111">
        <v>0</v>
      </c>
      <c r="BP33" s="112" t="str">
        <f t="shared" si="89"/>
        <v>-</v>
      </c>
      <c r="BQ33" s="109">
        <f t="shared" si="90"/>
        <v>30</v>
      </c>
      <c r="BR33" s="64">
        <f t="shared" si="91"/>
        <v>30</v>
      </c>
      <c r="BS33" s="82">
        <f t="shared" si="92"/>
        <v>1</v>
      </c>
      <c r="BT33" s="111">
        <f t="shared" si="93"/>
        <v>15070150</v>
      </c>
      <c r="BU33" s="112">
        <f t="shared" si="94"/>
        <v>502338.33333333331</v>
      </c>
      <c r="BV33" s="64">
        <f t="shared" si="95"/>
        <v>25</v>
      </c>
      <c r="BW33" s="82">
        <f t="shared" si="96"/>
        <v>0.83333333333333337</v>
      </c>
      <c r="BX33" s="111">
        <f t="shared" si="97"/>
        <v>3542668</v>
      </c>
      <c r="BY33" s="112">
        <f t="shared" si="98"/>
        <v>141706.72</v>
      </c>
      <c r="BZ33" s="85"/>
      <c r="CA33" s="89">
        <f t="shared" si="43"/>
        <v>0.16666666666666663</v>
      </c>
      <c r="CB33" s="89">
        <f t="shared" si="44"/>
        <v>0</v>
      </c>
      <c r="CC33" s="61">
        <v>27</v>
      </c>
      <c r="CD33" s="14" t="s">
        <v>36</v>
      </c>
      <c r="CE33" s="47">
        <f t="shared" si="45"/>
        <v>0.87244538407329109</v>
      </c>
      <c r="CF33" s="47">
        <f t="shared" si="33"/>
        <v>0.85950413223140498</v>
      </c>
      <c r="CG33" s="93">
        <f t="shared" si="34"/>
        <v>0.91176470588235292</v>
      </c>
      <c r="CH33" s="47">
        <f t="shared" si="35"/>
        <v>0.83048699535332815</v>
      </c>
      <c r="CI33" s="47">
        <f t="shared" si="46"/>
        <v>0.11486962649753341</v>
      </c>
      <c r="CJ33" s="47">
        <f t="shared" si="36"/>
        <v>0.14049586776859502</v>
      </c>
      <c r="CK33" s="47">
        <f t="shared" si="37"/>
        <v>5.8823529411764719E-2</v>
      </c>
      <c r="CL33" s="47">
        <f t="shared" si="38"/>
        <v>0.10403717337517349</v>
      </c>
      <c r="CM33" s="47">
        <f t="shared" si="47"/>
        <v>1.2684989429175508E-2</v>
      </c>
      <c r="CN33" s="47">
        <f t="shared" si="39"/>
        <v>0</v>
      </c>
      <c r="CO33" s="47">
        <f t="shared" si="40"/>
        <v>2.9411764705882359E-2</v>
      </c>
      <c r="CP33" s="47">
        <f t="shared" si="41"/>
        <v>6.5475831271498364E-2</v>
      </c>
      <c r="CR33" s="38" t="s">
        <v>29</v>
      </c>
      <c r="CS33" s="106">
        <f t="shared" si="48"/>
        <v>0.87744458930899605</v>
      </c>
      <c r="CT33" s="106">
        <f t="shared" si="49"/>
        <v>0.11440677966101698</v>
      </c>
      <c r="CU33" s="106">
        <f t="shared" si="50"/>
        <v>8.1486310299869746E-3</v>
      </c>
      <c r="CV33" s="106">
        <f t="shared" si="51"/>
        <v>0.76666666666666672</v>
      </c>
      <c r="CW33" s="106">
        <f t="shared" si="52"/>
        <v>0.23333333333333328</v>
      </c>
      <c r="CX33" s="106">
        <f t="shared" si="53"/>
        <v>0</v>
      </c>
      <c r="CY33" s="106">
        <f t="shared" si="54"/>
        <v>0.93333333333333335</v>
      </c>
      <c r="CZ33" s="106">
        <f t="shared" si="55"/>
        <v>6.6666666666666652E-2</v>
      </c>
      <c r="DA33" s="106">
        <f t="shared" si="56"/>
        <v>0</v>
      </c>
      <c r="DB33" s="106">
        <f t="shared" si="57"/>
        <v>0.81637984019668097</v>
      </c>
      <c r="DC33" s="106">
        <f t="shared" si="58"/>
        <v>0.10909649661954524</v>
      </c>
      <c r="DD33" s="106">
        <f t="shared" si="59"/>
        <v>7.4523663183773792E-2</v>
      </c>
    </row>
    <row r="34" spans="1:108" s="15" customFormat="1" ht="13.5" customHeight="1">
      <c r="A34" s="65"/>
      <c r="B34" s="332"/>
      <c r="C34" s="329"/>
      <c r="D34" s="84"/>
      <c r="E34" s="209" t="s">
        <v>168</v>
      </c>
      <c r="F34" s="224">
        <v>0</v>
      </c>
      <c r="G34" s="225">
        <v>0</v>
      </c>
      <c r="H34" s="226" t="str">
        <f t="shared" si="62"/>
        <v>-</v>
      </c>
      <c r="I34" s="227">
        <v>0</v>
      </c>
      <c r="J34" s="228" t="str">
        <f t="shared" si="63"/>
        <v>-</v>
      </c>
      <c r="K34" s="225">
        <v>0</v>
      </c>
      <c r="L34" s="226" t="str">
        <f t="shared" si="64"/>
        <v>-</v>
      </c>
      <c r="M34" s="227">
        <v>0</v>
      </c>
      <c r="N34" s="228" t="str">
        <f t="shared" si="65"/>
        <v>-</v>
      </c>
      <c r="O34" s="224">
        <v>0</v>
      </c>
      <c r="P34" s="225">
        <v>0</v>
      </c>
      <c r="Q34" s="226" t="str">
        <f t="shared" si="66"/>
        <v>-</v>
      </c>
      <c r="R34" s="227">
        <v>0</v>
      </c>
      <c r="S34" s="228" t="str">
        <f t="shared" si="67"/>
        <v>-</v>
      </c>
      <c r="T34" s="225">
        <v>0</v>
      </c>
      <c r="U34" s="226" t="str">
        <f t="shared" si="68"/>
        <v>-</v>
      </c>
      <c r="V34" s="227">
        <v>0</v>
      </c>
      <c r="W34" s="228" t="str">
        <f t="shared" si="69"/>
        <v>-</v>
      </c>
      <c r="X34" s="224">
        <v>4</v>
      </c>
      <c r="Y34" s="225">
        <v>4</v>
      </c>
      <c r="Z34" s="226">
        <f t="shared" si="70"/>
        <v>1</v>
      </c>
      <c r="AA34" s="227">
        <v>894670</v>
      </c>
      <c r="AB34" s="228">
        <f t="shared" si="71"/>
        <v>223667.5</v>
      </c>
      <c r="AC34" s="225">
        <v>4</v>
      </c>
      <c r="AD34" s="226">
        <f t="shared" si="72"/>
        <v>1</v>
      </c>
      <c r="AE34" s="227">
        <v>280211</v>
      </c>
      <c r="AF34" s="228">
        <f t="shared" si="73"/>
        <v>70052.75</v>
      </c>
      <c r="AG34" s="224">
        <v>2</v>
      </c>
      <c r="AH34" s="225">
        <v>2</v>
      </c>
      <c r="AI34" s="226">
        <f t="shared" si="74"/>
        <v>1</v>
      </c>
      <c r="AJ34" s="227">
        <v>573360</v>
      </c>
      <c r="AK34" s="228">
        <f t="shared" si="75"/>
        <v>286680</v>
      </c>
      <c r="AL34" s="225">
        <v>2</v>
      </c>
      <c r="AM34" s="226">
        <f t="shared" si="76"/>
        <v>1</v>
      </c>
      <c r="AN34" s="227">
        <v>226164</v>
      </c>
      <c r="AO34" s="228">
        <f t="shared" si="77"/>
        <v>113082</v>
      </c>
      <c r="AP34" s="224">
        <v>1</v>
      </c>
      <c r="AQ34" s="225">
        <v>1</v>
      </c>
      <c r="AR34" s="226">
        <f t="shared" si="78"/>
        <v>1</v>
      </c>
      <c r="AS34" s="227">
        <v>1997120</v>
      </c>
      <c r="AT34" s="228">
        <f t="shared" si="79"/>
        <v>1997120</v>
      </c>
      <c r="AU34" s="225">
        <v>1</v>
      </c>
      <c r="AV34" s="226">
        <f t="shared" si="80"/>
        <v>1</v>
      </c>
      <c r="AW34" s="227">
        <v>114815</v>
      </c>
      <c r="AX34" s="228">
        <f t="shared" si="81"/>
        <v>114815</v>
      </c>
      <c r="AY34" s="224">
        <v>0</v>
      </c>
      <c r="AZ34" s="225">
        <v>0</v>
      </c>
      <c r="BA34" s="226" t="str">
        <f t="shared" si="82"/>
        <v>-</v>
      </c>
      <c r="BB34" s="227">
        <v>0</v>
      </c>
      <c r="BC34" s="228" t="str">
        <f t="shared" si="83"/>
        <v>-</v>
      </c>
      <c r="BD34" s="225">
        <v>0</v>
      </c>
      <c r="BE34" s="226" t="str">
        <f t="shared" si="84"/>
        <v>-</v>
      </c>
      <c r="BF34" s="227">
        <v>0</v>
      </c>
      <c r="BG34" s="228" t="str">
        <f t="shared" si="85"/>
        <v>-</v>
      </c>
      <c r="BH34" s="224">
        <v>0</v>
      </c>
      <c r="BI34" s="225">
        <v>0</v>
      </c>
      <c r="BJ34" s="226" t="str">
        <f t="shared" si="86"/>
        <v>-</v>
      </c>
      <c r="BK34" s="227">
        <v>0</v>
      </c>
      <c r="BL34" s="228" t="str">
        <f t="shared" si="87"/>
        <v>-</v>
      </c>
      <c r="BM34" s="225">
        <v>0</v>
      </c>
      <c r="BN34" s="226" t="str">
        <f t="shared" si="88"/>
        <v>-</v>
      </c>
      <c r="BO34" s="227">
        <v>0</v>
      </c>
      <c r="BP34" s="228" t="str">
        <f t="shared" si="89"/>
        <v>-</v>
      </c>
      <c r="BQ34" s="229">
        <f t="shared" si="90"/>
        <v>7</v>
      </c>
      <c r="BR34" s="225">
        <f t="shared" si="91"/>
        <v>7</v>
      </c>
      <c r="BS34" s="226">
        <f t="shared" si="92"/>
        <v>1</v>
      </c>
      <c r="BT34" s="227">
        <f t="shared" si="93"/>
        <v>3465150</v>
      </c>
      <c r="BU34" s="228">
        <f t="shared" si="94"/>
        <v>495021.42857142858</v>
      </c>
      <c r="BV34" s="225">
        <f t="shared" si="95"/>
        <v>7</v>
      </c>
      <c r="BW34" s="226">
        <f t="shared" si="96"/>
        <v>1</v>
      </c>
      <c r="BX34" s="227">
        <f t="shared" si="97"/>
        <v>621190</v>
      </c>
      <c r="BY34" s="228">
        <f t="shared" si="98"/>
        <v>88741.428571428565</v>
      </c>
      <c r="BZ34" s="85"/>
      <c r="CA34" s="89">
        <f t="shared" si="43"/>
        <v>0</v>
      </c>
      <c r="CB34" s="89">
        <f t="shared" si="44"/>
        <v>0</v>
      </c>
      <c r="CC34" s="61">
        <v>28</v>
      </c>
      <c r="CD34" s="14" t="s">
        <v>37</v>
      </c>
      <c r="CE34" s="47">
        <f t="shared" si="45"/>
        <v>0.8504784688995215</v>
      </c>
      <c r="CF34" s="47">
        <f t="shared" si="33"/>
        <v>0.76363636363636367</v>
      </c>
      <c r="CG34" s="93">
        <f t="shared" si="34"/>
        <v>0.8571428571428571</v>
      </c>
      <c r="CH34" s="47">
        <f t="shared" si="35"/>
        <v>0.83251304996271436</v>
      </c>
      <c r="CI34" s="47">
        <f t="shared" si="46"/>
        <v>0.13118022328548651</v>
      </c>
      <c r="CJ34" s="47">
        <f t="shared" si="36"/>
        <v>0.21818181818181814</v>
      </c>
      <c r="CK34" s="47">
        <f t="shared" si="37"/>
        <v>0.1428571428571429</v>
      </c>
      <c r="CL34" s="47">
        <f t="shared" si="38"/>
        <v>0.10626398210290833</v>
      </c>
      <c r="CM34" s="47">
        <f t="shared" si="47"/>
        <v>1.8341307814991992E-2</v>
      </c>
      <c r="CN34" s="47">
        <f t="shared" si="39"/>
        <v>1.8181818181818188E-2</v>
      </c>
      <c r="CO34" s="47">
        <f t="shared" si="40"/>
        <v>0</v>
      </c>
      <c r="CP34" s="47">
        <f t="shared" si="41"/>
        <v>6.1222967934377315E-2</v>
      </c>
      <c r="CR34" s="38" t="s">
        <v>23</v>
      </c>
      <c r="CS34" s="106">
        <f t="shared" si="48"/>
        <v>0.86980678331536609</v>
      </c>
      <c r="CT34" s="106">
        <f t="shared" si="49"/>
        <v>0.11825192802056561</v>
      </c>
      <c r="CU34" s="106">
        <f t="shared" si="50"/>
        <v>1.1941288664068295E-2</v>
      </c>
      <c r="CV34" s="106">
        <f t="shared" si="51"/>
        <v>0.79487179487179482</v>
      </c>
      <c r="CW34" s="106">
        <f t="shared" si="52"/>
        <v>0.18803418803418803</v>
      </c>
      <c r="CX34" s="106">
        <f t="shared" si="53"/>
        <v>1.7094017094017144E-2</v>
      </c>
      <c r="CY34" s="106">
        <f t="shared" si="54"/>
        <v>0.875</v>
      </c>
      <c r="CZ34" s="106">
        <f t="shared" si="55"/>
        <v>0.109375</v>
      </c>
      <c r="DA34" s="106">
        <f t="shared" si="56"/>
        <v>1.5625E-2</v>
      </c>
      <c r="DB34" s="106">
        <f t="shared" si="57"/>
        <v>0.83022535063297787</v>
      </c>
      <c r="DC34" s="106">
        <f t="shared" si="58"/>
        <v>0.10488347253593877</v>
      </c>
      <c r="DD34" s="106">
        <f t="shared" si="59"/>
        <v>6.4891176831083364E-2</v>
      </c>
    </row>
    <row r="35" spans="1:108" s="15" customFormat="1" ht="13.5" customHeight="1">
      <c r="A35" s="65"/>
      <c r="B35" s="332"/>
      <c r="C35" s="329"/>
      <c r="D35" s="221"/>
      <c r="E35" s="75" t="s">
        <v>234</v>
      </c>
      <c r="F35" s="222">
        <v>0</v>
      </c>
      <c r="G35" s="136">
        <v>0</v>
      </c>
      <c r="H35" s="134" t="str">
        <f>IFERROR(G35/F35,"-")</f>
        <v>-</v>
      </c>
      <c r="I35" s="137">
        <v>0</v>
      </c>
      <c r="J35" s="135" t="str">
        <f>IFERROR(I35/G35,"-")</f>
        <v>-</v>
      </c>
      <c r="K35" s="136">
        <v>0</v>
      </c>
      <c r="L35" s="134" t="str">
        <f>IFERROR(K35/F35,"-")</f>
        <v>-</v>
      </c>
      <c r="M35" s="137">
        <v>0</v>
      </c>
      <c r="N35" s="135" t="str">
        <f>IFERROR(M35/K35,"-")</f>
        <v>-</v>
      </c>
      <c r="O35" s="222">
        <v>0</v>
      </c>
      <c r="P35" s="136">
        <v>0</v>
      </c>
      <c r="Q35" s="134" t="str">
        <f>IFERROR(P35/O35,"-")</f>
        <v>-</v>
      </c>
      <c r="R35" s="137">
        <v>0</v>
      </c>
      <c r="S35" s="135" t="str">
        <f>IFERROR(R35/P35,"-")</f>
        <v>-</v>
      </c>
      <c r="T35" s="136">
        <v>0</v>
      </c>
      <c r="U35" s="134" t="str">
        <f>IFERROR(T35/O35,"-")</f>
        <v>-</v>
      </c>
      <c r="V35" s="137">
        <v>0</v>
      </c>
      <c r="W35" s="135" t="str">
        <f>IFERROR(V35/T35,"-")</f>
        <v>-</v>
      </c>
      <c r="X35" s="222">
        <v>0</v>
      </c>
      <c r="Y35" s="136">
        <v>0</v>
      </c>
      <c r="Z35" s="134" t="str">
        <f>IFERROR(Y35/X35,"-")</f>
        <v>-</v>
      </c>
      <c r="AA35" s="137">
        <v>0</v>
      </c>
      <c r="AB35" s="135" t="str">
        <f>IFERROR(AA35/Y35,"-")</f>
        <v>-</v>
      </c>
      <c r="AC35" s="136">
        <v>0</v>
      </c>
      <c r="AD35" s="134" t="str">
        <f>IFERROR(AC35/X35,"-")</f>
        <v>-</v>
      </c>
      <c r="AE35" s="137">
        <v>0</v>
      </c>
      <c r="AF35" s="135" t="str">
        <f>IFERROR(AE35/AC35,"-")</f>
        <v>-</v>
      </c>
      <c r="AG35" s="222">
        <v>0</v>
      </c>
      <c r="AH35" s="136">
        <v>0</v>
      </c>
      <c r="AI35" s="134" t="str">
        <f>IFERROR(AH35/AG35,"-")</f>
        <v>-</v>
      </c>
      <c r="AJ35" s="137">
        <v>0</v>
      </c>
      <c r="AK35" s="135" t="str">
        <f>IFERROR(AJ35/AH35,"-")</f>
        <v>-</v>
      </c>
      <c r="AL35" s="136">
        <v>0</v>
      </c>
      <c r="AM35" s="134" t="str">
        <f>IFERROR(AL35/AG35,"-")</f>
        <v>-</v>
      </c>
      <c r="AN35" s="137">
        <v>0</v>
      </c>
      <c r="AO35" s="135" t="str">
        <f>IFERROR(AN35/AL35,"-")</f>
        <v>-</v>
      </c>
      <c r="AP35" s="222">
        <v>0</v>
      </c>
      <c r="AQ35" s="136">
        <v>0</v>
      </c>
      <c r="AR35" s="134" t="str">
        <f>IFERROR(AQ35/AP35,"-")</f>
        <v>-</v>
      </c>
      <c r="AS35" s="137">
        <v>0</v>
      </c>
      <c r="AT35" s="135" t="str">
        <f>IFERROR(AS35/AQ35,"-")</f>
        <v>-</v>
      </c>
      <c r="AU35" s="136">
        <v>0</v>
      </c>
      <c r="AV35" s="134" t="str">
        <f>IFERROR(AU35/AP35,"-")</f>
        <v>-</v>
      </c>
      <c r="AW35" s="137">
        <v>0</v>
      </c>
      <c r="AX35" s="135" t="str">
        <f>IFERROR(AW35/AU35,"-")</f>
        <v>-</v>
      </c>
      <c r="AY35" s="222">
        <v>0</v>
      </c>
      <c r="AZ35" s="136">
        <v>0</v>
      </c>
      <c r="BA35" s="134" t="str">
        <f>IFERROR(AZ35/AY35,"-")</f>
        <v>-</v>
      </c>
      <c r="BB35" s="137">
        <v>0</v>
      </c>
      <c r="BC35" s="135" t="str">
        <f>IFERROR(BB35/AZ35,"-")</f>
        <v>-</v>
      </c>
      <c r="BD35" s="136">
        <v>0</v>
      </c>
      <c r="BE35" s="134" t="str">
        <f>IFERROR(BD35/AY35,"-")</f>
        <v>-</v>
      </c>
      <c r="BF35" s="137">
        <v>0</v>
      </c>
      <c r="BG35" s="135" t="str">
        <f>IFERROR(BF35/BD35,"-")</f>
        <v>-</v>
      </c>
      <c r="BH35" s="222">
        <v>0</v>
      </c>
      <c r="BI35" s="136">
        <v>0</v>
      </c>
      <c r="BJ35" s="134" t="str">
        <f>IFERROR(BI35/BH35,"-")</f>
        <v>-</v>
      </c>
      <c r="BK35" s="137">
        <v>0</v>
      </c>
      <c r="BL35" s="135" t="str">
        <f>IFERROR(BK35/BI35,"-")</f>
        <v>-</v>
      </c>
      <c r="BM35" s="136">
        <v>0</v>
      </c>
      <c r="BN35" s="134" t="str">
        <f>IFERROR(BM35/BH35,"-")</f>
        <v>-</v>
      </c>
      <c r="BO35" s="137">
        <v>0</v>
      </c>
      <c r="BP35" s="135" t="str">
        <f>IFERROR(BO35/BM35,"-")</f>
        <v>-</v>
      </c>
      <c r="BQ35" s="223">
        <f t="shared" si="90"/>
        <v>0</v>
      </c>
      <c r="BR35" s="136">
        <f t="shared" si="91"/>
        <v>0</v>
      </c>
      <c r="BS35" s="134" t="str">
        <f>IFERROR(BR35/BQ35,"-")</f>
        <v>-</v>
      </c>
      <c r="BT35" s="137">
        <f>SUM(I35,R35,AA35,AJ35,AS35,BB35,BK35)</f>
        <v>0</v>
      </c>
      <c r="BU35" s="135" t="str">
        <f>IFERROR(BT35/BR35,"-")</f>
        <v>-</v>
      </c>
      <c r="BV35" s="136">
        <f>SUM(K35,T35,AC35,AL35,AU35,BD35,BM35)</f>
        <v>0</v>
      </c>
      <c r="BW35" s="134" t="str">
        <f>IFERROR(BV35/BQ35,"-")</f>
        <v>-</v>
      </c>
      <c r="BX35" s="137">
        <f>SUM(M35,V35,AE35,AN35,AW35,BF35,BO35)</f>
        <v>0</v>
      </c>
      <c r="BY35" s="135" t="str">
        <f>IFERROR(BX35/BV35,"-")</f>
        <v>-</v>
      </c>
      <c r="BZ35" s="85"/>
      <c r="CA35" s="89" t="str">
        <f t="shared" si="43"/>
        <v>-</v>
      </c>
      <c r="CB35" s="89" t="str">
        <f t="shared" si="44"/>
        <v>-</v>
      </c>
      <c r="CC35" s="61">
        <v>29</v>
      </c>
      <c r="CD35" s="14" t="s">
        <v>38</v>
      </c>
      <c r="CE35" s="47">
        <f t="shared" si="45"/>
        <v>0.85975863503953387</v>
      </c>
      <c r="CF35" s="47">
        <f t="shared" si="33"/>
        <v>0.87804878048780488</v>
      </c>
      <c r="CG35" s="93">
        <f t="shared" si="34"/>
        <v>0.7931034482758621</v>
      </c>
      <c r="CH35" s="47">
        <f t="shared" si="35"/>
        <v>0.83121103012206898</v>
      </c>
      <c r="CI35" s="47">
        <f t="shared" si="46"/>
        <v>0.124427798585102</v>
      </c>
      <c r="CJ35" s="47">
        <f t="shared" si="36"/>
        <v>9.7560975609756073E-2</v>
      </c>
      <c r="CK35" s="47">
        <f t="shared" si="37"/>
        <v>0.2068965517241379</v>
      </c>
      <c r="CL35" s="47">
        <f t="shared" si="38"/>
        <v>0.10415385966452972</v>
      </c>
      <c r="CM35" s="47">
        <f t="shared" si="47"/>
        <v>1.581356637536413E-2</v>
      </c>
      <c r="CN35" s="47">
        <f t="shared" si="39"/>
        <v>2.4390243902439046E-2</v>
      </c>
      <c r="CO35" s="47">
        <f t="shared" si="40"/>
        <v>0</v>
      </c>
      <c r="CP35" s="47">
        <f t="shared" si="41"/>
        <v>6.4635110213401292E-2</v>
      </c>
      <c r="CR35" s="38" t="s">
        <v>50</v>
      </c>
      <c r="CS35" s="106">
        <f t="shared" si="48"/>
        <v>0.85358919687277901</v>
      </c>
      <c r="CT35" s="106">
        <f t="shared" si="49"/>
        <v>0.13290689410092393</v>
      </c>
      <c r="CU35" s="106">
        <f t="shared" si="50"/>
        <v>1.3503909026297056E-2</v>
      </c>
      <c r="CV35" s="106">
        <f t="shared" si="51"/>
        <v>0.83536585365853655</v>
      </c>
      <c r="CW35" s="106">
        <f t="shared" si="52"/>
        <v>0.15853658536585369</v>
      </c>
      <c r="CX35" s="106">
        <f t="shared" si="53"/>
        <v>6.0975609756097615E-3</v>
      </c>
      <c r="CY35" s="106">
        <f t="shared" si="54"/>
        <v>0.90476190476190477</v>
      </c>
      <c r="CZ35" s="106">
        <f t="shared" si="55"/>
        <v>9.5238095238095233E-2</v>
      </c>
      <c r="DA35" s="106">
        <f t="shared" si="56"/>
        <v>0</v>
      </c>
      <c r="DB35" s="106">
        <f t="shared" si="57"/>
        <v>0.8330929592238101</v>
      </c>
      <c r="DC35" s="106">
        <f t="shared" si="58"/>
        <v>0.11000393339451953</v>
      </c>
      <c r="DD35" s="106">
        <f t="shared" si="59"/>
        <v>5.690310738167037E-2</v>
      </c>
    </row>
    <row r="36" spans="1:108" s="15" customFormat="1" ht="13.5" customHeight="1">
      <c r="A36" s="65"/>
      <c r="B36" s="333"/>
      <c r="C36" s="330"/>
      <c r="D36" s="338" t="s">
        <v>225</v>
      </c>
      <c r="E36" s="339"/>
      <c r="F36" s="154">
        <v>22</v>
      </c>
      <c r="G36" s="62">
        <v>21</v>
      </c>
      <c r="H36" s="83">
        <f t="shared" si="62"/>
        <v>0.95454545454545459</v>
      </c>
      <c r="I36" s="102">
        <v>47974930</v>
      </c>
      <c r="J36" s="110">
        <f t="shared" si="63"/>
        <v>2284520.4761904762</v>
      </c>
      <c r="K36" s="62">
        <v>19</v>
      </c>
      <c r="L36" s="83">
        <f t="shared" si="64"/>
        <v>0.86363636363636365</v>
      </c>
      <c r="M36" s="102">
        <v>28936003</v>
      </c>
      <c r="N36" s="110">
        <f t="shared" si="65"/>
        <v>1522947.5263157894</v>
      </c>
      <c r="O36" s="154">
        <v>50</v>
      </c>
      <c r="P36" s="62">
        <v>49</v>
      </c>
      <c r="Q36" s="83">
        <f t="shared" si="66"/>
        <v>0.98</v>
      </c>
      <c r="R36" s="102">
        <v>103697820</v>
      </c>
      <c r="S36" s="110">
        <f t="shared" si="67"/>
        <v>2116282.0408163266</v>
      </c>
      <c r="T36" s="62">
        <v>39</v>
      </c>
      <c r="U36" s="83">
        <f t="shared" si="68"/>
        <v>0.78</v>
      </c>
      <c r="V36" s="102">
        <v>52077633</v>
      </c>
      <c r="W36" s="110">
        <f t="shared" si="69"/>
        <v>1335323.923076923</v>
      </c>
      <c r="X36" s="154">
        <v>2495</v>
      </c>
      <c r="Y36" s="62">
        <v>2300</v>
      </c>
      <c r="Z36" s="83">
        <f t="shared" si="70"/>
        <v>0.92184368737474953</v>
      </c>
      <c r="AA36" s="102">
        <v>1823114890</v>
      </c>
      <c r="AB36" s="110">
        <f t="shared" si="71"/>
        <v>792658.64782608696</v>
      </c>
      <c r="AC36" s="62">
        <v>2010</v>
      </c>
      <c r="AD36" s="83">
        <f t="shared" si="72"/>
        <v>0.80561122244488981</v>
      </c>
      <c r="AE36" s="102">
        <v>415734678</v>
      </c>
      <c r="AF36" s="110">
        <f t="shared" si="73"/>
        <v>206833.17313432836</v>
      </c>
      <c r="AG36" s="154">
        <v>1960</v>
      </c>
      <c r="AH36" s="62">
        <v>1833</v>
      </c>
      <c r="AI36" s="83">
        <f t="shared" si="74"/>
        <v>0.93520408163265301</v>
      </c>
      <c r="AJ36" s="102">
        <v>1635592280</v>
      </c>
      <c r="AK36" s="110">
        <f t="shared" si="75"/>
        <v>892303.48063284229</v>
      </c>
      <c r="AL36" s="62">
        <v>1671</v>
      </c>
      <c r="AM36" s="83">
        <f t="shared" si="76"/>
        <v>0.85255102040816322</v>
      </c>
      <c r="AN36" s="102">
        <v>370394446</v>
      </c>
      <c r="AO36" s="110">
        <f t="shared" si="77"/>
        <v>221660.35068821066</v>
      </c>
      <c r="AP36" s="154">
        <v>1387</v>
      </c>
      <c r="AQ36" s="62">
        <v>1311</v>
      </c>
      <c r="AR36" s="83">
        <f t="shared" si="78"/>
        <v>0.9452054794520548</v>
      </c>
      <c r="AS36" s="102">
        <v>1367778050</v>
      </c>
      <c r="AT36" s="110">
        <f t="shared" si="79"/>
        <v>1043308.9626239511</v>
      </c>
      <c r="AU36" s="62">
        <v>1220</v>
      </c>
      <c r="AV36" s="83">
        <f t="shared" si="80"/>
        <v>0.87959625090122562</v>
      </c>
      <c r="AW36" s="102">
        <v>262969079</v>
      </c>
      <c r="AX36" s="110">
        <f t="shared" si="81"/>
        <v>215548.42540983605</v>
      </c>
      <c r="AY36" s="154">
        <v>637</v>
      </c>
      <c r="AZ36" s="62">
        <v>574</v>
      </c>
      <c r="BA36" s="83">
        <f t="shared" si="82"/>
        <v>0.90109890109890112</v>
      </c>
      <c r="BB36" s="102">
        <v>606749220</v>
      </c>
      <c r="BC36" s="110">
        <f t="shared" si="83"/>
        <v>1057054.3902439023</v>
      </c>
      <c r="BD36" s="62">
        <v>531</v>
      </c>
      <c r="BE36" s="83">
        <f t="shared" si="84"/>
        <v>0.83359497645211933</v>
      </c>
      <c r="BF36" s="102">
        <v>133008428</v>
      </c>
      <c r="BG36" s="110">
        <f t="shared" si="85"/>
        <v>250486.68173258004</v>
      </c>
      <c r="BH36" s="154">
        <v>252</v>
      </c>
      <c r="BI36" s="62">
        <v>210</v>
      </c>
      <c r="BJ36" s="83">
        <f t="shared" si="86"/>
        <v>0.83333333333333337</v>
      </c>
      <c r="BK36" s="102">
        <v>204045480</v>
      </c>
      <c r="BL36" s="110">
        <f t="shared" si="87"/>
        <v>971645.14285714284</v>
      </c>
      <c r="BM36" s="62">
        <v>193</v>
      </c>
      <c r="BN36" s="83">
        <f t="shared" si="88"/>
        <v>0.76587301587301593</v>
      </c>
      <c r="BO36" s="102">
        <v>28933655</v>
      </c>
      <c r="BP36" s="110">
        <f t="shared" si="89"/>
        <v>149915.31088082903</v>
      </c>
      <c r="BQ36" s="108">
        <f t="shared" si="90"/>
        <v>6803</v>
      </c>
      <c r="BR36" s="62">
        <f t="shared" si="91"/>
        <v>6298</v>
      </c>
      <c r="BS36" s="83">
        <f t="shared" si="92"/>
        <v>0.92576804351021613</v>
      </c>
      <c r="BT36" s="102">
        <f t="shared" si="93"/>
        <v>5788952670</v>
      </c>
      <c r="BU36" s="110">
        <f t="shared" si="94"/>
        <v>919173.17719911085</v>
      </c>
      <c r="BV36" s="62">
        <f t="shared" si="95"/>
        <v>5683</v>
      </c>
      <c r="BW36" s="83">
        <f t="shared" si="96"/>
        <v>0.83536674996325155</v>
      </c>
      <c r="BX36" s="102">
        <f t="shared" si="97"/>
        <v>1292053922</v>
      </c>
      <c r="BY36" s="110">
        <f t="shared" si="98"/>
        <v>227354.20059827555</v>
      </c>
      <c r="BZ36" s="85"/>
      <c r="CA36" s="89">
        <f t="shared" si="43"/>
        <v>9.0401293546964578E-2</v>
      </c>
      <c r="CB36" s="89">
        <f t="shared" si="44"/>
        <v>7.4231956489783868E-2</v>
      </c>
      <c r="CC36" s="61">
        <v>30</v>
      </c>
      <c r="CD36" s="14" t="s">
        <v>39</v>
      </c>
      <c r="CE36" s="47">
        <f t="shared" si="45"/>
        <v>0.84977344022307422</v>
      </c>
      <c r="CF36" s="47">
        <f t="shared" si="33"/>
        <v>0.78169014084507038</v>
      </c>
      <c r="CG36" s="93">
        <f t="shared" si="34"/>
        <v>0.78</v>
      </c>
      <c r="CH36" s="47">
        <f t="shared" si="35"/>
        <v>0.82532807550585041</v>
      </c>
      <c r="CI36" s="47">
        <f t="shared" si="46"/>
        <v>0.14116416869989545</v>
      </c>
      <c r="CJ36" s="47">
        <f t="shared" si="36"/>
        <v>0.21830985915492962</v>
      </c>
      <c r="CK36" s="47">
        <f t="shared" si="37"/>
        <v>0.21999999999999997</v>
      </c>
      <c r="CL36" s="47">
        <f t="shared" si="38"/>
        <v>0.10873359622470746</v>
      </c>
      <c r="CM36" s="47">
        <f t="shared" si="47"/>
        <v>9.0623910770303295E-3</v>
      </c>
      <c r="CN36" s="47">
        <f t="shared" si="39"/>
        <v>0</v>
      </c>
      <c r="CO36" s="47">
        <f t="shared" si="40"/>
        <v>0</v>
      </c>
      <c r="CP36" s="47">
        <f t="shared" si="41"/>
        <v>6.5938328269442126E-2</v>
      </c>
      <c r="CR36" s="38" t="s">
        <v>18</v>
      </c>
      <c r="CS36" s="106">
        <f t="shared" si="48"/>
        <v>0.86696371737746658</v>
      </c>
      <c r="CT36" s="106">
        <f t="shared" si="49"/>
        <v>0.11775938892425208</v>
      </c>
      <c r="CU36" s="106">
        <f t="shared" si="50"/>
        <v>1.5276893698281335E-2</v>
      </c>
      <c r="CV36" s="106">
        <f t="shared" si="51"/>
        <v>0.875</v>
      </c>
      <c r="CW36" s="106">
        <f t="shared" si="52"/>
        <v>0.125</v>
      </c>
      <c r="CX36" s="106">
        <f t="shared" si="53"/>
        <v>0</v>
      </c>
      <c r="CY36" s="106">
        <f t="shared" si="54"/>
        <v>0.90909090909090906</v>
      </c>
      <c r="CZ36" s="106">
        <f t="shared" si="55"/>
        <v>0</v>
      </c>
      <c r="DA36" s="106">
        <f t="shared" si="56"/>
        <v>9.0909090909090939E-2</v>
      </c>
      <c r="DB36" s="106">
        <f t="shared" si="57"/>
        <v>0.82699016809387882</v>
      </c>
      <c r="DC36" s="106">
        <f t="shared" si="58"/>
        <v>0.10957817951157633</v>
      </c>
      <c r="DD36" s="106">
        <f t="shared" si="59"/>
        <v>6.3431652394544846E-2</v>
      </c>
    </row>
    <row r="37" spans="1:108" s="15" customFormat="1" ht="13.5" customHeight="1">
      <c r="A37" s="65"/>
      <c r="B37" s="331">
        <v>6</v>
      </c>
      <c r="C37" s="328" t="s">
        <v>118</v>
      </c>
      <c r="D37" s="318" t="s">
        <v>157</v>
      </c>
      <c r="E37" s="307"/>
      <c r="F37" s="154">
        <v>2</v>
      </c>
      <c r="G37" s="62">
        <v>2</v>
      </c>
      <c r="H37" s="83">
        <f t="shared" si="62"/>
        <v>1</v>
      </c>
      <c r="I37" s="102">
        <v>830900</v>
      </c>
      <c r="J37" s="110">
        <f t="shared" si="63"/>
        <v>415450</v>
      </c>
      <c r="K37" s="62">
        <v>2</v>
      </c>
      <c r="L37" s="83">
        <f t="shared" si="64"/>
        <v>1</v>
      </c>
      <c r="M37" s="102">
        <v>295118</v>
      </c>
      <c r="N37" s="110">
        <f t="shared" si="65"/>
        <v>147559</v>
      </c>
      <c r="O37" s="154">
        <v>9</v>
      </c>
      <c r="P37" s="62">
        <v>9</v>
      </c>
      <c r="Q37" s="83">
        <f t="shared" si="66"/>
        <v>1</v>
      </c>
      <c r="R37" s="102">
        <v>11684010</v>
      </c>
      <c r="S37" s="110">
        <f t="shared" si="67"/>
        <v>1298223.3333333333</v>
      </c>
      <c r="T37" s="62">
        <v>7</v>
      </c>
      <c r="U37" s="83">
        <f t="shared" si="68"/>
        <v>0.77777777777777779</v>
      </c>
      <c r="V37" s="102">
        <v>869156</v>
      </c>
      <c r="W37" s="110">
        <f t="shared" si="69"/>
        <v>124165.14285714286</v>
      </c>
      <c r="X37" s="154">
        <v>459</v>
      </c>
      <c r="Y37" s="62">
        <v>445</v>
      </c>
      <c r="Z37" s="83">
        <f t="shared" si="70"/>
        <v>0.9694989106753813</v>
      </c>
      <c r="AA37" s="102">
        <v>221639890</v>
      </c>
      <c r="AB37" s="110">
        <f t="shared" si="71"/>
        <v>498067.16853932582</v>
      </c>
      <c r="AC37" s="62">
        <v>385</v>
      </c>
      <c r="AD37" s="83">
        <f t="shared" si="72"/>
        <v>0.83877995642701531</v>
      </c>
      <c r="AE37" s="102">
        <v>49308789</v>
      </c>
      <c r="AF37" s="110">
        <f t="shared" si="73"/>
        <v>128074.77662337663</v>
      </c>
      <c r="AG37" s="154">
        <v>305</v>
      </c>
      <c r="AH37" s="62">
        <v>303</v>
      </c>
      <c r="AI37" s="83">
        <f t="shared" si="74"/>
        <v>0.99344262295081964</v>
      </c>
      <c r="AJ37" s="102">
        <v>183837270</v>
      </c>
      <c r="AK37" s="110">
        <f t="shared" si="75"/>
        <v>606723.66336633661</v>
      </c>
      <c r="AL37" s="62">
        <v>262</v>
      </c>
      <c r="AM37" s="83">
        <f t="shared" si="76"/>
        <v>0.85901639344262293</v>
      </c>
      <c r="AN37" s="102">
        <v>35856702</v>
      </c>
      <c r="AO37" s="110">
        <f t="shared" si="77"/>
        <v>136857.64122137404</v>
      </c>
      <c r="AP37" s="154">
        <v>135</v>
      </c>
      <c r="AQ37" s="62">
        <v>131</v>
      </c>
      <c r="AR37" s="83">
        <f t="shared" si="78"/>
        <v>0.97037037037037033</v>
      </c>
      <c r="AS37" s="102">
        <v>76534420</v>
      </c>
      <c r="AT37" s="110">
        <f t="shared" si="79"/>
        <v>584232.21374045801</v>
      </c>
      <c r="AU37" s="62">
        <v>119</v>
      </c>
      <c r="AV37" s="83">
        <f t="shared" si="80"/>
        <v>0.88148148148148153</v>
      </c>
      <c r="AW37" s="102">
        <v>14625380</v>
      </c>
      <c r="AX37" s="110">
        <f t="shared" si="81"/>
        <v>122902.35294117648</v>
      </c>
      <c r="AY37" s="154">
        <v>45</v>
      </c>
      <c r="AZ37" s="62">
        <v>43</v>
      </c>
      <c r="BA37" s="83">
        <f t="shared" si="82"/>
        <v>0.9555555555555556</v>
      </c>
      <c r="BB37" s="102">
        <v>44393490</v>
      </c>
      <c r="BC37" s="110">
        <f t="shared" si="83"/>
        <v>1032406.7441860465</v>
      </c>
      <c r="BD37" s="62">
        <v>41</v>
      </c>
      <c r="BE37" s="83">
        <f t="shared" si="84"/>
        <v>0.91111111111111109</v>
      </c>
      <c r="BF37" s="102">
        <v>11187318</v>
      </c>
      <c r="BG37" s="110">
        <f t="shared" si="85"/>
        <v>272861.41463414632</v>
      </c>
      <c r="BH37" s="154">
        <v>11</v>
      </c>
      <c r="BI37" s="62">
        <v>11</v>
      </c>
      <c r="BJ37" s="83">
        <f t="shared" si="86"/>
        <v>1</v>
      </c>
      <c r="BK37" s="102">
        <v>5059590</v>
      </c>
      <c r="BL37" s="110">
        <f t="shared" si="87"/>
        <v>459962.72727272729</v>
      </c>
      <c r="BM37" s="62">
        <v>11</v>
      </c>
      <c r="BN37" s="83">
        <f t="shared" si="88"/>
        <v>1</v>
      </c>
      <c r="BO37" s="102">
        <v>914748</v>
      </c>
      <c r="BP37" s="110">
        <f t="shared" si="89"/>
        <v>83158.909090909088</v>
      </c>
      <c r="BQ37" s="108">
        <f t="shared" si="90"/>
        <v>966</v>
      </c>
      <c r="BR37" s="62">
        <f t="shared" si="91"/>
        <v>944</v>
      </c>
      <c r="BS37" s="83">
        <f t="shared" si="92"/>
        <v>0.97722567287784678</v>
      </c>
      <c r="BT37" s="102">
        <f t="shared" si="93"/>
        <v>543979570</v>
      </c>
      <c r="BU37" s="110">
        <f t="shared" si="94"/>
        <v>576249.54449152539</v>
      </c>
      <c r="BV37" s="62">
        <f t="shared" si="95"/>
        <v>827</v>
      </c>
      <c r="BW37" s="83">
        <f t="shared" si="96"/>
        <v>0.85610766045548659</v>
      </c>
      <c r="BX37" s="102">
        <f t="shared" si="97"/>
        <v>113057211</v>
      </c>
      <c r="BY37" s="110">
        <f t="shared" si="98"/>
        <v>136707.63119709794</v>
      </c>
      <c r="BZ37" s="85"/>
      <c r="CA37" s="89">
        <f t="shared" si="43"/>
        <v>0.1211180124223602</v>
      </c>
      <c r="CB37" s="89">
        <f t="shared" si="44"/>
        <v>2.2774327122153215E-2</v>
      </c>
      <c r="CC37" s="61">
        <v>31</v>
      </c>
      <c r="CD37" s="14" t="s">
        <v>40</v>
      </c>
      <c r="CE37" s="47">
        <f t="shared" si="45"/>
        <v>0.80928875925510435</v>
      </c>
      <c r="CF37" s="47">
        <f t="shared" si="33"/>
        <v>0.8321917808219178</v>
      </c>
      <c r="CG37" s="93">
        <f t="shared" si="34"/>
        <v>0.74285714285714288</v>
      </c>
      <c r="CH37" s="47">
        <f t="shared" si="35"/>
        <v>0.80456140350877192</v>
      </c>
      <c r="CI37" s="47">
        <f t="shared" si="46"/>
        <v>0.17096701817365945</v>
      </c>
      <c r="CJ37" s="47">
        <f t="shared" si="36"/>
        <v>0.15410958904109584</v>
      </c>
      <c r="CK37" s="47">
        <f t="shared" si="37"/>
        <v>0.24285714285714288</v>
      </c>
      <c r="CL37" s="47">
        <f t="shared" si="38"/>
        <v>0.12601503759398502</v>
      </c>
      <c r="CM37" s="47">
        <f t="shared" si="47"/>
        <v>1.9744222571236203E-2</v>
      </c>
      <c r="CN37" s="47">
        <f t="shared" si="39"/>
        <v>1.3698630136986356E-2</v>
      </c>
      <c r="CO37" s="47">
        <f t="shared" si="40"/>
        <v>1.4285714285714235E-2</v>
      </c>
      <c r="CP37" s="47">
        <f t="shared" si="41"/>
        <v>6.9423558897243054E-2</v>
      </c>
      <c r="CR37" s="38" t="s">
        <v>19</v>
      </c>
      <c r="CS37" s="106">
        <f t="shared" si="48"/>
        <v>0.82512451577199775</v>
      </c>
      <c r="CT37" s="106">
        <f t="shared" si="49"/>
        <v>0.15993359158826792</v>
      </c>
      <c r="CU37" s="106">
        <f t="shared" si="50"/>
        <v>1.4941892639734333E-2</v>
      </c>
      <c r="CV37" s="106">
        <f t="shared" si="51"/>
        <v>0.83333333333333337</v>
      </c>
      <c r="CW37" s="106">
        <f t="shared" si="52"/>
        <v>0.16666666666666663</v>
      </c>
      <c r="CX37" s="106">
        <f t="shared" si="53"/>
        <v>0</v>
      </c>
      <c r="CY37" s="106">
        <f t="shared" si="54"/>
        <v>0.74285714285714288</v>
      </c>
      <c r="CZ37" s="106">
        <f t="shared" si="55"/>
        <v>0.22857142857142854</v>
      </c>
      <c r="DA37" s="106">
        <f t="shared" si="56"/>
        <v>2.8571428571428581E-2</v>
      </c>
      <c r="DB37" s="106">
        <f t="shared" si="57"/>
        <v>0.83199195171026152</v>
      </c>
      <c r="DC37" s="106">
        <f t="shared" si="58"/>
        <v>0.11096579476861168</v>
      </c>
      <c r="DD37" s="106">
        <f t="shared" si="59"/>
        <v>5.7042253521126796E-2</v>
      </c>
    </row>
    <row r="38" spans="1:108" s="15" customFormat="1" ht="13.5" customHeight="1">
      <c r="A38" s="65"/>
      <c r="B38" s="332"/>
      <c r="C38" s="329"/>
      <c r="D38" s="306" t="s">
        <v>171</v>
      </c>
      <c r="E38" s="307"/>
      <c r="F38" s="154">
        <v>0</v>
      </c>
      <c r="G38" s="62">
        <v>0</v>
      </c>
      <c r="H38" s="83" t="str">
        <f t="shared" si="62"/>
        <v>-</v>
      </c>
      <c r="I38" s="102">
        <v>0</v>
      </c>
      <c r="J38" s="110" t="str">
        <f t="shared" si="63"/>
        <v>-</v>
      </c>
      <c r="K38" s="62">
        <v>0</v>
      </c>
      <c r="L38" s="83" t="str">
        <f t="shared" si="64"/>
        <v>-</v>
      </c>
      <c r="M38" s="102">
        <v>0</v>
      </c>
      <c r="N38" s="110" t="str">
        <f t="shared" si="65"/>
        <v>-</v>
      </c>
      <c r="O38" s="154">
        <v>0</v>
      </c>
      <c r="P38" s="62">
        <v>0</v>
      </c>
      <c r="Q38" s="83" t="str">
        <f t="shared" si="66"/>
        <v>-</v>
      </c>
      <c r="R38" s="102">
        <v>0</v>
      </c>
      <c r="S38" s="110" t="str">
        <f t="shared" si="67"/>
        <v>-</v>
      </c>
      <c r="T38" s="62">
        <v>0</v>
      </c>
      <c r="U38" s="83" t="str">
        <f t="shared" si="68"/>
        <v>-</v>
      </c>
      <c r="V38" s="102">
        <v>0</v>
      </c>
      <c r="W38" s="110" t="str">
        <f t="shared" si="69"/>
        <v>-</v>
      </c>
      <c r="X38" s="154">
        <v>28</v>
      </c>
      <c r="Y38" s="62">
        <v>28</v>
      </c>
      <c r="Z38" s="83">
        <f t="shared" si="70"/>
        <v>1</v>
      </c>
      <c r="AA38" s="102">
        <v>11174970</v>
      </c>
      <c r="AB38" s="110">
        <f t="shared" si="71"/>
        <v>399106.07142857142</v>
      </c>
      <c r="AC38" s="62">
        <v>21</v>
      </c>
      <c r="AD38" s="83">
        <f t="shared" si="72"/>
        <v>0.75</v>
      </c>
      <c r="AE38" s="102">
        <v>2662092</v>
      </c>
      <c r="AF38" s="110">
        <f t="shared" si="73"/>
        <v>126766.28571428571</v>
      </c>
      <c r="AG38" s="154">
        <v>11</v>
      </c>
      <c r="AH38" s="62">
        <v>11</v>
      </c>
      <c r="AI38" s="83">
        <f t="shared" si="74"/>
        <v>1</v>
      </c>
      <c r="AJ38" s="102">
        <v>7089950</v>
      </c>
      <c r="AK38" s="110">
        <f t="shared" si="75"/>
        <v>644540.90909090906</v>
      </c>
      <c r="AL38" s="62">
        <v>11</v>
      </c>
      <c r="AM38" s="83">
        <f t="shared" si="76"/>
        <v>1</v>
      </c>
      <c r="AN38" s="102">
        <v>1562614</v>
      </c>
      <c r="AO38" s="110">
        <f t="shared" si="77"/>
        <v>142055.81818181818</v>
      </c>
      <c r="AP38" s="154">
        <v>2</v>
      </c>
      <c r="AQ38" s="62">
        <v>2</v>
      </c>
      <c r="AR38" s="83">
        <f t="shared" si="78"/>
        <v>1</v>
      </c>
      <c r="AS38" s="102">
        <v>1100800</v>
      </c>
      <c r="AT38" s="110">
        <f t="shared" si="79"/>
        <v>550400</v>
      </c>
      <c r="AU38" s="62">
        <v>2</v>
      </c>
      <c r="AV38" s="83">
        <f t="shared" si="80"/>
        <v>1</v>
      </c>
      <c r="AW38" s="102">
        <v>94555</v>
      </c>
      <c r="AX38" s="110">
        <f t="shared" si="81"/>
        <v>47277.5</v>
      </c>
      <c r="AY38" s="154">
        <v>0</v>
      </c>
      <c r="AZ38" s="62">
        <v>0</v>
      </c>
      <c r="BA38" s="83" t="str">
        <f t="shared" si="82"/>
        <v>-</v>
      </c>
      <c r="BB38" s="102">
        <v>0</v>
      </c>
      <c r="BC38" s="110" t="str">
        <f t="shared" si="83"/>
        <v>-</v>
      </c>
      <c r="BD38" s="62">
        <v>0</v>
      </c>
      <c r="BE38" s="83" t="str">
        <f t="shared" si="84"/>
        <v>-</v>
      </c>
      <c r="BF38" s="102">
        <v>0</v>
      </c>
      <c r="BG38" s="110" t="str">
        <f t="shared" si="85"/>
        <v>-</v>
      </c>
      <c r="BH38" s="154">
        <v>0</v>
      </c>
      <c r="BI38" s="62">
        <v>0</v>
      </c>
      <c r="BJ38" s="83" t="str">
        <f t="shared" si="86"/>
        <v>-</v>
      </c>
      <c r="BK38" s="102">
        <v>0</v>
      </c>
      <c r="BL38" s="110" t="str">
        <f t="shared" si="87"/>
        <v>-</v>
      </c>
      <c r="BM38" s="62">
        <v>0</v>
      </c>
      <c r="BN38" s="83" t="str">
        <f t="shared" si="88"/>
        <v>-</v>
      </c>
      <c r="BO38" s="102">
        <v>0</v>
      </c>
      <c r="BP38" s="110" t="str">
        <f t="shared" si="89"/>
        <v>-</v>
      </c>
      <c r="BQ38" s="108">
        <f t="shared" si="90"/>
        <v>41</v>
      </c>
      <c r="BR38" s="62">
        <f t="shared" si="91"/>
        <v>41</v>
      </c>
      <c r="BS38" s="83">
        <f t="shared" si="92"/>
        <v>1</v>
      </c>
      <c r="BT38" s="102">
        <f t="shared" si="93"/>
        <v>19365720</v>
      </c>
      <c r="BU38" s="110">
        <f t="shared" si="94"/>
        <v>472334.63414634147</v>
      </c>
      <c r="BV38" s="62">
        <f t="shared" si="95"/>
        <v>34</v>
      </c>
      <c r="BW38" s="83">
        <f t="shared" si="96"/>
        <v>0.82926829268292679</v>
      </c>
      <c r="BX38" s="102">
        <f t="shared" si="97"/>
        <v>4319261</v>
      </c>
      <c r="BY38" s="110">
        <f t="shared" si="98"/>
        <v>127037.08823529411</v>
      </c>
      <c r="BZ38" s="85"/>
      <c r="CA38" s="89">
        <f t="shared" si="43"/>
        <v>0.17073170731707321</v>
      </c>
      <c r="CB38" s="89">
        <f t="shared" si="44"/>
        <v>0</v>
      </c>
      <c r="CC38" s="61">
        <v>32</v>
      </c>
      <c r="CD38" s="14" t="s">
        <v>41</v>
      </c>
      <c r="CE38" s="47">
        <f t="shared" si="45"/>
        <v>0.83569979716024345</v>
      </c>
      <c r="CF38" s="47">
        <f t="shared" si="33"/>
        <v>0.78861788617886175</v>
      </c>
      <c r="CG38" s="93">
        <f t="shared" si="34"/>
        <v>0.70370370370370372</v>
      </c>
      <c r="CH38" s="47">
        <f t="shared" si="35"/>
        <v>0.81909489725236662</v>
      </c>
      <c r="CI38" s="47">
        <f t="shared" si="46"/>
        <v>0.15010141987829606</v>
      </c>
      <c r="CJ38" s="47">
        <f t="shared" si="36"/>
        <v>0.2032520325203252</v>
      </c>
      <c r="CK38" s="47">
        <f t="shared" si="37"/>
        <v>0.29629629629629628</v>
      </c>
      <c r="CL38" s="47">
        <f t="shared" si="38"/>
        <v>0.11556222581389985</v>
      </c>
      <c r="CM38" s="47">
        <f t="shared" si="47"/>
        <v>1.4198782961460488E-2</v>
      </c>
      <c r="CN38" s="47">
        <f t="shared" si="39"/>
        <v>8.1300813008130524E-3</v>
      </c>
      <c r="CO38" s="47">
        <f t="shared" si="40"/>
        <v>0</v>
      </c>
      <c r="CP38" s="47">
        <f t="shared" si="41"/>
        <v>6.5342876933733529E-2</v>
      </c>
      <c r="CR38" s="38" t="s">
        <v>30</v>
      </c>
      <c r="CS38" s="106">
        <f t="shared" si="48"/>
        <v>0.87901349464867384</v>
      </c>
      <c r="CT38" s="106">
        <f t="shared" si="49"/>
        <v>0.10981852024197292</v>
      </c>
      <c r="CU38" s="106">
        <f t="shared" si="50"/>
        <v>1.116798510935324E-2</v>
      </c>
      <c r="CV38" s="106">
        <f t="shared" si="51"/>
        <v>0.82608695652173914</v>
      </c>
      <c r="CW38" s="106">
        <f t="shared" si="52"/>
        <v>0.13043478260869568</v>
      </c>
      <c r="CX38" s="106">
        <f t="shared" si="53"/>
        <v>4.3478260869565188E-2</v>
      </c>
      <c r="CY38" s="106">
        <f t="shared" si="54"/>
        <v>0.88235294117647056</v>
      </c>
      <c r="CZ38" s="106">
        <f t="shared" si="55"/>
        <v>0.11764705882352944</v>
      </c>
      <c r="DA38" s="106">
        <f t="shared" si="56"/>
        <v>0</v>
      </c>
      <c r="DB38" s="106">
        <f t="shared" si="57"/>
        <v>0.81607929515418498</v>
      </c>
      <c r="DC38" s="106">
        <f t="shared" si="58"/>
        <v>0.12083071113908117</v>
      </c>
      <c r="DD38" s="106">
        <f t="shared" si="59"/>
        <v>6.3089993706733849E-2</v>
      </c>
    </row>
    <row r="39" spans="1:108" s="15" customFormat="1" ht="13.5" customHeight="1">
      <c r="A39" s="65"/>
      <c r="B39" s="332"/>
      <c r="C39" s="329"/>
      <c r="D39" s="84"/>
      <c r="E39" s="74" t="s">
        <v>167</v>
      </c>
      <c r="F39" s="178">
        <v>0</v>
      </c>
      <c r="G39" s="64">
        <v>0</v>
      </c>
      <c r="H39" s="82" t="str">
        <f t="shared" si="62"/>
        <v>-</v>
      </c>
      <c r="I39" s="111">
        <v>0</v>
      </c>
      <c r="J39" s="112" t="str">
        <f t="shared" si="63"/>
        <v>-</v>
      </c>
      <c r="K39" s="64">
        <v>0</v>
      </c>
      <c r="L39" s="82" t="str">
        <f t="shared" si="64"/>
        <v>-</v>
      </c>
      <c r="M39" s="111">
        <v>0</v>
      </c>
      <c r="N39" s="112" t="str">
        <f t="shared" si="65"/>
        <v>-</v>
      </c>
      <c r="O39" s="178">
        <v>0</v>
      </c>
      <c r="P39" s="64">
        <v>0</v>
      </c>
      <c r="Q39" s="82" t="str">
        <f t="shared" si="66"/>
        <v>-</v>
      </c>
      <c r="R39" s="111">
        <v>0</v>
      </c>
      <c r="S39" s="112" t="str">
        <f t="shared" si="67"/>
        <v>-</v>
      </c>
      <c r="T39" s="64">
        <v>0</v>
      </c>
      <c r="U39" s="82" t="str">
        <f t="shared" si="68"/>
        <v>-</v>
      </c>
      <c r="V39" s="111">
        <v>0</v>
      </c>
      <c r="W39" s="112" t="str">
        <f t="shared" si="69"/>
        <v>-</v>
      </c>
      <c r="X39" s="178">
        <v>21</v>
      </c>
      <c r="Y39" s="64">
        <v>21</v>
      </c>
      <c r="Z39" s="82">
        <f t="shared" si="70"/>
        <v>1</v>
      </c>
      <c r="AA39" s="111">
        <v>9002090</v>
      </c>
      <c r="AB39" s="112">
        <f t="shared" si="71"/>
        <v>428670.95238095237</v>
      </c>
      <c r="AC39" s="64">
        <v>16</v>
      </c>
      <c r="AD39" s="82">
        <f t="shared" si="72"/>
        <v>0.76190476190476186</v>
      </c>
      <c r="AE39" s="111">
        <v>2146844</v>
      </c>
      <c r="AF39" s="112">
        <f t="shared" si="73"/>
        <v>134177.75</v>
      </c>
      <c r="AG39" s="178">
        <v>9</v>
      </c>
      <c r="AH39" s="64">
        <v>9</v>
      </c>
      <c r="AI39" s="82">
        <f t="shared" si="74"/>
        <v>1</v>
      </c>
      <c r="AJ39" s="111">
        <v>6077780</v>
      </c>
      <c r="AK39" s="112">
        <f t="shared" si="75"/>
        <v>675308.88888888888</v>
      </c>
      <c r="AL39" s="64">
        <v>9</v>
      </c>
      <c r="AM39" s="82">
        <f t="shared" si="76"/>
        <v>1</v>
      </c>
      <c r="AN39" s="111">
        <v>1438988</v>
      </c>
      <c r="AO39" s="112">
        <f t="shared" si="77"/>
        <v>159887.55555555556</v>
      </c>
      <c r="AP39" s="178">
        <v>2</v>
      </c>
      <c r="AQ39" s="64">
        <v>2</v>
      </c>
      <c r="AR39" s="82">
        <f t="shared" si="78"/>
        <v>1</v>
      </c>
      <c r="AS39" s="111">
        <v>1100800</v>
      </c>
      <c r="AT39" s="112">
        <f t="shared" si="79"/>
        <v>550400</v>
      </c>
      <c r="AU39" s="64">
        <v>2</v>
      </c>
      <c r="AV39" s="82">
        <f t="shared" si="80"/>
        <v>1</v>
      </c>
      <c r="AW39" s="111">
        <v>94555</v>
      </c>
      <c r="AX39" s="112">
        <f t="shared" si="81"/>
        <v>47277.5</v>
      </c>
      <c r="AY39" s="178">
        <v>0</v>
      </c>
      <c r="AZ39" s="64">
        <v>0</v>
      </c>
      <c r="BA39" s="82" t="str">
        <f t="shared" si="82"/>
        <v>-</v>
      </c>
      <c r="BB39" s="111">
        <v>0</v>
      </c>
      <c r="BC39" s="112" t="str">
        <f t="shared" si="83"/>
        <v>-</v>
      </c>
      <c r="BD39" s="64">
        <v>0</v>
      </c>
      <c r="BE39" s="82" t="str">
        <f t="shared" si="84"/>
        <v>-</v>
      </c>
      <c r="BF39" s="111">
        <v>0</v>
      </c>
      <c r="BG39" s="112" t="str">
        <f t="shared" si="85"/>
        <v>-</v>
      </c>
      <c r="BH39" s="178">
        <v>0</v>
      </c>
      <c r="BI39" s="64">
        <v>0</v>
      </c>
      <c r="BJ39" s="82" t="str">
        <f t="shared" si="86"/>
        <v>-</v>
      </c>
      <c r="BK39" s="111">
        <v>0</v>
      </c>
      <c r="BL39" s="112" t="str">
        <f t="shared" si="87"/>
        <v>-</v>
      </c>
      <c r="BM39" s="64">
        <v>0</v>
      </c>
      <c r="BN39" s="82" t="str">
        <f t="shared" si="88"/>
        <v>-</v>
      </c>
      <c r="BO39" s="111">
        <v>0</v>
      </c>
      <c r="BP39" s="112" t="str">
        <f t="shared" si="89"/>
        <v>-</v>
      </c>
      <c r="BQ39" s="109">
        <f t="shared" si="90"/>
        <v>32</v>
      </c>
      <c r="BR39" s="64">
        <f t="shared" si="91"/>
        <v>32</v>
      </c>
      <c r="BS39" s="82">
        <f t="shared" si="92"/>
        <v>1</v>
      </c>
      <c r="BT39" s="111">
        <f t="shared" si="93"/>
        <v>16180670</v>
      </c>
      <c r="BU39" s="112">
        <f t="shared" si="94"/>
        <v>505645.9375</v>
      </c>
      <c r="BV39" s="64">
        <f t="shared" si="95"/>
        <v>27</v>
      </c>
      <c r="BW39" s="82">
        <f t="shared" si="96"/>
        <v>0.84375</v>
      </c>
      <c r="BX39" s="111">
        <f t="shared" si="97"/>
        <v>3680387</v>
      </c>
      <c r="BY39" s="112">
        <f t="shared" si="98"/>
        <v>136310.62962962964</v>
      </c>
      <c r="BZ39" s="85"/>
      <c r="CA39" s="89">
        <f t="shared" si="43"/>
        <v>0.15625</v>
      </c>
      <c r="CB39" s="89">
        <f t="shared" si="44"/>
        <v>0</v>
      </c>
      <c r="CC39" s="61">
        <v>33</v>
      </c>
      <c r="CD39" s="14" t="s">
        <v>42</v>
      </c>
      <c r="CE39" s="47">
        <f t="shared" si="45"/>
        <v>0.86887835703001581</v>
      </c>
      <c r="CF39" s="47">
        <f t="shared" ref="CF39:CF70" si="99">INDEX($BW:$BW,(ROW()+(CC39*5)-3))</f>
        <v>0.77272727272727271</v>
      </c>
      <c r="CG39" s="93">
        <f t="shared" ref="CG39:CG70" si="100">INDEX($BW:$BW,(ROW()+(CC39*5)-2))</f>
        <v>0.8</v>
      </c>
      <c r="CH39" s="47">
        <f t="shared" ref="CH39:CH70" si="101">INDEX($BW:$BW,(ROW()+(CC39*5)))</f>
        <v>0.8163884673748103</v>
      </c>
      <c r="CI39" s="47">
        <f t="shared" si="46"/>
        <v>0.12401263823064768</v>
      </c>
      <c r="CJ39" s="47">
        <f t="shared" ref="CJ39:CJ70" si="102">INDEX($CA:$CA,(ROW()+(CC39*5)-3))</f>
        <v>0.20454545454545459</v>
      </c>
      <c r="CK39" s="47">
        <f t="shared" ref="CK39:CK70" si="103">INDEX($CA:$CA,(ROW()+(CC39*5)-2))</f>
        <v>0.19999999999999996</v>
      </c>
      <c r="CL39" s="47">
        <f t="shared" ref="CL39:CL70" si="104">INDEX($CA:$CA,(ROW()+(CC39*5)))</f>
        <v>0.11359202254498157</v>
      </c>
      <c r="CM39" s="47">
        <f t="shared" si="47"/>
        <v>7.1090047393365108E-3</v>
      </c>
      <c r="CN39" s="47">
        <f t="shared" ref="CN39:CN70" si="105">INDEX($CB:$CB,(ROW()+(CC39*5)-3))</f>
        <v>2.2727272727272707E-2</v>
      </c>
      <c r="CO39" s="47">
        <f t="shared" ref="CO39:CO70" si="106">INDEX($CB:$CB,(ROW()+(CC39*5)-2))</f>
        <v>0</v>
      </c>
      <c r="CP39" s="47">
        <f t="shared" ref="CP39:CP70" si="107">INDEX($CB:$CB,(ROW()+(CC39*5)))</f>
        <v>7.0019510080208125E-2</v>
      </c>
      <c r="CR39" s="38" t="s">
        <v>51</v>
      </c>
      <c r="CS39" s="106">
        <f t="shared" si="48"/>
        <v>0.82397716460513792</v>
      </c>
      <c r="CT39" s="106">
        <f t="shared" si="49"/>
        <v>0.15413891531874413</v>
      </c>
      <c r="CU39" s="106">
        <f t="shared" si="50"/>
        <v>2.1883920076117946E-2</v>
      </c>
      <c r="CV39" s="106">
        <f t="shared" si="51"/>
        <v>0.7857142857142857</v>
      </c>
      <c r="CW39" s="106">
        <f t="shared" si="52"/>
        <v>0.1964285714285714</v>
      </c>
      <c r="CX39" s="106">
        <f t="shared" si="53"/>
        <v>1.7857142857142905E-2</v>
      </c>
      <c r="CY39" s="106">
        <f t="shared" si="54"/>
        <v>0.88888888888888884</v>
      </c>
      <c r="CZ39" s="106">
        <f t="shared" si="55"/>
        <v>0.11111111111111116</v>
      </c>
      <c r="DA39" s="106">
        <f t="shared" si="56"/>
        <v>0</v>
      </c>
      <c r="DB39" s="106">
        <f t="shared" si="57"/>
        <v>0.8495541401273885</v>
      </c>
      <c r="DC39" s="106">
        <f t="shared" si="58"/>
        <v>9.7070063694267517E-2</v>
      </c>
      <c r="DD39" s="106">
        <f t="shared" si="59"/>
        <v>5.3375796178343982E-2</v>
      </c>
    </row>
    <row r="40" spans="1:108" s="15" customFormat="1" ht="13.5" customHeight="1">
      <c r="A40" s="65"/>
      <c r="B40" s="332"/>
      <c r="C40" s="329"/>
      <c r="D40" s="84"/>
      <c r="E40" s="209" t="s">
        <v>168</v>
      </c>
      <c r="F40" s="224">
        <v>0</v>
      </c>
      <c r="G40" s="225">
        <v>0</v>
      </c>
      <c r="H40" s="226" t="str">
        <f t="shared" si="62"/>
        <v>-</v>
      </c>
      <c r="I40" s="227">
        <v>0</v>
      </c>
      <c r="J40" s="228" t="str">
        <f t="shared" si="63"/>
        <v>-</v>
      </c>
      <c r="K40" s="225">
        <v>0</v>
      </c>
      <c r="L40" s="226" t="str">
        <f t="shared" si="64"/>
        <v>-</v>
      </c>
      <c r="M40" s="227">
        <v>0</v>
      </c>
      <c r="N40" s="228" t="str">
        <f t="shared" si="65"/>
        <v>-</v>
      </c>
      <c r="O40" s="224">
        <v>0</v>
      </c>
      <c r="P40" s="225">
        <v>0</v>
      </c>
      <c r="Q40" s="226" t="str">
        <f t="shared" si="66"/>
        <v>-</v>
      </c>
      <c r="R40" s="227">
        <v>0</v>
      </c>
      <c r="S40" s="228" t="str">
        <f t="shared" si="67"/>
        <v>-</v>
      </c>
      <c r="T40" s="225">
        <v>0</v>
      </c>
      <c r="U40" s="226" t="str">
        <f t="shared" si="68"/>
        <v>-</v>
      </c>
      <c r="V40" s="227">
        <v>0</v>
      </c>
      <c r="W40" s="228" t="str">
        <f t="shared" si="69"/>
        <v>-</v>
      </c>
      <c r="X40" s="224">
        <v>7</v>
      </c>
      <c r="Y40" s="225">
        <v>7</v>
      </c>
      <c r="Z40" s="226">
        <f t="shared" si="70"/>
        <v>1</v>
      </c>
      <c r="AA40" s="227">
        <v>2172880</v>
      </c>
      <c r="AB40" s="228">
        <f t="shared" si="71"/>
        <v>310411.42857142858</v>
      </c>
      <c r="AC40" s="225">
        <v>5</v>
      </c>
      <c r="AD40" s="226">
        <f t="shared" si="72"/>
        <v>0.7142857142857143</v>
      </c>
      <c r="AE40" s="227">
        <v>515248</v>
      </c>
      <c r="AF40" s="228">
        <f t="shared" si="73"/>
        <v>103049.60000000001</v>
      </c>
      <c r="AG40" s="224">
        <v>2</v>
      </c>
      <c r="AH40" s="225">
        <v>2</v>
      </c>
      <c r="AI40" s="226">
        <f t="shared" si="74"/>
        <v>1</v>
      </c>
      <c r="AJ40" s="227">
        <v>1012170</v>
      </c>
      <c r="AK40" s="228">
        <f t="shared" si="75"/>
        <v>506085</v>
      </c>
      <c r="AL40" s="225">
        <v>2</v>
      </c>
      <c r="AM40" s="226">
        <f t="shared" si="76"/>
        <v>1</v>
      </c>
      <c r="AN40" s="227">
        <v>123626</v>
      </c>
      <c r="AO40" s="228">
        <f t="shared" si="77"/>
        <v>61813</v>
      </c>
      <c r="AP40" s="224">
        <v>0</v>
      </c>
      <c r="AQ40" s="225">
        <v>0</v>
      </c>
      <c r="AR40" s="226" t="str">
        <f t="shared" si="78"/>
        <v>-</v>
      </c>
      <c r="AS40" s="227">
        <v>0</v>
      </c>
      <c r="AT40" s="228" t="str">
        <f t="shared" si="79"/>
        <v>-</v>
      </c>
      <c r="AU40" s="225">
        <v>0</v>
      </c>
      <c r="AV40" s="226" t="str">
        <f t="shared" si="80"/>
        <v>-</v>
      </c>
      <c r="AW40" s="227">
        <v>0</v>
      </c>
      <c r="AX40" s="228" t="str">
        <f t="shared" si="81"/>
        <v>-</v>
      </c>
      <c r="AY40" s="224">
        <v>0</v>
      </c>
      <c r="AZ40" s="225">
        <v>0</v>
      </c>
      <c r="BA40" s="226" t="str">
        <f t="shared" si="82"/>
        <v>-</v>
      </c>
      <c r="BB40" s="227">
        <v>0</v>
      </c>
      <c r="BC40" s="228" t="str">
        <f t="shared" si="83"/>
        <v>-</v>
      </c>
      <c r="BD40" s="225">
        <v>0</v>
      </c>
      <c r="BE40" s="226" t="str">
        <f t="shared" si="84"/>
        <v>-</v>
      </c>
      <c r="BF40" s="227">
        <v>0</v>
      </c>
      <c r="BG40" s="228" t="str">
        <f t="shared" si="85"/>
        <v>-</v>
      </c>
      <c r="BH40" s="224">
        <v>0</v>
      </c>
      <c r="BI40" s="225">
        <v>0</v>
      </c>
      <c r="BJ40" s="226" t="str">
        <f t="shared" si="86"/>
        <v>-</v>
      </c>
      <c r="BK40" s="227">
        <v>0</v>
      </c>
      <c r="BL40" s="228" t="str">
        <f t="shared" si="87"/>
        <v>-</v>
      </c>
      <c r="BM40" s="225">
        <v>0</v>
      </c>
      <c r="BN40" s="226" t="str">
        <f t="shared" si="88"/>
        <v>-</v>
      </c>
      <c r="BO40" s="227">
        <v>0</v>
      </c>
      <c r="BP40" s="228" t="str">
        <f t="shared" si="89"/>
        <v>-</v>
      </c>
      <c r="BQ40" s="229">
        <f t="shared" si="90"/>
        <v>9</v>
      </c>
      <c r="BR40" s="225">
        <f t="shared" si="91"/>
        <v>9</v>
      </c>
      <c r="BS40" s="226">
        <f t="shared" si="92"/>
        <v>1</v>
      </c>
      <c r="BT40" s="227">
        <f t="shared" si="93"/>
        <v>3185050</v>
      </c>
      <c r="BU40" s="228">
        <f t="shared" si="94"/>
        <v>353894.44444444444</v>
      </c>
      <c r="BV40" s="225">
        <f t="shared" si="95"/>
        <v>7</v>
      </c>
      <c r="BW40" s="226">
        <f t="shared" si="96"/>
        <v>0.77777777777777779</v>
      </c>
      <c r="BX40" s="227">
        <f t="shared" si="97"/>
        <v>638874</v>
      </c>
      <c r="BY40" s="228">
        <f t="shared" si="98"/>
        <v>91267.71428571429</v>
      </c>
      <c r="BZ40" s="85"/>
      <c r="CA40" s="89">
        <f t="shared" si="43"/>
        <v>0.22222222222222221</v>
      </c>
      <c r="CB40" s="89">
        <f t="shared" si="44"/>
        <v>0</v>
      </c>
      <c r="CC40" s="61">
        <v>34</v>
      </c>
      <c r="CD40" s="14" t="s">
        <v>44</v>
      </c>
      <c r="CE40" s="47">
        <f t="shared" si="45"/>
        <v>0.87700908455625437</v>
      </c>
      <c r="CF40" s="47">
        <f t="shared" si="99"/>
        <v>0.83333333333333337</v>
      </c>
      <c r="CG40" s="93">
        <f t="shared" si="100"/>
        <v>0.875</v>
      </c>
      <c r="CH40" s="47">
        <f t="shared" si="101"/>
        <v>0.84319113473579888</v>
      </c>
      <c r="CI40" s="47">
        <f t="shared" si="46"/>
        <v>0.10971348707197759</v>
      </c>
      <c r="CJ40" s="47">
        <f t="shared" si="102"/>
        <v>0.14393939393939392</v>
      </c>
      <c r="CK40" s="47">
        <f t="shared" si="103"/>
        <v>0.125</v>
      </c>
      <c r="CL40" s="47">
        <f t="shared" si="104"/>
        <v>0.10293256452993382</v>
      </c>
      <c r="CM40" s="47">
        <f t="shared" si="47"/>
        <v>1.3277428371768041E-2</v>
      </c>
      <c r="CN40" s="47">
        <f t="shared" si="105"/>
        <v>2.2727272727272707E-2</v>
      </c>
      <c r="CO40" s="47">
        <f t="shared" si="106"/>
        <v>0</v>
      </c>
      <c r="CP40" s="47">
        <f t="shared" si="107"/>
        <v>5.3876300734267302E-2</v>
      </c>
      <c r="CR40" s="38" t="s">
        <v>11</v>
      </c>
      <c r="CS40" s="106">
        <f t="shared" si="48"/>
        <v>0.83293269230769229</v>
      </c>
      <c r="CT40" s="106">
        <f t="shared" si="49"/>
        <v>0.15625</v>
      </c>
      <c r="CU40" s="106">
        <f t="shared" si="50"/>
        <v>1.0817307692307709E-2</v>
      </c>
      <c r="CV40" s="106">
        <f t="shared" si="51"/>
        <v>0.88888888888888884</v>
      </c>
      <c r="CW40" s="106">
        <f t="shared" si="52"/>
        <v>0</v>
      </c>
      <c r="CX40" s="106">
        <f t="shared" si="53"/>
        <v>0.11111111111111116</v>
      </c>
      <c r="CY40" s="106">
        <f t="shared" si="54"/>
        <v>0.8571428571428571</v>
      </c>
      <c r="CZ40" s="106">
        <f t="shared" si="55"/>
        <v>0.1428571428571429</v>
      </c>
      <c r="DA40" s="106">
        <f t="shared" si="56"/>
        <v>0</v>
      </c>
      <c r="DB40" s="106">
        <f t="shared" si="57"/>
        <v>0.8225534308211474</v>
      </c>
      <c r="DC40" s="106">
        <f t="shared" si="58"/>
        <v>0.12148481439820014</v>
      </c>
      <c r="DD40" s="106">
        <f t="shared" si="59"/>
        <v>5.5961754780652462E-2</v>
      </c>
    </row>
    <row r="41" spans="1:108" s="15" customFormat="1" ht="13.5" customHeight="1">
      <c r="A41" s="65"/>
      <c r="B41" s="332"/>
      <c r="C41" s="329"/>
      <c r="D41" s="221"/>
      <c r="E41" s="75" t="s">
        <v>234</v>
      </c>
      <c r="F41" s="222">
        <v>0</v>
      </c>
      <c r="G41" s="136">
        <v>0</v>
      </c>
      <c r="H41" s="134" t="str">
        <f>IFERROR(G41/F41,"-")</f>
        <v>-</v>
      </c>
      <c r="I41" s="137">
        <v>0</v>
      </c>
      <c r="J41" s="135" t="str">
        <f>IFERROR(I41/G41,"-")</f>
        <v>-</v>
      </c>
      <c r="K41" s="136">
        <v>0</v>
      </c>
      <c r="L41" s="134" t="str">
        <f>IFERROR(K41/F41,"-")</f>
        <v>-</v>
      </c>
      <c r="M41" s="137">
        <v>0</v>
      </c>
      <c r="N41" s="135" t="str">
        <f>IFERROR(M41/K41,"-")</f>
        <v>-</v>
      </c>
      <c r="O41" s="222">
        <v>0</v>
      </c>
      <c r="P41" s="136">
        <v>0</v>
      </c>
      <c r="Q41" s="134" t="str">
        <f>IFERROR(P41/O41,"-")</f>
        <v>-</v>
      </c>
      <c r="R41" s="137">
        <v>0</v>
      </c>
      <c r="S41" s="135" t="str">
        <f>IFERROR(R41/P41,"-")</f>
        <v>-</v>
      </c>
      <c r="T41" s="136">
        <v>0</v>
      </c>
      <c r="U41" s="134" t="str">
        <f>IFERROR(T41/O41,"-")</f>
        <v>-</v>
      </c>
      <c r="V41" s="137">
        <v>0</v>
      </c>
      <c r="W41" s="135" t="str">
        <f>IFERROR(V41/T41,"-")</f>
        <v>-</v>
      </c>
      <c r="X41" s="222">
        <v>0</v>
      </c>
      <c r="Y41" s="136">
        <v>0</v>
      </c>
      <c r="Z41" s="134" t="str">
        <f>IFERROR(Y41/X41,"-")</f>
        <v>-</v>
      </c>
      <c r="AA41" s="137">
        <v>0</v>
      </c>
      <c r="AB41" s="135" t="str">
        <f>IFERROR(AA41/Y41,"-")</f>
        <v>-</v>
      </c>
      <c r="AC41" s="136">
        <v>0</v>
      </c>
      <c r="AD41" s="134" t="str">
        <f>IFERROR(AC41/X41,"-")</f>
        <v>-</v>
      </c>
      <c r="AE41" s="137">
        <v>0</v>
      </c>
      <c r="AF41" s="135" t="str">
        <f>IFERROR(AE41/AC41,"-")</f>
        <v>-</v>
      </c>
      <c r="AG41" s="222">
        <v>0</v>
      </c>
      <c r="AH41" s="136">
        <v>0</v>
      </c>
      <c r="AI41" s="134" t="str">
        <f>IFERROR(AH41/AG41,"-")</f>
        <v>-</v>
      </c>
      <c r="AJ41" s="137">
        <v>0</v>
      </c>
      <c r="AK41" s="135" t="str">
        <f>IFERROR(AJ41/AH41,"-")</f>
        <v>-</v>
      </c>
      <c r="AL41" s="136">
        <v>0</v>
      </c>
      <c r="AM41" s="134" t="str">
        <f>IFERROR(AL41/AG41,"-")</f>
        <v>-</v>
      </c>
      <c r="AN41" s="137">
        <v>0</v>
      </c>
      <c r="AO41" s="135" t="str">
        <f>IFERROR(AN41/AL41,"-")</f>
        <v>-</v>
      </c>
      <c r="AP41" s="222">
        <v>0</v>
      </c>
      <c r="AQ41" s="136">
        <v>0</v>
      </c>
      <c r="AR41" s="134" t="str">
        <f>IFERROR(AQ41/AP41,"-")</f>
        <v>-</v>
      </c>
      <c r="AS41" s="137">
        <v>0</v>
      </c>
      <c r="AT41" s="135" t="str">
        <f>IFERROR(AS41/AQ41,"-")</f>
        <v>-</v>
      </c>
      <c r="AU41" s="136">
        <v>0</v>
      </c>
      <c r="AV41" s="134" t="str">
        <f>IFERROR(AU41/AP41,"-")</f>
        <v>-</v>
      </c>
      <c r="AW41" s="137">
        <v>0</v>
      </c>
      <c r="AX41" s="135" t="str">
        <f>IFERROR(AW41/AU41,"-")</f>
        <v>-</v>
      </c>
      <c r="AY41" s="222">
        <v>0</v>
      </c>
      <c r="AZ41" s="136">
        <v>0</v>
      </c>
      <c r="BA41" s="134" t="str">
        <f>IFERROR(AZ41/AY41,"-")</f>
        <v>-</v>
      </c>
      <c r="BB41" s="137">
        <v>0</v>
      </c>
      <c r="BC41" s="135" t="str">
        <f>IFERROR(BB41/AZ41,"-")</f>
        <v>-</v>
      </c>
      <c r="BD41" s="136">
        <v>0</v>
      </c>
      <c r="BE41" s="134" t="str">
        <f>IFERROR(BD41/AY41,"-")</f>
        <v>-</v>
      </c>
      <c r="BF41" s="137">
        <v>0</v>
      </c>
      <c r="BG41" s="135" t="str">
        <f>IFERROR(BF41/BD41,"-")</f>
        <v>-</v>
      </c>
      <c r="BH41" s="222">
        <v>0</v>
      </c>
      <c r="BI41" s="136">
        <v>0</v>
      </c>
      <c r="BJ41" s="134" t="str">
        <f>IFERROR(BI41/BH41,"-")</f>
        <v>-</v>
      </c>
      <c r="BK41" s="137">
        <v>0</v>
      </c>
      <c r="BL41" s="135" t="str">
        <f>IFERROR(BK41/BI41,"-")</f>
        <v>-</v>
      </c>
      <c r="BM41" s="136">
        <v>0</v>
      </c>
      <c r="BN41" s="134" t="str">
        <f>IFERROR(BM41/BH41,"-")</f>
        <v>-</v>
      </c>
      <c r="BO41" s="137">
        <v>0</v>
      </c>
      <c r="BP41" s="135" t="str">
        <f>IFERROR(BO41/BM41,"-")</f>
        <v>-</v>
      </c>
      <c r="BQ41" s="223">
        <f t="shared" si="90"/>
        <v>0</v>
      </c>
      <c r="BR41" s="136">
        <f t="shared" si="91"/>
        <v>0</v>
      </c>
      <c r="BS41" s="134" t="str">
        <f>IFERROR(BR41/BQ41,"-")</f>
        <v>-</v>
      </c>
      <c r="BT41" s="137">
        <f>SUM(I41,R41,AA41,AJ41,AS41,BB41,BK41)</f>
        <v>0</v>
      </c>
      <c r="BU41" s="135" t="str">
        <f>IFERROR(BT41/BR41,"-")</f>
        <v>-</v>
      </c>
      <c r="BV41" s="136">
        <f>SUM(K41,T41,AC41,AL41,AU41,BD41,BM41)</f>
        <v>0</v>
      </c>
      <c r="BW41" s="134" t="str">
        <f>IFERROR(BV41/BQ41,"-")</f>
        <v>-</v>
      </c>
      <c r="BX41" s="137">
        <f>SUM(M41,V41,AE41,AN41,AW41,BF41,BO41)</f>
        <v>0</v>
      </c>
      <c r="BY41" s="135" t="str">
        <f>IFERROR(BX41/BV41,"-")</f>
        <v>-</v>
      </c>
      <c r="BZ41" s="85"/>
      <c r="CA41" s="89" t="str">
        <f t="shared" si="43"/>
        <v>-</v>
      </c>
      <c r="CB41" s="89" t="str">
        <f t="shared" si="44"/>
        <v>-</v>
      </c>
      <c r="CC41" s="61">
        <v>35</v>
      </c>
      <c r="CD41" s="14" t="s">
        <v>1</v>
      </c>
      <c r="CE41" s="47">
        <f t="shared" si="45"/>
        <v>0.85857530812617511</v>
      </c>
      <c r="CF41" s="47">
        <f t="shared" si="99"/>
        <v>0.82272727272727275</v>
      </c>
      <c r="CG41" s="93">
        <f t="shared" si="100"/>
        <v>0.84677419354838712</v>
      </c>
      <c r="CH41" s="47">
        <f t="shared" si="101"/>
        <v>0.81540441674569841</v>
      </c>
      <c r="CI41" s="47">
        <f t="shared" si="46"/>
        <v>0.12889074576979309</v>
      </c>
      <c r="CJ41" s="47">
        <f t="shared" si="102"/>
        <v>0.16818181818181821</v>
      </c>
      <c r="CK41" s="47">
        <f t="shared" si="103"/>
        <v>0.12903225806451613</v>
      </c>
      <c r="CL41" s="47">
        <f t="shared" si="104"/>
        <v>0.12200243869394389</v>
      </c>
      <c r="CM41" s="47">
        <f t="shared" si="47"/>
        <v>1.2533946104031801E-2</v>
      </c>
      <c r="CN41" s="47">
        <f t="shared" si="105"/>
        <v>9.0909090909090384E-3</v>
      </c>
      <c r="CO41" s="47">
        <f t="shared" si="106"/>
        <v>2.4193548387096753E-2</v>
      </c>
      <c r="CP41" s="47">
        <f t="shared" si="107"/>
        <v>6.2593144560357694E-2</v>
      </c>
      <c r="CR41" s="38" t="s">
        <v>5</v>
      </c>
      <c r="CS41" s="106">
        <f t="shared" si="48"/>
        <v>0.83826986365773393</v>
      </c>
      <c r="CT41" s="106">
        <f t="shared" si="49"/>
        <v>0.14574518100611189</v>
      </c>
      <c r="CU41" s="106">
        <f t="shared" si="50"/>
        <v>1.5984955336154183E-2</v>
      </c>
      <c r="CV41" s="106">
        <f t="shared" si="51"/>
        <v>0.7142857142857143</v>
      </c>
      <c r="CW41" s="106">
        <f t="shared" si="52"/>
        <v>0.2857142857142857</v>
      </c>
      <c r="CX41" s="106">
        <f t="shared" si="53"/>
        <v>0</v>
      </c>
      <c r="CY41" s="106">
        <f t="shared" si="54"/>
        <v>0.72727272727272729</v>
      </c>
      <c r="CZ41" s="106">
        <f t="shared" si="55"/>
        <v>0.18181818181818177</v>
      </c>
      <c r="DA41" s="106">
        <f t="shared" si="56"/>
        <v>9.0909090909090939E-2</v>
      </c>
      <c r="DB41" s="106">
        <f t="shared" si="57"/>
        <v>0.75511055486024192</v>
      </c>
      <c r="DC41" s="106">
        <f t="shared" si="58"/>
        <v>0.15435961618690031</v>
      </c>
      <c r="DD41" s="106">
        <f t="shared" si="59"/>
        <v>9.0529828952857772E-2</v>
      </c>
    </row>
    <row r="42" spans="1:108" s="15" customFormat="1" ht="13.5" customHeight="1">
      <c r="A42" s="65"/>
      <c r="B42" s="333"/>
      <c r="C42" s="330"/>
      <c r="D42" s="338" t="s">
        <v>225</v>
      </c>
      <c r="E42" s="339"/>
      <c r="F42" s="154">
        <v>31</v>
      </c>
      <c r="G42" s="62">
        <v>31</v>
      </c>
      <c r="H42" s="83">
        <f t="shared" si="62"/>
        <v>1</v>
      </c>
      <c r="I42" s="102">
        <v>59438970</v>
      </c>
      <c r="J42" s="110">
        <f t="shared" si="63"/>
        <v>1917386.1290322582</v>
      </c>
      <c r="K42" s="62">
        <v>30</v>
      </c>
      <c r="L42" s="83">
        <f t="shared" si="64"/>
        <v>0.967741935483871</v>
      </c>
      <c r="M42" s="102">
        <v>24672576</v>
      </c>
      <c r="N42" s="110">
        <f t="shared" si="65"/>
        <v>822419.2</v>
      </c>
      <c r="O42" s="154">
        <v>111</v>
      </c>
      <c r="P42" s="62">
        <v>106</v>
      </c>
      <c r="Q42" s="83">
        <f t="shared" si="66"/>
        <v>0.95495495495495497</v>
      </c>
      <c r="R42" s="102">
        <v>302433220</v>
      </c>
      <c r="S42" s="110">
        <f t="shared" si="67"/>
        <v>2853143.5849056602</v>
      </c>
      <c r="T42" s="62">
        <v>98</v>
      </c>
      <c r="U42" s="83">
        <f t="shared" si="68"/>
        <v>0.88288288288288286</v>
      </c>
      <c r="V42" s="102">
        <v>132423711</v>
      </c>
      <c r="W42" s="110">
        <f t="shared" si="69"/>
        <v>1351262.357142857</v>
      </c>
      <c r="X42" s="154">
        <v>3518</v>
      </c>
      <c r="Y42" s="62">
        <v>3227</v>
      </c>
      <c r="Z42" s="83">
        <f t="shared" si="70"/>
        <v>0.91728254690164868</v>
      </c>
      <c r="AA42" s="102">
        <v>2464378710</v>
      </c>
      <c r="AB42" s="110">
        <f t="shared" si="71"/>
        <v>763674.8404090486</v>
      </c>
      <c r="AC42" s="62">
        <v>2849</v>
      </c>
      <c r="AD42" s="83">
        <f t="shared" si="72"/>
        <v>0.80983513359863557</v>
      </c>
      <c r="AE42" s="102">
        <v>542903146</v>
      </c>
      <c r="AF42" s="110">
        <f t="shared" si="73"/>
        <v>190559.1948051948</v>
      </c>
      <c r="AG42" s="154">
        <v>3032</v>
      </c>
      <c r="AH42" s="62">
        <v>2866</v>
      </c>
      <c r="AI42" s="83">
        <f t="shared" si="74"/>
        <v>0.94525065963060684</v>
      </c>
      <c r="AJ42" s="102">
        <v>2615288520</v>
      </c>
      <c r="AK42" s="110">
        <f t="shared" si="75"/>
        <v>912522.16329378926</v>
      </c>
      <c r="AL42" s="62">
        <v>2650</v>
      </c>
      <c r="AM42" s="83">
        <f t="shared" si="76"/>
        <v>0.87401055408970973</v>
      </c>
      <c r="AN42" s="102">
        <v>559368611</v>
      </c>
      <c r="AO42" s="110">
        <f t="shared" si="77"/>
        <v>211082.49471698113</v>
      </c>
      <c r="AP42" s="154">
        <v>2098</v>
      </c>
      <c r="AQ42" s="62">
        <v>1963</v>
      </c>
      <c r="AR42" s="83">
        <f t="shared" si="78"/>
        <v>0.93565300285986652</v>
      </c>
      <c r="AS42" s="102">
        <v>2051086430</v>
      </c>
      <c r="AT42" s="110">
        <f t="shared" si="79"/>
        <v>1044873.3723892003</v>
      </c>
      <c r="AU42" s="62">
        <v>1809</v>
      </c>
      <c r="AV42" s="83">
        <f t="shared" si="80"/>
        <v>0.86224976167778833</v>
      </c>
      <c r="AW42" s="102">
        <v>391499971</v>
      </c>
      <c r="AX42" s="110">
        <f t="shared" si="81"/>
        <v>216417.89441680486</v>
      </c>
      <c r="AY42" s="154">
        <v>877</v>
      </c>
      <c r="AZ42" s="62">
        <v>806</v>
      </c>
      <c r="BA42" s="83">
        <f t="shared" si="82"/>
        <v>0.91904218928164194</v>
      </c>
      <c r="BB42" s="102">
        <v>829817690</v>
      </c>
      <c r="BC42" s="110">
        <f t="shared" si="83"/>
        <v>1029550.4838709678</v>
      </c>
      <c r="BD42" s="62">
        <v>729</v>
      </c>
      <c r="BE42" s="83">
        <f t="shared" si="84"/>
        <v>0.83124287343215508</v>
      </c>
      <c r="BF42" s="102">
        <v>162708101</v>
      </c>
      <c r="BG42" s="110">
        <f t="shared" si="85"/>
        <v>223193.55418381345</v>
      </c>
      <c r="BH42" s="154">
        <v>296</v>
      </c>
      <c r="BI42" s="62">
        <v>255</v>
      </c>
      <c r="BJ42" s="83">
        <f t="shared" si="86"/>
        <v>0.86148648648648651</v>
      </c>
      <c r="BK42" s="102">
        <v>306475560</v>
      </c>
      <c r="BL42" s="110">
        <f t="shared" si="87"/>
        <v>1201864.9411764706</v>
      </c>
      <c r="BM42" s="62">
        <v>219</v>
      </c>
      <c r="BN42" s="83">
        <f t="shared" si="88"/>
        <v>0.73986486486486491</v>
      </c>
      <c r="BO42" s="102">
        <v>70741278</v>
      </c>
      <c r="BP42" s="110">
        <f t="shared" si="89"/>
        <v>323019.53424657532</v>
      </c>
      <c r="BQ42" s="108">
        <f t="shared" si="90"/>
        <v>9963</v>
      </c>
      <c r="BR42" s="62">
        <f t="shared" si="91"/>
        <v>9254</v>
      </c>
      <c r="BS42" s="83">
        <f t="shared" si="92"/>
        <v>0.92883669577436512</v>
      </c>
      <c r="BT42" s="102">
        <f t="shared" si="93"/>
        <v>8628919100</v>
      </c>
      <c r="BU42" s="110">
        <f t="shared" si="94"/>
        <v>932452.89604495349</v>
      </c>
      <c r="BV42" s="62">
        <f t="shared" si="95"/>
        <v>8384</v>
      </c>
      <c r="BW42" s="83">
        <f t="shared" si="96"/>
        <v>0.84151360032118838</v>
      </c>
      <c r="BX42" s="102">
        <f t="shared" si="97"/>
        <v>1884317394</v>
      </c>
      <c r="BY42" s="110">
        <f t="shared" si="98"/>
        <v>224751.59756679391</v>
      </c>
      <c r="BZ42" s="85"/>
      <c r="CA42" s="89">
        <f t="shared" si="43"/>
        <v>8.7323095453176736E-2</v>
      </c>
      <c r="CB42" s="89">
        <f t="shared" si="44"/>
        <v>7.1163304225634882E-2</v>
      </c>
      <c r="CC42" s="61">
        <v>36</v>
      </c>
      <c r="CD42" s="14" t="s">
        <v>2</v>
      </c>
      <c r="CE42" s="47">
        <f t="shared" si="45"/>
        <v>0.89358727939891669</v>
      </c>
      <c r="CF42" s="47">
        <f t="shared" si="99"/>
        <v>0.74193548387096775</v>
      </c>
      <c r="CG42" s="93">
        <f t="shared" si="100"/>
        <v>0.95652173913043481</v>
      </c>
      <c r="CH42" s="47">
        <f t="shared" si="101"/>
        <v>0.79056300268096513</v>
      </c>
      <c r="CI42" s="47">
        <f t="shared" si="46"/>
        <v>9.5404508125109144E-2</v>
      </c>
      <c r="CJ42" s="47">
        <f t="shared" si="102"/>
        <v>0.25806451612903225</v>
      </c>
      <c r="CK42" s="47">
        <f t="shared" si="103"/>
        <v>4.3478260869565188E-2</v>
      </c>
      <c r="CL42" s="47">
        <f t="shared" si="104"/>
        <v>0.13319034852546918</v>
      </c>
      <c r="CM42" s="47">
        <f t="shared" si="47"/>
        <v>1.1008212475974166E-2</v>
      </c>
      <c r="CN42" s="47">
        <f t="shared" si="105"/>
        <v>0</v>
      </c>
      <c r="CO42" s="47">
        <f t="shared" si="106"/>
        <v>0</v>
      </c>
      <c r="CP42" s="47">
        <f t="shared" si="107"/>
        <v>7.6246648793565686E-2</v>
      </c>
      <c r="CR42" s="38" t="s">
        <v>6</v>
      </c>
      <c r="CS42" s="106">
        <f t="shared" si="48"/>
        <v>0.83689839572192515</v>
      </c>
      <c r="CT42" s="106">
        <f t="shared" si="49"/>
        <v>0.1470588235294118</v>
      </c>
      <c r="CU42" s="106">
        <f t="shared" si="50"/>
        <v>1.6042780748663055E-2</v>
      </c>
      <c r="CV42" s="106">
        <f t="shared" si="51"/>
        <v>1</v>
      </c>
      <c r="CW42" s="106">
        <f t="shared" si="52"/>
        <v>0</v>
      </c>
      <c r="CX42" s="106">
        <f t="shared" si="53"/>
        <v>0</v>
      </c>
      <c r="CY42" s="106">
        <f t="shared" si="54"/>
        <v>0</v>
      </c>
      <c r="CZ42" s="106">
        <f t="shared" si="55"/>
        <v>1</v>
      </c>
      <c r="DA42" s="106">
        <f t="shared" si="56"/>
        <v>0</v>
      </c>
      <c r="DB42" s="106">
        <f t="shared" si="57"/>
        <v>0.79987373737373735</v>
      </c>
      <c r="DC42" s="106">
        <f t="shared" si="58"/>
        <v>0.1275252525252526</v>
      </c>
      <c r="DD42" s="106">
        <f t="shared" si="59"/>
        <v>7.2601010101010055E-2</v>
      </c>
    </row>
    <row r="43" spans="1:108" s="15" customFormat="1" ht="13.5" customHeight="1">
      <c r="A43" s="65"/>
      <c r="B43" s="331">
        <v>7</v>
      </c>
      <c r="C43" s="328" t="s">
        <v>119</v>
      </c>
      <c r="D43" s="318" t="s">
        <v>157</v>
      </c>
      <c r="E43" s="307"/>
      <c r="F43" s="154">
        <v>5</v>
      </c>
      <c r="G43" s="62">
        <v>5</v>
      </c>
      <c r="H43" s="83">
        <f t="shared" si="62"/>
        <v>1</v>
      </c>
      <c r="I43" s="102">
        <v>2052170</v>
      </c>
      <c r="J43" s="110">
        <f t="shared" si="63"/>
        <v>410434</v>
      </c>
      <c r="K43" s="62">
        <v>3</v>
      </c>
      <c r="L43" s="83">
        <f t="shared" si="64"/>
        <v>0.6</v>
      </c>
      <c r="M43" s="102">
        <v>290123</v>
      </c>
      <c r="N43" s="110">
        <f t="shared" si="65"/>
        <v>96707.666666666672</v>
      </c>
      <c r="O43" s="154">
        <v>7</v>
      </c>
      <c r="P43" s="62">
        <v>7</v>
      </c>
      <c r="Q43" s="83">
        <f t="shared" si="66"/>
        <v>1</v>
      </c>
      <c r="R43" s="102">
        <v>4514860</v>
      </c>
      <c r="S43" s="110">
        <f t="shared" si="67"/>
        <v>644980</v>
      </c>
      <c r="T43" s="62">
        <v>6</v>
      </c>
      <c r="U43" s="83">
        <f t="shared" si="68"/>
        <v>0.8571428571428571</v>
      </c>
      <c r="V43" s="102">
        <v>538118</v>
      </c>
      <c r="W43" s="110">
        <f t="shared" si="69"/>
        <v>89686.333333333328</v>
      </c>
      <c r="X43" s="154">
        <v>608</v>
      </c>
      <c r="Y43" s="62">
        <v>601</v>
      </c>
      <c r="Z43" s="83">
        <f t="shared" si="70"/>
        <v>0.98848684210526316</v>
      </c>
      <c r="AA43" s="102">
        <v>272552880</v>
      </c>
      <c r="AB43" s="110">
        <f t="shared" si="71"/>
        <v>453498.96838602331</v>
      </c>
      <c r="AC43" s="62">
        <v>548</v>
      </c>
      <c r="AD43" s="83">
        <f t="shared" si="72"/>
        <v>0.90131578947368418</v>
      </c>
      <c r="AE43" s="102">
        <v>66890686</v>
      </c>
      <c r="AF43" s="110">
        <f t="shared" si="73"/>
        <v>122063.29562043796</v>
      </c>
      <c r="AG43" s="154">
        <v>434</v>
      </c>
      <c r="AH43" s="62">
        <v>430</v>
      </c>
      <c r="AI43" s="83">
        <f t="shared" si="74"/>
        <v>0.99078341013824889</v>
      </c>
      <c r="AJ43" s="102">
        <v>230307170</v>
      </c>
      <c r="AK43" s="110">
        <f t="shared" si="75"/>
        <v>535598.06976744183</v>
      </c>
      <c r="AL43" s="62">
        <v>388</v>
      </c>
      <c r="AM43" s="83">
        <f t="shared" si="76"/>
        <v>0.89400921658986177</v>
      </c>
      <c r="AN43" s="102">
        <v>48379701</v>
      </c>
      <c r="AO43" s="110">
        <f t="shared" si="77"/>
        <v>124689.95103092784</v>
      </c>
      <c r="AP43" s="154">
        <v>202</v>
      </c>
      <c r="AQ43" s="62">
        <v>199</v>
      </c>
      <c r="AR43" s="83">
        <f t="shared" si="78"/>
        <v>0.98514851485148514</v>
      </c>
      <c r="AS43" s="102">
        <v>117974910</v>
      </c>
      <c r="AT43" s="110">
        <f t="shared" si="79"/>
        <v>592838.74371859292</v>
      </c>
      <c r="AU43" s="62">
        <v>184</v>
      </c>
      <c r="AV43" s="83">
        <f t="shared" si="80"/>
        <v>0.91089108910891092</v>
      </c>
      <c r="AW43" s="102">
        <v>18646992</v>
      </c>
      <c r="AX43" s="110">
        <f t="shared" si="81"/>
        <v>101342.34782608696</v>
      </c>
      <c r="AY43" s="154">
        <v>45</v>
      </c>
      <c r="AZ43" s="62">
        <v>45</v>
      </c>
      <c r="BA43" s="83">
        <f t="shared" si="82"/>
        <v>1</v>
      </c>
      <c r="BB43" s="102">
        <v>34670250</v>
      </c>
      <c r="BC43" s="110">
        <f t="shared" si="83"/>
        <v>770450</v>
      </c>
      <c r="BD43" s="62">
        <v>42</v>
      </c>
      <c r="BE43" s="83">
        <f t="shared" si="84"/>
        <v>0.93333333333333335</v>
      </c>
      <c r="BF43" s="102">
        <v>6082334</v>
      </c>
      <c r="BG43" s="110">
        <f t="shared" si="85"/>
        <v>144817.47619047618</v>
      </c>
      <c r="BH43" s="154">
        <v>10</v>
      </c>
      <c r="BI43" s="62">
        <v>10</v>
      </c>
      <c r="BJ43" s="83">
        <f t="shared" si="86"/>
        <v>1</v>
      </c>
      <c r="BK43" s="102">
        <v>4723630</v>
      </c>
      <c r="BL43" s="110">
        <f t="shared" si="87"/>
        <v>472363</v>
      </c>
      <c r="BM43" s="62">
        <v>10</v>
      </c>
      <c r="BN43" s="83">
        <f t="shared" si="88"/>
        <v>1</v>
      </c>
      <c r="BO43" s="102">
        <v>936997</v>
      </c>
      <c r="BP43" s="110">
        <f t="shared" si="89"/>
        <v>93699.7</v>
      </c>
      <c r="BQ43" s="108">
        <f t="shared" si="90"/>
        <v>1311</v>
      </c>
      <c r="BR43" s="62">
        <f t="shared" si="91"/>
        <v>1297</v>
      </c>
      <c r="BS43" s="83">
        <f t="shared" si="92"/>
        <v>0.98932112890922963</v>
      </c>
      <c r="BT43" s="102">
        <f t="shared" si="93"/>
        <v>666795870</v>
      </c>
      <c r="BU43" s="110">
        <f t="shared" si="94"/>
        <v>514106.29915188899</v>
      </c>
      <c r="BV43" s="62">
        <f t="shared" si="95"/>
        <v>1181</v>
      </c>
      <c r="BW43" s="83">
        <f t="shared" si="96"/>
        <v>0.90083905415713195</v>
      </c>
      <c r="BX43" s="102">
        <f t="shared" si="97"/>
        <v>141764951</v>
      </c>
      <c r="BY43" s="110">
        <f t="shared" si="98"/>
        <v>120038.0618120237</v>
      </c>
      <c r="BZ43" s="85"/>
      <c r="CA43" s="89">
        <f t="shared" si="43"/>
        <v>8.8482074752097684E-2</v>
      </c>
      <c r="CB43" s="89">
        <f t="shared" si="44"/>
        <v>1.067887109077037E-2</v>
      </c>
      <c r="CC43" s="61">
        <v>37</v>
      </c>
      <c r="CD43" s="14" t="s">
        <v>3</v>
      </c>
      <c r="CE43" s="47">
        <f t="shared" si="45"/>
        <v>0.86628233970753654</v>
      </c>
      <c r="CF43" s="47">
        <f t="shared" si="99"/>
        <v>0.81927710843373491</v>
      </c>
      <c r="CG43" s="93">
        <f t="shared" si="100"/>
        <v>0.82222222222222219</v>
      </c>
      <c r="CH43" s="47">
        <f t="shared" si="101"/>
        <v>0.81642083939988608</v>
      </c>
      <c r="CI43" s="47">
        <f t="shared" si="46"/>
        <v>0.12204724409448819</v>
      </c>
      <c r="CJ43" s="47">
        <f t="shared" si="102"/>
        <v>0.16867469879518071</v>
      </c>
      <c r="CK43" s="47">
        <f t="shared" si="103"/>
        <v>0.15555555555555556</v>
      </c>
      <c r="CL43" s="47">
        <f t="shared" si="104"/>
        <v>0.11695258593403812</v>
      </c>
      <c r="CM43" s="47">
        <f t="shared" si="47"/>
        <v>1.1670416197975264E-2</v>
      </c>
      <c r="CN43" s="47">
        <f t="shared" si="105"/>
        <v>1.2048192771084376E-2</v>
      </c>
      <c r="CO43" s="47">
        <f t="shared" si="106"/>
        <v>2.2222222222222254E-2</v>
      </c>
      <c r="CP43" s="47">
        <f t="shared" si="107"/>
        <v>6.66265746660758E-2</v>
      </c>
      <c r="CR43" s="38" t="s">
        <v>52</v>
      </c>
      <c r="CS43" s="106">
        <f t="shared" si="48"/>
        <v>0.85856079404466501</v>
      </c>
      <c r="CT43" s="106">
        <f t="shared" si="49"/>
        <v>0.13399503722084372</v>
      </c>
      <c r="CU43" s="106">
        <f t="shared" si="50"/>
        <v>7.4441687344912744E-3</v>
      </c>
      <c r="CV43" s="106">
        <f t="shared" si="51"/>
        <v>0.66666666666666663</v>
      </c>
      <c r="CW43" s="106">
        <f t="shared" si="52"/>
        <v>0.33333333333333337</v>
      </c>
      <c r="CX43" s="106">
        <f t="shared" si="53"/>
        <v>0</v>
      </c>
      <c r="CY43" s="106" t="str">
        <f t="shared" si="54"/>
        <v>-</v>
      </c>
      <c r="CZ43" s="106" t="str">
        <f t="shared" si="55"/>
        <v>-</v>
      </c>
      <c r="DA43" s="106" t="str">
        <f t="shared" si="56"/>
        <v>-</v>
      </c>
      <c r="DB43" s="106">
        <f t="shared" si="57"/>
        <v>0.82886505808757815</v>
      </c>
      <c r="DC43" s="106">
        <f t="shared" si="58"/>
        <v>0.10053619302949068</v>
      </c>
      <c r="DD43" s="106">
        <f t="shared" si="59"/>
        <v>7.0598748882931162E-2</v>
      </c>
    </row>
    <row r="44" spans="1:108" s="15" customFormat="1" ht="13.5" customHeight="1">
      <c r="A44" s="65"/>
      <c r="B44" s="332"/>
      <c r="C44" s="329"/>
      <c r="D44" s="306" t="s">
        <v>171</v>
      </c>
      <c r="E44" s="307"/>
      <c r="F44" s="154">
        <v>0</v>
      </c>
      <c r="G44" s="62">
        <v>0</v>
      </c>
      <c r="H44" s="83" t="str">
        <f t="shared" si="62"/>
        <v>-</v>
      </c>
      <c r="I44" s="102">
        <v>0</v>
      </c>
      <c r="J44" s="110" t="str">
        <f t="shared" si="63"/>
        <v>-</v>
      </c>
      <c r="K44" s="62">
        <v>0</v>
      </c>
      <c r="L44" s="83" t="str">
        <f t="shared" si="64"/>
        <v>-</v>
      </c>
      <c r="M44" s="102">
        <v>0</v>
      </c>
      <c r="N44" s="110" t="str">
        <f t="shared" si="65"/>
        <v>-</v>
      </c>
      <c r="O44" s="154">
        <v>0</v>
      </c>
      <c r="P44" s="62">
        <v>0</v>
      </c>
      <c r="Q44" s="83" t="str">
        <f t="shared" si="66"/>
        <v>-</v>
      </c>
      <c r="R44" s="102">
        <v>0</v>
      </c>
      <c r="S44" s="110" t="str">
        <f t="shared" si="67"/>
        <v>-</v>
      </c>
      <c r="T44" s="62">
        <v>0</v>
      </c>
      <c r="U44" s="83" t="str">
        <f t="shared" si="68"/>
        <v>-</v>
      </c>
      <c r="V44" s="102">
        <v>0</v>
      </c>
      <c r="W44" s="110" t="str">
        <f t="shared" si="69"/>
        <v>-</v>
      </c>
      <c r="X44" s="154">
        <v>12</v>
      </c>
      <c r="Y44" s="62">
        <v>12</v>
      </c>
      <c r="Z44" s="83">
        <f t="shared" si="70"/>
        <v>1</v>
      </c>
      <c r="AA44" s="102">
        <v>3425800</v>
      </c>
      <c r="AB44" s="110">
        <f t="shared" si="71"/>
        <v>285483.33333333331</v>
      </c>
      <c r="AC44" s="62">
        <v>11</v>
      </c>
      <c r="AD44" s="83">
        <f t="shared" si="72"/>
        <v>0.91666666666666663</v>
      </c>
      <c r="AE44" s="102">
        <v>901901</v>
      </c>
      <c r="AF44" s="110">
        <f t="shared" si="73"/>
        <v>81991</v>
      </c>
      <c r="AG44" s="154">
        <v>7</v>
      </c>
      <c r="AH44" s="62">
        <v>7</v>
      </c>
      <c r="AI44" s="83">
        <f t="shared" si="74"/>
        <v>1</v>
      </c>
      <c r="AJ44" s="102">
        <v>2989340</v>
      </c>
      <c r="AK44" s="110">
        <f t="shared" si="75"/>
        <v>427048.57142857142</v>
      </c>
      <c r="AL44" s="62">
        <v>7</v>
      </c>
      <c r="AM44" s="83">
        <f t="shared" si="76"/>
        <v>1</v>
      </c>
      <c r="AN44" s="102">
        <v>1047657</v>
      </c>
      <c r="AO44" s="110">
        <f t="shared" si="77"/>
        <v>149665.28571428571</v>
      </c>
      <c r="AP44" s="154">
        <v>0</v>
      </c>
      <c r="AQ44" s="62">
        <v>0</v>
      </c>
      <c r="AR44" s="83" t="str">
        <f t="shared" si="78"/>
        <v>-</v>
      </c>
      <c r="AS44" s="102">
        <v>0</v>
      </c>
      <c r="AT44" s="110" t="str">
        <f t="shared" si="79"/>
        <v>-</v>
      </c>
      <c r="AU44" s="62">
        <v>0</v>
      </c>
      <c r="AV44" s="83" t="str">
        <f t="shared" si="80"/>
        <v>-</v>
      </c>
      <c r="AW44" s="102">
        <v>0</v>
      </c>
      <c r="AX44" s="110" t="str">
        <f t="shared" si="81"/>
        <v>-</v>
      </c>
      <c r="AY44" s="154">
        <v>0</v>
      </c>
      <c r="AZ44" s="62">
        <v>0</v>
      </c>
      <c r="BA44" s="83" t="str">
        <f t="shared" si="82"/>
        <v>-</v>
      </c>
      <c r="BB44" s="102">
        <v>0</v>
      </c>
      <c r="BC44" s="110" t="str">
        <f t="shared" si="83"/>
        <v>-</v>
      </c>
      <c r="BD44" s="62">
        <v>0</v>
      </c>
      <c r="BE44" s="83" t="str">
        <f t="shared" si="84"/>
        <v>-</v>
      </c>
      <c r="BF44" s="102">
        <v>0</v>
      </c>
      <c r="BG44" s="110" t="str">
        <f t="shared" si="85"/>
        <v>-</v>
      </c>
      <c r="BH44" s="154">
        <v>0</v>
      </c>
      <c r="BI44" s="62">
        <v>0</v>
      </c>
      <c r="BJ44" s="83" t="str">
        <f t="shared" si="86"/>
        <v>-</v>
      </c>
      <c r="BK44" s="102">
        <v>0</v>
      </c>
      <c r="BL44" s="110" t="str">
        <f t="shared" si="87"/>
        <v>-</v>
      </c>
      <c r="BM44" s="62">
        <v>0</v>
      </c>
      <c r="BN44" s="83" t="str">
        <f t="shared" si="88"/>
        <v>-</v>
      </c>
      <c r="BO44" s="102">
        <v>0</v>
      </c>
      <c r="BP44" s="110" t="str">
        <f t="shared" si="89"/>
        <v>-</v>
      </c>
      <c r="BQ44" s="108">
        <f t="shared" si="90"/>
        <v>19</v>
      </c>
      <c r="BR44" s="62">
        <f t="shared" si="91"/>
        <v>19</v>
      </c>
      <c r="BS44" s="83">
        <f t="shared" si="92"/>
        <v>1</v>
      </c>
      <c r="BT44" s="102">
        <f t="shared" si="93"/>
        <v>6415140</v>
      </c>
      <c r="BU44" s="110">
        <f t="shared" si="94"/>
        <v>337638.94736842107</v>
      </c>
      <c r="BV44" s="62">
        <f t="shared" si="95"/>
        <v>18</v>
      </c>
      <c r="BW44" s="83">
        <f t="shared" si="96"/>
        <v>0.94736842105263153</v>
      </c>
      <c r="BX44" s="102">
        <f t="shared" si="97"/>
        <v>1949558</v>
      </c>
      <c r="BY44" s="110">
        <f t="shared" si="98"/>
        <v>108308.77777777778</v>
      </c>
      <c r="BZ44" s="85"/>
      <c r="CA44" s="89">
        <f t="shared" si="43"/>
        <v>5.2631578947368474E-2</v>
      </c>
      <c r="CB44" s="89">
        <f t="shared" si="44"/>
        <v>0</v>
      </c>
      <c r="CC44" s="61">
        <v>38</v>
      </c>
      <c r="CD44" s="38" t="s">
        <v>45</v>
      </c>
      <c r="CE44" s="47">
        <f t="shared" si="45"/>
        <v>0.91852886405959033</v>
      </c>
      <c r="CF44" s="47">
        <f t="shared" si="99"/>
        <v>0.90625</v>
      </c>
      <c r="CG44" s="93">
        <f t="shared" si="100"/>
        <v>0.95</v>
      </c>
      <c r="CH44" s="47">
        <f t="shared" si="101"/>
        <v>0.8427311598075895</v>
      </c>
      <c r="CI44" s="47">
        <f t="shared" si="46"/>
        <v>7.4487895716946029E-2</v>
      </c>
      <c r="CJ44" s="47">
        <f t="shared" si="102"/>
        <v>9.375E-2</v>
      </c>
      <c r="CK44" s="47">
        <f t="shared" si="103"/>
        <v>5.0000000000000044E-2</v>
      </c>
      <c r="CL44" s="47">
        <f t="shared" si="104"/>
        <v>9.7407803313735997E-2</v>
      </c>
      <c r="CM44" s="47">
        <f t="shared" si="47"/>
        <v>6.9832402234636382E-3</v>
      </c>
      <c r="CN44" s="47">
        <f t="shared" si="105"/>
        <v>0</v>
      </c>
      <c r="CO44" s="47">
        <f t="shared" si="106"/>
        <v>0</v>
      </c>
      <c r="CP44" s="47">
        <f t="shared" si="107"/>
        <v>5.9861036878674501E-2</v>
      </c>
      <c r="CR44" s="38" t="s">
        <v>53</v>
      </c>
      <c r="CS44" s="106">
        <f t="shared" si="48"/>
        <v>0.83795309168443499</v>
      </c>
      <c r="CT44" s="106">
        <f t="shared" si="49"/>
        <v>0.14392324093816633</v>
      </c>
      <c r="CU44" s="106">
        <f t="shared" si="50"/>
        <v>1.8123667377398678E-2</v>
      </c>
      <c r="CV44" s="106">
        <f t="shared" si="51"/>
        <v>0.83950617283950613</v>
      </c>
      <c r="CW44" s="106">
        <f t="shared" si="52"/>
        <v>0.14814814814814814</v>
      </c>
      <c r="CX44" s="106">
        <f t="shared" si="53"/>
        <v>1.2345679012345734E-2</v>
      </c>
      <c r="CY44" s="106">
        <f t="shared" si="54"/>
        <v>0.76923076923076927</v>
      </c>
      <c r="CZ44" s="106">
        <f t="shared" si="55"/>
        <v>0.15384615384615385</v>
      </c>
      <c r="DA44" s="106">
        <f t="shared" si="56"/>
        <v>7.6923076923076872E-2</v>
      </c>
      <c r="DB44" s="106">
        <f t="shared" si="57"/>
        <v>0.83336577769125952</v>
      </c>
      <c r="DC44" s="106">
        <f t="shared" si="58"/>
        <v>0.11212770099279734</v>
      </c>
      <c r="DD44" s="106">
        <f t="shared" si="59"/>
        <v>5.4506521315943135E-2</v>
      </c>
    </row>
    <row r="45" spans="1:108" s="15" customFormat="1" ht="13.5" customHeight="1">
      <c r="A45" s="65"/>
      <c r="B45" s="332"/>
      <c r="C45" s="329"/>
      <c r="D45" s="84"/>
      <c r="E45" s="74" t="s">
        <v>167</v>
      </c>
      <c r="F45" s="178">
        <v>0</v>
      </c>
      <c r="G45" s="64">
        <v>0</v>
      </c>
      <c r="H45" s="82" t="str">
        <f t="shared" si="62"/>
        <v>-</v>
      </c>
      <c r="I45" s="111">
        <v>0</v>
      </c>
      <c r="J45" s="112" t="str">
        <f t="shared" si="63"/>
        <v>-</v>
      </c>
      <c r="K45" s="64">
        <v>0</v>
      </c>
      <c r="L45" s="82" t="str">
        <f t="shared" si="64"/>
        <v>-</v>
      </c>
      <c r="M45" s="111">
        <v>0</v>
      </c>
      <c r="N45" s="112" t="str">
        <f t="shared" si="65"/>
        <v>-</v>
      </c>
      <c r="O45" s="178">
        <v>0</v>
      </c>
      <c r="P45" s="64">
        <v>0</v>
      </c>
      <c r="Q45" s="82" t="str">
        <f t="shared" si="66"/>
        <v>-</v>
      </c>
      <c r="R45" s="111">
        <v>0</v>
      </c>
      <c r="S45" s="112" t="str">
        <f t="shared" si="67"/>
        <v>-</v>
      </c>
      <c r="T45" s="64">
        <v>0</v>
      </c>
      <c r="U45" s="82" t="str">
        <f t="shared" si="68"/>
        <v>-</v>
      </c>
      <c r="V45" s="111">
        <v>0</v>
      </c>
      <c r="W45" s="112" t="str">
        <f t="shared" si="69"/>
        <v>-</v>
      </c>
      <c r="X45" s="178">
        <v>11</v>
      </c>
      <c r="Y45" s="64">
        <v>11</v>
      </c>
      <c r="Z45" s="82">
        <f t="shared" si="70"/>
        <v>1</v>
      </c>
      <c r="AA45" s="111">
        <v>2994740</v>
      </c>
      <c r="AB45" s="112">
        <f t="shared" si="71"/>
        <v>272249.09090909088</v>
      </c>
      <c r="AC45" s="64">
        <v>10</v>
      </c>
      <c r="AD45" s="82">
        <f t="shared" si="72"/>
        <v>0.90909090909090906</v>
      </c>
      <c r="AE45" s="111">
        <v>579733</v>
      </c>
      <c r="AF45" s="112">
        <f t="shared" si="73"/>
        <v>57973.3</v>
      </c>
      <c r="AG45" s="178">
        <v>5</v>
      </c>
      <c r="AH45" s="64">
        <v>5</v>
      </c>
      <c r="AI45" s="82">
        <f t="shared" si="74"/>
        <v>1</v>
      </c>
      <c r="AJ45" s="111">
        <v>2183490</v>
      </c>
      <c r="AK45" s="112">
        <f t="shared" si="75"/>
        <v>436698</v>
      </c>
      <c r="AL45" s="64">
        <v>5</v>
      </c>
      <c r="AM45" s="82">
        <f t="shared" si="76"/>
        <v>1</v>
      </c>
      <c r="AN45" s="111">
        <v>559454</v>
      </c>
      <c r="AO45" s="112">
        <f t="shared" si="77"/>
        <v>111890.8</v>
      </c>
      <c r="AP45" s="178">
        <v>0</v>
      </c>
      <c r="AQ45" s="64">
        <v>0</v>
      </c>
      <c r="AR45" s="82" t="str">
        <f t="shared" si="78"/>
        <v>-</v>
      </c>
      <c r="AS45" s="111">
        <v>0</v>
      </c>
      <c r="AT45" s="112" t="str">
        <f t="shared" si="79"/>
        <v>-</v>
      </c>
      <c r="AU45" s="64">
        <v>0</v>
      </c>
      <c r="AV45" s="82" t="str">
        <f t="shared" si="80"/>
        <v>-</v>
      </c>
      <c r="AW45" s="111">
        <v>0</v>
      </c>
      <c r="AX45" s="112" t="str">
        <f t="shared" si="81"/>
        <v>-</v>
      </c>
      <c r="AY45" s="178">
        <v>0</v>
      </c>
      <c r="AZ45" s="64">
        <v>0</v>
      </c>
      <c r="BA45" s="82" t="str">
        <f t="shared" si="82"/>
        <v>-</v>
      </c>
      <c r="BB45" s="111">
        <v>0</v>
      </c>
      <c r="BC45" s="112" t="str">
        <f t="shared" si="83"/>
        <v>-</v>
      </c>
      <c r="BD45" s="64">
        <v>0</v>
      </c>
      <c r="BE45" s="82" t="str">
        <f t="shared" si="84"/>
        <v>-</v>
      </c>
      <c r="BF45" s="111">
        <v>0</v>
      </c>
      <c r="BG45" s="112" t="str">
        <f t="shared" si="85"/>
        <v>-</v>
      </c>
      <c r="BH45" s="178">
        <v>0</v>
      </c>
      <c r="BI45" s="64">
        <v>0</v>
      </c>
      <c r="BJ45" s="82" t="str">
        <f t="shared" si="86"/>
        <v>-</v>
      </c>
      <c r="BK45" s="111">
        <v>0</v>
      </c>
      <c r="BL45" s="112" t="str">
        <f t="shared" si="87"/>
        <v>-</v>
      </c>
      <c r="BM45" s="64">
        <v>0</v>
      </c>
      <c r="BN45" s="82" t="str">
        <f t="shared" si="88"/>
        <v>-</v>
      </c>
      <c r="BO45" s="111">
        <v>0</v>
      </c>
      <c r="BP45" s="112" t="str">
        <f t="shared" si="89"/>
        <v>-</v>
      </c>
      <c r="BQ45" s="109">
        <f t="shared" si="90"/>
        <v>16</v>
      </c>
      <c r="BR45" s="64">
        <f t="shared" si="91"/>
        <v>16</v>
      </c>
      <c r="BS45" s="82">
        <f t="shared" si="92"/>
        <v>1</v>
      </c>
      <c r="BT45" s="111">
        <f t="shared" si="93"/>
        <v>5178230</v>
      </c>
      <c r="BU45" s="112">
        <f t="shared" si="94"/>
        <v>323639.375</v>
      </c>
      <c r="BV45" s="64">
        <f t="shared" si="95"/>
        <v>15</v>
      </c>
      <c r="BW45" s="82">
        <f t="shared" si="96"/>
        <v>0.9375</v>
      </c>
      <c r="BX45" s="111">
        <f t="shared" si="97"/>
        <v>1139187</v>
      </c>
      <c r="BY45" s="112">
        <f t="shared" si="98"/>
        <v>75945.8</v>
      </c>
      <c r="BZ45" s="85"/>
      <c r="CA45" s="89">
        <f t="shared" si="43"/>
        <v>6.25E-2</v>
      </c>
      <c r="CB45" s="89">
        <f t="shared" si="44"/>
        <v>0</v>
      </c>
      <c r="CC45" s="61">
        <v>39</v>
      </c>
      <c r="CD45" s="38" t="s">
        <v>8</v>
      </c>
      <c r="CE45" s="47">
        <f t="shared" si="45"/>
        <v>0.88882318154937912</v>
      </c>
      <c r="CF45" s="47">
        <f t="shared" si="99"/>
        <v>0.86062717770034847</v>
      </c>
      <c r="CG45" s="93">
        <f t="shared" si="100"/>
        <v>0.80341880341880345</v>
      </c>
      <c r="CH45" s="47">
        <f t="shared" si="101"/>
        <v>0.81821618488369163</v>
      </c>
      <c r="CI45" s="47">
        <f t="shared" si="46"/>
        <v>0.10099218082659833</v>
      </c>
      <c r="CJ45" s="47">
        <f t="shared" si="102"/>
        <v>0.12891986062717764</v>
      </c>
      <c r="CK45" s="47">
        <f t="shared" si="103"/>
        <v>0.1794871794871794</v>
      </c>
      <c r="CL45" s="47">
        <f t="shared" si="104"/>
        <v>0.11905541974344114</v>
      </c>
      <c r="CM45" s="47">
        <f t="shared" si="47"/>
        <v>1.0184637624022552E-2</v>
      </c>
      <c r="CN45" s="47">
        <f t="shared" si="105"/>
        <v>1.0452961672473893E-2</v>
      </c>
      <c r="CO45" s="47">
        <f t="shared" si="106"/>
        <v>1.7094017094017144E-2</v>
      </c>
      <c r="CP45" s="47">
        <f t="shared" si="107"/>
        <v>6.2728395372867229E-2</v>
      </c>
      <c r="CR45" s="38" t="s">
        <v>54</v>
      </c>
      <c r="CS45" s="106">
        <f t="shared" si="48"/>
        <v>0.92307692307692313</v>
      </c>
      <c r="CT45" s="106">
        <f t="shared" si="49"/>
        <v>7.6923076923076872E-2</v>
      </c>
      <c r="CU45" s="106">
        <f t="shared" si="50"/>
        <v>0</v>
      </c>
      <c r="CV45" s="106">
        <f t="shared" si="51"/>
        <v>0</v>
      </c>
      <c r="CW45" s="106">
        <f t="shared" si="52"/>
        <v>1</v>
      </c>
      <c r="CX45" s="106">
        <f t="shared" si="53"/>
        <v>0</v>
      </c>
      <c r="CY45" s="106" t="str">
        <f t="shared" si="54"/>
        <v>-</v>
      </c>
      <c r="CZ45" s="106" t="str">
        <f t="shared" si="55"/>
        <v>-</v>
      </c>
      <c r="DA45" s="106" t="str">
        <f t="shared" si="56"/>
        <v>-</v>
      </c>
      <c r="DB45" s="106">
        <f t="shared" si="57"/>
        <v>0.86860465116279073</v>
      </c>
      <c r="DC45" s="106">
        <f t="shared" si="58"/>
        <v>8.3720930232558111E-2</v>
      </c>
      <c r="DD45" s="106">
        <f t="shared" si="59"/>
        <v>4.7674418604651159E-2</v>
      </c>
    </row>
    <row r="46" spans="1:108" s="15" customFormat="1" ht="13.5" customHeight="1">
      <c r="A46" s="65"/>
      <c r="B46" s="332"/>
      <c r="C46" s="329"/>
      <c r="D46" s="84"/>
      <c r="E46" s="209" t="s">
        <v>168</v>
      </c>
      <c r="F46" s="224">
        <v>0</v>
      </c>
      <c r="G46" s="225">
        <v>0</v>
      </c>
      <c r="H46" s="226" t="str">
        <f t="shared" si="62"/>
        <v>-</v>
      </c>
      <c r="I46" s="227">
        <v>0</v>
      </c>
      <c r="J46" s="228" t="str">
        <f t="shared" si="63"/>
        <v>-</v>
      </c>
      <c r="K46" s="225">
        <v>0</v>
      </c>
      <c r="L46" s="226" t="str">
        <f t="shared" si="64"/>
        <v>-</v>
      </c>
      <c r="M46" s="227">
        <v>0</v>
      </c>
      <c r="N46" s="228" t="str">
        <f t="shared" si="65"/>
        <v>-</v>
      </c>
      <c r="O46" s="224">
        <v>0</v>
      </c>
      <c r="P46" s="225">
        <v>0</v>
      </c>
      <c r="Q46" s="226" t="str">
        <f t="shared" si="66"/>
        <v>-</v>
      </c>
      <c r="R46" s="227">
        <v>0</v>
      </c>
      <c r="S46" s="228" t="str">
        <f t="shared" si="67"/>
        <v>-</v>
      </c>
      <c r="T46" s="225">
        <v>0</v>
      </c>
      <c r="U46" s="226" t="str">
        <f t="shared" si="68"/>
        <v>-</v>
      </c>
      <c r="V46" s="227">
        <v>0</v>
      </c>
      <c r="W46" s="228" t="str">
        <f t="shared" si="69"/>
        <v>-</v>
      </c>
      <c r="X46" s="224">
        <v>1</v>
      </c>
      <c r="Y46" s="225">
        <v>1</v>
      </c>
      <c r="Z46" s="226">
        <f t="shared" si="70"/>
        <v>1</v>
      </c>
      <c r="AA46" s="227">
        <v>431060</v>
      </c>
      <c r="AB46" s="228">
        <f t="shared" si="71"/>
        <v>431060</v>
      </c>
      <c r="AC46" s="225">
        <v>1</v>
      </c>
      <c r="AD46" s="226">
        <f t="shared" si="72"/>
        <v>1</v>
      </c>
      <c r="AE46" s="227">
        <v>322168</v>
      </c>
      <c r="AF46" s="228">
        <f t="shared" si="73"/>
        <v>322168</v>
      </c>
      <c r="AG46" s="224">
        <v>2</v>
      </c>
      <c r="AH46" s="225">
        <v>2</v>
      </c>
      <c r="AI46" s="226">
        <f t="shared" si="74"/>
        <v>1</v>
      </c>
      <c r="AJ46" s="227">
        <v>805850</v>
      </c>
      <c r="AK46" s="228">
        <f t="shared" si="75"/>
        <v>402925</v>
      </c>
      <c r="AL46" s="225">
        <v>2</v>
      </c>
      <c r="AM46" s="226">
        <f t="shared" si="76"/>
        <v>1</v>
      </c>
      <c r="AN46" s="227">
        <v>488203</v>
      </c>
      <c r="AO46" s="228">
        <f t="shared" si="77"/>
        <v>244101.5</v>
      </c>
      <c r="AP46" s="224">
        <v>0</v>
      </c>
      <c r="AQ46" s="225">
        <v>0</v>
      </c>
      <c r="AR46" s="226" t="str">
        <f t="shared" si="78"/>
        <v>-</v>
      </c>
      <c r="AS46" s="227">
        <v>0</v>
      </c>
      <c r="AT46" s="228" t="str">
        <f t="shared" si="79"/>
        <v>-</v>
      </c>
      <c r="AU46" s="225">
        <v>0</v>
      </c>
      <c r="AV46" s="226" t="str">
        <f t="shared" si="80"/>
        <v>-</v>
      </c>
      <c r="AW46" s="227">
        <v>0</v>
      </c>
      <c r="AX46" s="228" t="str">
        <f t="shared" si="81"/>
        <v>-</v>
      </c>
      <c r="AY46" s="224">
        <v>0</v>
      </c>
      <c r="AZ46" s="225">
        <v>0</v>
      </c>
      <c r="BA46" s="226" t="str">
        <f t="shared" si="82"/>
        <v>-</v>
      </c>
      <c r="BB46" s="227">
        <v>0</v>
      </c>
      <c r="BC46" s="228" t="str">
        <f t="shared" si="83"/>
        <v>-</v>
      </c>
      <c r="BD46" s="225">
        <v>0</v>
      </c>
      <c r="BE46" s="226" t="str">
        <f t="shared" si="84"/>
        <v>-</v>
      </c>
      <c r="BF46" s="227">
        <v>0</v>
      </c>
      <c r="BG46" s="228" t="str">
        <f t="shared" si="85"/>
        <v>-</v>
      </c>
      <c r="BH46" s="224">
        <v>0</v>
      </c>
      <c r="BI46" s="225">
        <v>0</v>
      </c>
      <c r="BJ46" s="226" t="str">
        <f t="shared" si="86"/>
        <v>-</v>
      </c>
      <c r="BK46" s="227">
        <v>0</v>
      </c>
      <c r="BL46" s="228" t="str">
        <f t="shared" si="87"/>
        <v>-</v>
      </c>
      <c r="BM46" s="225">
        <v>0</v>
      </c>
      <c r="BN46" s="226" t="str">
        <f t="shared" si="88"/>
        <v>-</v>
      </c>
      <c r="BO46" s="227">
        <v>0</v>
      </c>
      <c r="BP46" s="228" t="str">
        <f t="shared" si="89"/>
        <v>-</v>
      </c>
      <c r="BQ46" s="229">
        <f t="shared" si="90"/>
        <v>3</v>
      </c>
      <c r="BR46" s="225">
        <f t="shared" si="91"/>
        <v>3</v>
      </c>
      <c r="BS46" s="226">
        <f t="shared" si="92"/>
        <v>1</v>
      </c>
      <c r="BT46" s="227">
        <f t="shared" si="93"/>
        <v>1236910</v>
      </c>
      <c r="BU46" s="228">
        <f t="shared" si="94"/>
        <v>412303.33333333331</v>
      </c>
      <c r="BV46" s="225">
        <f t="shared" si="95"/>
        <v>3</v>
      </c>
      <c r="BW46" s="226">
        <f t="shared" si="96"/>
        <v>1</v>
      </c>
      <c r="BX46" s="227">
        <f t="shared" si="97"/>
        <v>810371</v>
      </c>
      <c r="BY46" s="228">
        <f t="shared" si="98"/>
        <v>270123.66666666669</v>
      </c>
      <c r="BZ46" s="85"/>
      <c r="CA46" s="89">
        <f t="shared" si="43"/>
        <v>0</v>
      </c>
      <c r="CB46" s="89">
        <f t="shared" si="44"/>
        <v>0</v>
      </c>
      <c r="CC46" s="61">
        <v>40</v>
      </c>
      <c r="CD46" s="38" t="s">
        <v>46</v>
      </c>
      <c r="CE46" s="47">
        <f t="shared" si="45"/>
        <v>0.87004830917874398</v>
      </c>
      <c r="CF46" s="47">
        <f t="shared" si="99"/>
        <v>0.72727272727272729</v>
      </c>
      <c r="CG46" s="93">
        <f t="shared" si="100"/>
        <v>0.81818181818181823</v>
      </c>
      <c r="CH46" s="47">
        <f t="shared" si="101"/>
        <v>0.81819111929609167</v>
      </c>
      <c r="CI46" s="47">
        <f t="shared" si="46"/>
        <v>0.11352657004830913</v>
      </c>
      <c r="CJ46" s="47">
        <f t="shared" si="102"/>
        <v>0.24242424242424243</v>
      </c>
      <c r="CK46" s="47">
        <f t="shared" si="103"/>
        <v>0.18181818181818177</v>
      </c>
      <c r="CL46" s="47">
        <f t="shared" si="104"/>
        <v>0.11878453038674031</v>
      </c>
      <c r="CM46" s="47">
        <f t="shared" si="47"/>
        <v>1.6425120772946888E-2</v>
      </c>
      <c r="CN46" s="47">
        <f t="shared" si="105"/>
        <v>3.0303030303030276E-2</v>
      </c>
      <c r="CO46" s="47">
        <f t="shared" si="106"/>
        <v>0</v>
      </c>
      <c r="CP46" s="47">
        <f t="shared" si="107"/>
        <v>6.3024350317168021E-2</v>
      </c>
      <c r="CR46" s="38" t="s">
        <v>55</v>
      </c>
      <c r="CS46" s="106">
        <f t="shared" si="48"/>
        <v>0.8038585209003215</v>
      </c>
      <c r="CT46" s="106">
        <f t="shared" si="49"/>
        <v>0.18006430868167211</v>
      </c>
      <c r="CU46" s="106">
        <f t="shared" si="50"/>
        <v>1.6077170418006381E-2</v>
      </c>
      <c r="CV46" s="106">
        <f t="shared" si="51"/>
        <v>0.90909090909090906</v>
      </c>
      <c r="CW46" s="106">
        <f t="shared" si="52"/>
        <v>9.0909090909090939E-2</v>
      </c>
      <c r="CX46" s="106">
        <f t="shared" si="53"/>
        <v>0</v>
      </c>
      <c r="CY46" s="106" t="str">
        <f t="shared" si="54"/>
        <v>-</v>
      </c>
      <c r="CZ46" s="106" t="str">
        <f t="shared" si="55"/>
        <v>-</v>
      </c>
      <c r="DA46" s="106" t="str">
        <f t="shared" si="56"/>
        <v>-</v>
      </c>
      <c r="DB46" s="106">
        <f t="shared" si="57"/>
        <v>0.84266211604095564</v>
      </c>
      <c r="DC46" s="106">
        <f t="shared" si="58"/>
        <v>0.10307167235494874</v>
      </c>
      <c r="DD46" s="106">
        <f t="shared" si="59"/>
        <v>5.4266211604095616E-2</v>
      </c>
    </row>
    <row r="47" spans="1:108" s="15" customFormat="1" ht="13.5" customHeight="1">
      <c r="A47" s="65"/>
      <c r="B47" s="332"/>
      <c r="C47" s="329"/>
      <c r="D47" s="221"/>
      <c r="E47" s="75" t="s">
        <v>234</v>
      </c>
      <c r="F47" s="222">
        <v>0</v>
      </c>
      <c r="G47" s="136">
        <v>0</v>
      </c>
      <c r="H47" s="134" t="str">
        <f>IFERROR(G47/F47,"-")</f>
        <v>-</v>
      </c>
      <c r="I47" s="137">
        <v>0</v>
      </c>
      <c r="J47" s="135" t="str">
        <f>IFERROR(I47/G47,"-")</f>
        <v>-</v>
      </c>
      <c r="K47" s="136">
        <v>0</v>
      </c>
      <c r="L47" s="134" t="str">
        <f>IFERROR(K47/F47,"-")</f>
        <v>-</v>
      </c>
      <c r="M47" s="137">
        <v>0</v>
      </c>
      <c r="N47" s="135" t="str">
        <f>IFERROR(M47/K47,"-")</f>
        <v>-</v>
      </c>
      <c r="O47" s="222">
        <v>0</v>
      </c>
      <c r="P47" s="136">
        <v>0</v>
      </c>
      <c r="Q47" s="134" t="str">
        <f>IFERROR(P47/O47,"-")</f>
        <v>-</v>
      </c>
      <c r="R47" s="137">
        <v>0</v>
      </c>
      <c r="S47" s="135" t="str">
        <f>IFERROR(R47/P47,"-")</f>
        <v>-</v>
      </c>
      <c r="T47" s="136">
        <v>0</v>
      </c>
      <c r="U47" s="134" t="str">
        <f>IFERROR(T47/O47,"-")</f>
        <v>-</v>
      </c>
      <c r="V47" s="137">
        <v>0</v>
      </c>
      <c r="W47" s="135" t="str">
        <f>IFERROR(V47/T47,"-")</f>
        <v>-</v>
      </c>
      <c r="X47" s="222">
        <v>0</v>
      </c>
      <c r="Y47" s="136">
        <v>0</v>
      </c>
      <c r="Z47" s="134" t="str">
        <f>IFERROR(Y47/X47,"-")</f>
        <v>-</v>
      </c>
      <c r="AA47" s="137">
        <v>0</v>
      </c>
      <c r="AB47" s="135" t="str">
        <f>IFERROR(AA47/Y47,"-")</f>
        <v>-</v>
      </c>
      <c r="AC47" s="136">
        <v>0</v>
      </c>
      <c r="AD47" s="134" t="str">
        <f>IFERROR(AC47/X47,"-")</f>
        <v>-</v>
      </c>
      <c r="AE47" s="137">
        <v>0</v>
      </c>
      <c r="AF47" s="135" t="str">
        <f>IFERROR(AE47/AC47,"-")</f>
        <v>-</v>
      </c>
      <c r="AG47" s="222">
        <v>0</v>
      </c>
      <c r="AH47" s="136">
        <v>0</v>
      </c>
      <c r="AI47" s="134" t="str">
        <f>IFERROR(AH47/AG47,"-")</f>
        <v>-</v>
      </c>
      <c r="AJ47" s="137">
        <v>0</v>
      </c>
      <c r="AK47" s="135" t="str">
        <f>IFERROR(AJ47/AH47,"-")</f>
        <v>-</v>
      </c>
      <c r="AL47" s="136">
        <v>0</v>
      </c>
      <c r="AM47" s="134" t="str">
        <f>IFERROR(AL47/AG47,"-")</f>
        <v>-</v>
      </c>
      <c r="AN47" s="137">
        <v>0</v>
      </c>
      <c r="AO47" s="135" t="str">
        <f>IFERROR(AN47/AL47,"-")</f>
        <v>-</v>
      </c>
      <c r="AP47" s="222">
        <v>0</v>
      </c>
      <c r="AQ47" s="136">
        <v>0</v>
      </c>
      <c r="AR47" s="134" t="str">
        <f>IFERROR(AQ47/AP47,"-")</f>
        <v>-</v>
      </c>
      <c r="AS47" s="137">
        <v>0</v>
      </c>
      <c r="AT47" s="135" t="str">
        <f>IFERROR(AS47/AQ47,"-")</f>
        <v>-</v>
      </c>
      <c r="AU47" s="136">
        <v>0</v>
      </c>
      <c r="AV47" s="134" t="str">
        <f>IFERROR(AU47/AP47,"-")</f>
        <v>-</v>
      </c>
      <c r="AW47" s="137">
        <v>0</v>
      </c>
      <c r="AX47" s="135" t="str">
        <f>IFERROR(AW47/AU47,"-")</f>
        <v>-</v>
      </c>
      <c r="AY47" s="222">
        <v>0</v>
      </c>
      <c r="AZ47" s="136">
        <v>0</v>
      </c>
      <c r="BA47" s="134" t="str">
        <f>IFERROR(AZ47/AY47,"-")</f>
        <v>-</v>
      </c>
      <c r="BB47" s="137">
        <v>0</v>
      </c>
      <c r="BC47" s="135" t="str">
        <f>IFERROR(BB47/AZ47,"-")</f>
        <v>-</v>
      </c>
      <c r="BD47" s="136">
        <v>0</v>
      </c>
      <c r="BE47" s="134" t="str">
        <f>IFERROR(BD47/AY47,"-")</f>
        <v>-</v>
      </c>
      <c r="BF47" s="137">
        <v>0</v>
      </c>
      <c r="BG47" s="135" t="str">
        <f>IFERROR(BF47/BD47,"-")</f>
        <v>-</v>
      </c>
      <c r="BH47" s="222">
        <v>0</v>
      </c>
      <c r="BI47" s="136">
        <v>0</v>
      </c>
      <c r="BJ47" s="134" t="str">
        <f>IFERROR(BI47/BH47,"-")</f>
        <v>-</v>
      </c>
      <c r="BK47" s="137">
        <v>0</v>
      </c>
      <c r="BL47" s="135" t="str">
        <f>IFERROR(BK47/BI47,"-")</f>
        <v>-</v>
      </c>
      <c r="BM47" s="136">
        <v>0</v>
      </c>
      <c r="BN47" s="134" t="str">
        <f>IFERROR(BM47/BH47,"-")</f>
        <v>-</v>
      </c>
      <c r="BO47" s="137">
        <v>0</v>
      </c>
      <c r="BP47" s="135" t="str">
        <f>IFERROR(BO47/BM47,"-")</f>
        <v>-</v>
      </c>
      <c r="BQ47" s="223">
        <f t="shared" si="90"/>
        <v>0</v>
      </c>
      <c r="BR47" s="136">
        <f t="shared" si="91"/>
        <v>0</v>
      </c>
      <c r="BS47" s="134" t="str">
        <f>IFERROR(BR47/BQ47,"-")</f>
        <v>-</v>
      </c>
      <c r="BT47" s="137">
        <f>SUM(I47,R47,AA47,AJ47,AS47,BB47,BK47)</f>
        <v>0</v>
      </c>
      <c r="BU47" s="135" t="str">
        <f>IFERROR(BT47/BR47,"-")</f>
        <v>-</v>
      </c>
      <c r="BV47" s="136">
        <f>SUM(K47,T47,AC47,AL47,AU47,BD47,BM47)</f>
        <v>0</v>
      </c>
      <c r="BW47" s="134" t="str">
        <f>IFERROR(BV47/BQ47,"-")</f>
        <v>-</v>
      </c>
      <c r="BX47" s="137">
        <f>SUM(M47,V47,AE47,AN47,AW47,BF47,BO47)</f>
        <v>0</v>
      </c>
      <c r="BY47" s="135" t="str">
        <f>IFERROR(BX47/BV47,"-")</f>
        <v>-</v>
      </c>
      <c r="BZ47" s="85"/>
      <c r="CA47" s="89" t="str">
        <f t="shared" si="43"/>
        <v>-</v>
      </c>
      <c r="CB47" s="89" t="str">
        <f t="shared" si="44"/>
        <v>-</v>
      </c>
      <c r="CC47" s="61">
        <v>41</v>
      </c>
      <c r="CD47" s="38" t="s">
        <v>13</v>
      </c>
      <c r="CE47" s="47">
        <f t="shared" si="45"/>
        <v>0.8697711128650355</v>
      </c>
      <c r="CF47" s="47">
        <f t="shared" si="99"/>
        <v>0.96969696969696972</v>
      </c>
      <c r="CG47" s="93">
        <f t="shared" si="100"/>
        <v>0.8</v>
      </c>
      <c r="CH47" s="47">
        <f t="shared" si="101"/>
        <v>0.84672642449022384</v>
      </c>
      <c r="CI47" s="47">
        <f t="shared" si="46"/>
        <v>0.11286503551696925</v>
      </c>
      <c r="CJ47" s="47">
        <f t="shared" si="102"/>
        <v>3.0303030303030276E-2</v>
      </c>
      <c r="CK47" s="47">
        <f t="shared" si="103"/>
        <v>0.14999999999999991</v>
      </c>
      <c r="CL47" s="47">
        <f t="shared" si="104"/>
        <v>8.8693190753263096E-2</v>
      </c>
      <c r="CM47" s="47">
        <f t="shared" si="47"/>
        <v>1.7363851617995252E-2</v>
      </c>
      <c r="CN47" s="47">
        <f t="shared" si="105"/>
        <v>0</v>
      </c>
      <c r="CO47" s="47">
        <f t="shared" si="106"/>
        <v>5.0000000000000044E-2</v>
      </c>
      <c r="CP47" s="47">
        <f t="shared" si="107"/>
        <v>6.4580384756513065E-2</v>
      </c>
      <c r="CR47" s="38" t="s">
        <v>31</v>
      </c>
      <c r="CS47" s="106">
        <f t="shared" si="48"/>
        <v>0.86382978723404258</v>
      </c>
      <c r="CT47" s="106">
        <f t="shared" si="49"/>
        <v>0.11914893617021272</v>
      </c>
      <c r="CU47" s="106">
        <f t="shared" si="50"/>
        <v>1.7021276595744705E-2</v>
      </c>
      <c r="CV47" s="106">
        <f t="shared" si="51"/>
        <v>0.81818181818181823</v>
      </c>
      <c r="CW47" s="106">
        <f t="shared" si="52"/>
        <v>0.13636363636363635</v>
      </c>
      <c r="CX47" s="106">
        <f t="shared" si="53"/>
        <v>4.5454545454545414E-2</v>
      </c>
      <c r="CY47" s="106">
        <f t="shared" si="54"/>
        <v>1</v>
      </c>
      <c r="CZ47" s="106">
        <f t="shared" si="55"/>
        <v>0</v>
      </c>
      <c r="DA47" s="106">
        <f t="shared" si="56"/>
        <v>0</v>
      </c>
      <c r="DB47" s="106">
        <f t="shared" si="57"/>
        <v>0.84519104084321472</v>
      </c>
      <c r="DC47" s="106">
        <f t="shared" si="58"/>
        <v>9.8155467720685174E-2</v>
      </c>
      <c r="DD47" s="106">
        <f t="shared" si="59"/>
        <v>5.6653491436100101E-2</v>
      </c>
    </row>
    <row r="48" spans="1:108" s="15" customFormat="1" ht="13.5" customHeight="1">
      <c r="A48" s="65"/>
      <c r="B48" s="333"/>
      <c r="C48" s="330"/>
      <c r="D48" s="338" t="s">
        <v>225</v>
      </c>
      <c r="E48" s="339"/>
      <c r="F48" s="154">
        <v>42</v>
      </c>
      <c r="G48" s="62">
        <v>40</v>
      </c>
      <c r="H48" s="83">
        <f t="shared" si="62"/>
        <v>0.95238095238095233</v>
      </c>
      <c r="I48" s="102">
        <v>248749630</v>
      </c>
      <c r="J48" s="110">
        <f t="shared" si="63"/>
        <v>6218740.75</v>
      </c>
      <c r="K48" s="62">
        <v>38</v>
      </c>
      <c r="L48" s="83">
        <f t="shared" si="64"/>
        <v>0.90476190476190477</v>
      </c>
      <c r="M48" s="102">
        <v>42983055</v>
      </c>
      <c r="N48" s="110">
        <f t="shared" si="65"/>
        <v>1131133.0263157894</v>
      </c>
      <c r="O48" s="154">
        <v>97</v>
      </c>
      <c r="P48" s="62">
        <v>95</v>
      </c>
      <c r="Q48" s="83">
        <f t="shared" si="66"/>
        <v>0.97938144329896903</v>
      </c>
      <c r="R48" s="102">
        <v>242010250</v>
      </c>
      <c r="S48" s="110">
        <f t="shared" si="67"/>
        <v>2547476.3157894737</v>
      </c>
      <c r="T48" s="62">
        <v>88</v>
      </c>
      <c r="U48" s="83">
        <f t="shared" si="68"/>
        <v>0.90721649484536082</v>
      </c>
      <c r="V48" s="102">
        <v>126166538</v>
      </c>
      <c r="W48" s="110">
        <f t="shared" si="69"/>
        <v>1433710.6590909092</v>
      </c>
      <c r="X48" s="154">
        <v>3046</v>
      </c>
      <c r="Y48" s="62">
        <v>2811</v>
      </c>
      <c r="Z48" s="83">
        <f t="shared" si="70"/>
        <v>0.92284963887065008</v>
      </c>
      <c r="AA48" s="102">
        <v>2226343200</v>
      </c>
      <c r="AB48" s="110">
        <f t="shared" si="71"/>
        <v>792011.09925293492</v>
      </c>
      <c r="AC48" s="62">
        <v>2486</v>
      </c>
      <c r="AD48" s="83">
        <f t="shared" si="72"/>
        <v>0.8161523309258043</v>
      </c>
      <c r="AE48" s="102">
        <v>508049815</v>
      </c>
      <c r="AF48" s="110">
        <f t="shared" si="73"/>
        <v>204364.36645213194</v>
      </c>
      <c r="AG48" s="154">
        <v>2524</v>
      </c>
      <c r="AH48" s="62">
        <v>2396</v>
      </c>
      <c r="AI48" s="83">
        <f t="shared" si="74"/>
        <v>0.94928684627575277</v>
      </c>
      <c r="AJ48" s="102">
        <v>2417772640</v>
      </c>
      <c r="AK48" s="110">
        <f t="shared" si="75"/>
        <v>1009087.0784641069</v>
      </c>
      <c r="AL48" s="62">
        <v>2197</v>
      </c>
      <c r="AM48" s="83">
        <f t="shared" si="76"/>
        <v>0.87044374009508718</v>
      </c>
      <c r="AN48" s="102">
        <v>544185864</v>
      </c>
      <c r="AO48" s="110">
        <f t="shared" si="77"/>
        <v>247694.97678652708</v>
      </c>
      <c r="AP48" s="154">
        <v>1656</v>
      </c>
      <c r="AQ48" s="62">
        <v>1566</v>
      </c>
      <c r="AR48" s="83">
        <f t="shared" si="78"/>
        <v>0.94565217391304346</v>
      </c>
      <c r="AS48" s="102">
        <v>1747166320</v>
      </c>
      <c r="AT48" s="110">
        <f t="shared" si="79"/>
        <v>1115687.3052362707</v>
      </c>
      <c r="AU48" s="62">
        <v>1435</v>
      </c>
      <c r="AV48" s="83">
        <f t="shared" si="80"/>
        <v>0.86654589371980673</v>
      </c>
      <c r="AW48" s="102">
        <v>372232566</v>
      </c>
      <c r="AX48" s="110">
        <f t="shared" si="81"/>
        <v>259395.51637630662</v>
      </c>
      <c r="AY48" s="154">
        <v>746</v>
      </c>
      <c r="AZ48" s="62">
        <v>699</v>
      </c>
      <c r="BA48" s="83">
        <f t="shared" si="82"/>
        <v>0.9369973190348525</v>
      </c>
      <c r="BB48" s="102">
        <v>782262630</v>
      </c>
      <c r="BC48" s="110">
        <f t="shared" si="83"/>
        <v>1119116.7811158798</v>
      </c>
      <c r="BD48" s="62">
        <v>651</v>
      </c>
      <c r="BE48" s="83">
        <f t="shared" si="84"/>
        <v>0.87265415549597858</v>
      </c>
      <c r="BF48" s="102">
        <v>154590829</v>
      </c>
      <c r="BG48" s="110">
        <f t="shared" si="85"/>
        <v>237466.71121351767</v>
      </c>
      <c r="BH48" s="154">
        <v>294</v>
      </c>
      <c r="BI48" s="62">
        <v>254</v>
      </c>
      <c r="BJ48" s="83">
        <f t="shared" si="86"/>
        <v>0.86394557823129248</v>
      </c>
      <c r="BK48" s="102">
        <v>302391610</v>
      </c>
      <c r="BL48" s="110">
        <f t="shared" si="87"/>
        <v>1190518.1496062991</v>
      </c>
      <c r="BM48" s="62">
        <v>214</v>
      </c>
      <c r="BN48" s="83">
        <f t="shared" si="88"/>
        <v>0.72789115646258506</v>
      </c>
      <c r="BO48" s="102">
        <v>67208212</v>
      </c>
      <c r="BP48" s="110">
        <f t="shared" si="89"/>
        <v>314057.06542056077</v>
      </c>
      <c r="BQ48" s="108">
        <f t="shared" si="90"/>
        <v>8405</v>
      </c>
      <c r="BR48" s="62">
        <f t="shared" si="91"/>
        <v>7861</v>
      </c>
      <c r="BS48" s="83">
        <f t="shared" si="92"/>
        <v>0.93527662105889353</v>
      </c>
      <c r="BT48" s="102">
        <f t="shared" si="93"/>
        <v>7966696280</v>
      </c>
      <c r="BU48" s="110">
        <f t="shared" si="94"/>
        <v>1013445.6532247806</v>
      </c>
      <c r="BV48" s="62">
        <f t="shared" si="95"/>
        <v>7109</v>
      </c>
      <c r="BW48" s="83">
        <f t="shared" si="96"/>
        <v>0.8458060678167757</v>
      </c>
      <c r="BX48" s="102">
        <f t="shared" si="97"/>
        <v>1815416879</v>
      </c>
      <c r="BY48" s="110">
        <f t="shared" si="98"/>
        <v>255368.81122520749</v>
      </c>
      <c r="BZ48" s="85"/>
      <c r="CA48" s="89">
        <f t="shared" si="43"/>
        <v>8.9470553242117834E-2</v>
      </c>
      <c r="CB48" s="89">
        <f t="shared" si="44"/>
        <v>6.4723378941106469E-2</v>
      </c>
      <c r="CC48" s="61">
        <v>42</v>
      </c>
      <c r="CD48" s="38" t="s">
        <v>14</v>
      </c>
      <c r="CE48" s="47">
        <f t="shared" si="45"/>
        <v>0.84823144944252216</v>
      </c>
      <c r="CF48" s="47">
        <f t="shared" si="99"/>
        <v>0.83211678832116787</v>
      </c>
      <c r="CG48" s="93">
        <f t="shared" si="100"/>
        <v>0.79411764705882348</v>
      </c>
      <c r="CH48" s="47">
        <f t="shared" si="101"/>
        <v>0.82974867867543955</v>
      </c>
      <c r="CI48" s="47">
        <f t="shared" si="46"/>
        <v>0.13677431757016523</v>
      </c>
      <c r="CJ48" s="47">
        <f t="shared" si="102"/>
        <v>0.16058394160583944</v>
      </c>
      <c r="CK48" s="47">
        <f t="shared" si="103"/>
        <v>0.19117647058823539</v>
      </c>
      <c r="CL48" s="47">
        <f t="shared" si="104"/>
        <v>0.10879085319814474</v>
      </c>
      <c r="CM48" s="47">
        <f t="shared" si="47"/>
        <v>1.4994232987312617E-2</v>
      </c>
      <c r="CN48" s="47">
        <f t="shared" si="105"/>
        <v>7.2992700729926918E-3</v>
      </c>
      <c r="CO48" s="47">
        <f t="shared" si="106"/>
        <v>1.4705882352941124E-2</v>
      </c>
      <c r="CP48" s="47">
        <f t="shared" si="107"/>
        <v>6.1460468126415702E-2</v>
      </c>
      <c r="CR48" s="38" t="s">
        <v>32</v>
      </c>
      <c r="CS48" s="106">
        <f t="shared" si="48"/>
        <v>0.87936507936507935</v>
      </c>
      <c r="CT48" s="106">
        <f t="shared" si="49"/>
        <v>0.11428571428571432</v>
      </c>
      <c r="CU48" s="106">
        <f t="shared" si="50"/>
        <v>6.3492063492063266E-3</v>
      </c>
      <c r="CV48" s="106">
        <f t="shared" si="51"/>
        <v>0.8</v>
      </c>
      <c r="CW48" s="106">
        <f t="shared" si="52"/>
        <v>0.19999999999999996</v>
      </c>
      <c r="CX48" s="106">
        <f t="shared" si="53"/>
        <v>0</v>
      </c>
      <c r="CY48" s="106">
        <f t="shared" si="54"/>
        <v>0.75</v>
      </c>
      <c r="CZ48" s="106">
        <f t="shared" si="55"/>
        <v>0.25</v>
      </c>
      <c r="DA48" s="106">
        <f t="shared" si="56"/>
        <v>0</v>
      </c>
      <c r="DB48" s="106">
        <f t="shared" si="57"/>
        <v>0.81518624641833815</v>
      </c>
      <c r="DC48" s="106">
        <f t="shared" si="58"/>
        <v>0.11652340019102192</v>
      </c>
      <c r="DD48" s="106">
        <f t="shared" si="59"/>
        <v>6.8290353390639935E-2</v>
      </c>
    </row>
    <row r="49" spans="1:108" s="15" customFormat="1" ht="13.5" customHeight="1">
      <c r="A49" s="65"/>
      <c r="B49" s="331">
        <v>8</v>
      </c>
      <c r="C49" s="328" t="s">
        <v>58</v>
      </c>
      <c r="D49" s="318" t="s">
        <v>157</v>
      </c>
      <c r="E49" s="307"/>
      <c r="F49" s="154">
        <v>3</v>
      </c>
      <c r="G49" s="62">
        <v>3</v>
      </c>
      <c r="H49" s="83">
        <f t="shared" si="62"/>
        <v>1</v>
      </c>
      <c r="I49" s="102">
        <v>958430</v>
      </c>
      <c r="J49" s="110">
        <f t="shared" si="63"/>
        <v>319476.66666666669</v>
      </c>
      <c r="K49" s="62">
        <v>3</v>
      </c>
      <c r="L49" s="83">
        <f t="shared" si="64"/>
        <v>1</v>
      </c>
      <c r="M49" s="102">
        <v>246251</v>
      </c>
      <c r="N49" s="110">
        <f t="shared" si="65"/>
        <v>82083.666666666672</v>
      </c>
      <c r="O49" s="154">
        <v>3</v>
      </c>
      <c r="P49" s="62">
        <v>3</v>
      </c>
      <c r="Q49" s="83">
        <f t="shared" si="66"/>
        <v>1</v>
      </c>
      <c r="R49" s="102">
        <v>1192690</v>
      </c>
      <c r="S49" s="110">
        <f t="shared" si="67"/>
        <v>397563.33333333331</v>
      </c>
      <c r="T49" s="62">
        <v>2</v>
      </c>
      <c r="U49" s="83">
        <f t="shared" si="68"/>
        <v>0.66666666666666663</v>
      </c>
      <c r="V49" s="102">
        <v>84594</v>
      </c>
      <c r="W49" s="110">
        <f t="shared" si="69"/>
        <v>42297</v>
      </c>
      <c r="X49" s="154">
        <v>349</v>
      </c>
      <c r="Y49" s="62">
        <v>344</v>
      </c>
      <c r="Z49" s="83">
        <f t="shared" si="70"/>
        <v>0.98567335243553011</v>
      </c>
      <c r="AA49" s="102">
        <v>122136260</v>
      </c>
      <c r="AB49" s="110">
        <f t="shared" si="71"/>
        <v>355047.26744186046</v>
      </c>
      <c r="AC49" s="62">
        <v>294</v>
      </c>
      <c r="AD49" s="83">
        <f t="shared" si="72"/>
        <v>0.84240687679083093</v>
      </c>
      <c r="AE49" s="102">
        <v>25692687</v>
      </c>
      <c r="AF49" s="110">
        <f t="shared" si="73"/>
        <v>87390.091836734689</v>
      </c>
      <c r="AG49" s="154">
        <v>255</v>
      </c>
      <c r="AH49" s="62">
        <v>254</v>
      </c>
      <c r="AI49" s="83">
        <f t="shared" si="74"/>
        <v>0.99607843137254903</v>
      </c>
      <c r="AJ49" s="102">
        <v>132893640</v>
      </c>
      <c r="AK49" s="110">
        <f t="shared" si="75"/>
        <v>523203.30708661419</v>
      </c>
      <c r="AL49" s="62">
        <v>228</v>
      </c>
      <c r="AM49" s="83">
        <f t="shared" si="76"/>
        <v>0.89411764705882357</v>
      </c>
      <c r="AN49" s="102">
        <v>25336863</v>
      </c>
      <c r="AO49" s="110">
        <f t="shared" si="77"/>
        <v>111126.59210526316</v>
      </c>
      <c r="AP49" s="154">
        <v>112</v>
      </c>
      <c r="AQ49" s="62">
        <v>112</v>
      </c>
      <c r="AR49" s="83">
        <f t="shared" si="78"/>
        <v>1</v>
      </c>
      <c r="AS49" s="102">
        <v>63510340</v>
      </c>
      <c r="AT49" s="110">
        <f t="shared" si="79"/>
        <v>567056.60714285716</v>
      </c>
      <c r="AU49" s="62">
        <v>99</v>
      </c>
      <c r="AV49" s="83">
        <f t="shared" si="80"/>
        <v>0.8839285714285714</v>
      </c>
      <c r="AW49" s="102">
        <v>10110081</v>
      </c>
      <c r="AX49" s="110">
        <f t="shared" si="81"/>
        <v>102122.0303030303</v>
      </c>
      <c r="AY49" s="154">
        <v>62</v>
      </c>
      <c r="AZ49" s="62">
        <v>62</v>
      </c>
      <c r="BA49" s="83">
        <f t="shared" si="82"/>
        <v>1</v>
      </c>
      <c r="BB49" s="102">
        <v>40233200</v>
      </c>
      <c r="BC49" s="110">
        <f t="shared" si="83"/>
        <v>648922.58064516133</v>
      </c>
      <c r="BD49" s="62">
        <v>59</v>
      </c>
      <c r="BE49" s="83">
        <f t="shared" si="84"/>
        <v>0.95161290322580649</v>
      </c>
      <c r="BF49" s="102">
        <v>10777857</v>
      </c>
      <c r="BG49" s="110">
        <f t="shared" si="85"/>
        <v>182675.54237288135</v>
      </c>
      <c r="BH49" s="154">
        <v>14</v>
      </c>
      <c r="BI49" s="62">
        <v>14</v>
      </c>
      <c r="BJ49" s="83">
        <f t="shared" si="86"/>
        <v>1</v>
      </c>
      <c r="BK49" s="102">
        <v>12020020</v>
      </c>
      <c r="BL49" s="110">
        <f t="shared" si="87"/>
        <v>858572.85714285716</v>
      </c>
      <c r="BM49" s="62">
        <v>14</v>
      </c>
      <c r="BN49" s="83">
        <f t="shared" si="88"/>
        <v>1</v>
      </c>
      <c r="BO49" s="102">
        <v>2206452</v>
      </c>
      <c r="BP49" s="110">
        <f t="shared" si="89"/>
        <v>157603.71428571429</v>
      </c>
      <c r="BQ49" s="108">
        <f t="shared" si="90"/>
        <v>798</v>
      </c>
      <c r="BR49" s="62">
        <f t="shared" si="91"/>
        <v>792</v>
      </c>
      <c r="BS49" s="83">
        <f t="shared" si="92"/>
        <v>0.99248120300751874</v>
      </c>
      <c r="BT49" s="102">
        <f t="shared" si="93"/>
        <v>372944580</v>
      </c>
      <c r="BU49" s="110">
        <f t="shared" si="94"/>
        <v>470889.62121212122</v>
      </c>
      <c r="BV49" s="62">
        <f t="shared" si="95"/>
        <v>699</v>
      </c>
      <c r="BW49" s="83">
        <f t="shared" si="96"/>
        <v>0.87593984962406013</v>
      </c>
      <c r="BX49" s="102">
        <f t="shared" si="97"/>
        <v>74454785</v>
      </c>
      <c r="BY49" s="110">
        <f t="shared" si="98"/>
        <v>106516.14449213161</v>
      </c>
      <c r="BZ49" s="85"/>
      <c r="CA49" s="89">
        <f t="shared" si="43"/>
        <v>0.11654135338345861</v>
      </c>
      <c r="CB49" s="89">
        <f t="shared" si="44"/>
        <v>7.5187969924812581E-3</v>
      </c>
      <c r="CC49" s="61">
        <v>43</v>
      </c>
      <c r="CD49" s="38" t="s">
        <v>9</v>
      </c>
      <c r="CE49" s="47">
        <f t="shared" si="45"/>
        <v>0.86414947450369795</v>
      </c>
      <c r="CF49" s="47">
        <f t="shared" si="99"/>
        <v>0.75714285714285712</v>
      </c>
      <c r="CG49" s="93">
        <f t="shared" si="100"/>
        <v>0.78378378378378377</v>
      </c>
      <c r="CH49" s="47">
        <f t="shared" si="101"/>
        <v>0.81044753890833277</v>
      </c>
      <c r="CI49" s="47">
        <f t="shared" si="46"/>
        <v>0.12560010380173869</v>
      </c>
      <c r="CJ49" s="47">
        <f t="shared" si="102"/>
        <v>0.24285714285714288</v>
      </c>
      <c r="CK49" s="47">
        <f t="shared" si="103"/>
        <v>0.21621621621621623</v>
      </c>
      <c r="CL49" s="47">
        <f t="shared" si="104"/>
        <v>0.12469282895226741</v>
      </c>
      <c r="CM49" s="47">
        <f t="shared" si="47"/>
        <v>1.0250421694563361E-2</v>
      </c>
      <c r="CN49" s="47">
        <f t="shared" si="105"/>
        <v>0</v>
      </c>
      <c r="CO49" s="47">
        <f t="shared" si="106"/>
        <v>0</v>
      </c>
      <c r="CP49" s="47">
        <f t="shared" si="107"/>
        <v>6.4859632139399825E-2</v>
      </c>
      <c r="CR49" s="38" t="s">
        <v>33</v>
      </c>
      <c r="CS49" s="106">
        <f t="shared" si="48"/>
        <v>0.86592178770949724</v>
      </c>
      <c r="CT49" s="106">
        <f t="shared" si="49"/>
        <v>0.12569832402234637</v>
      </c>
      <c r="CU49" s="106">
        <f t="shared" si="50"/>
        <v>8.379888268156388E-3</v>
      </c>
      <c r="CV49" s="106">
        <f t="shared" si="51"/>
        <v>0.8</v>
      </c>
      <c r="CW49" s="106">
        <f t="shared" si="52"/>
        <v>9.9999999999999978E-2</v>
      </c>
      <c r="CX49" s="106">
        <f t="shared" si="53"/>
        <v>9.9999999999999978E-2</v>
      </c>
      <c r="CY49" s="106">
        <f t="shared" si="54"/>
        <v>1</v>
      </c>
      <c r="CZ49" s="106">
        <f t="shared" si="55"/>
        <v>0</v>
      </c>
      <c r="DA49" s="106">
        <f t="shared" si="56"/>
        <v>0</v>
      </c>
      <c r="DB49" s="106">
        <f t="shared" si="57"/>
        <v>0.78595696489241218</v>
      </c>
      <c r="DC49" s="106">
        <f t="shared" si="58"/>
        <v>0.13590033975084947</v>
      </c>
      <c r="DD49" s="106">
        <f t="shared" si="59"/>
        <v>7.8142695356738345E-2</v>
      </c>
    </row>
    <row r="50" spans="1:108" s="15" customFormat="1" ht="13.5" customHeight="1">
      <c r="A50" s="65"/>
      <c r="B50" s="332"/>
      <c r="C50" s="329"/>
      <c r="D50" s="306" t="s">
        <v>171</v>
      </c>
      <c r="E50" s="307"/>
      <c r="F50" s="154">
        <v>0</v>
      </c>
      <c r="G50" s="62">
        <v>0</v>
      </c>
      <c r="H50" s="83" t="str">
        <f t="shared" si="62"/>
        <v>-</v>
      </c>
      <c r="I50" s="102">
        <v>0</v>
      </c>
      <c r="J50" s="110" t="str">
        <f t="shared" si="63"/>
        <v>-</v>
      </c>
      <c r="K50" s="62">
        <v>0</v>
      </c>
      <c r="L50" s="83" t="str">
        <f t="shared" si="64"/>
        <v>-</v>
      </c>
      <c r="M50" s="102">
        <v>0</v>
      </c>
      <c r="N50" s="110" t="str">
        <f t="shared" si="65"/>
        <v>-</v>
      </c>
      <c r="O50" s="154">
        <v>1</v>
      </c>
      <c r="P50" s="62">
        <v>1</v>
      </c>
      <c r="Q50" s="83">
        <f t="shared" si="66"/>
        <v>1</v>
      </c>
      <c r="R50" s="102">
        <v>136670</v>
      </c>
      <c r="S50" s="110">
        <f t="shared" si="67"/>
        <v>136670</v>
      </c>
      <c r="T50" s="62">
        <v>1</v>
      </c>
      <c r="U50" s="83">
        <f t="shared" si="68"/>
        <v>1</v>
      </c>
      <c r="V50" s="102">
        <v>11220</v>
      </c>
      <c r="W50" s="110">
        <f t="shared" si="69"/>
        <v>11220</v>
      </c>
      <c r="X50" s="154">
        <v>19</v>
      </c>
      <c r="Y50" s="62">
        <v>19</v>
      </c>
      <c r="Z50" s="83">
        <f t="shared" si="70"/>
        <v>1</v>
      </c>
      <c r="AA50" s="102">
        <v>4730070</v>
      </c>
      <c r="AB50" s="110">
        <f t="shared" si="71"/>
        <v>248951.05263157896</v>
      </c>
      <c r="AC50" s="62">
        <v>15</v>
      </c>
      <c r="AD50" s="83">
        <f t="shared" si="72"/>
        <v>0.78947368421052633</v>
      </c>
      <c r="AE50" s="102">
        <v>1168552</v>
      </c>
      <c r="AF50" s="110">
        <f t="shared" si="73"/>
        <v>77903.46666666666</v>
      </c>
      <c r="AG50" s="154">
        <v>13</v>
      </c>
      <c r="AH50" s="62">
        <v>13</v>
      </c>
      <c r="AI50" s="83">
        <f t="shared" si="74"/>
        <v>1</v>
      </c>
      <c r="AJ50" s="102">
        <v>8613690</v>
      </c>
      <c r="AK50" s="110">
        <f t="shared" si="75"/>
        <v>662591.5384615385</v>
      </c>
      <c r="AL50" s="62">
        <v>12</v>
      </c>
      <c r="AM50" s="83">
        <f t="shared" si="76"/>
        <v>0.92307692307692313</v>
      </c>
      <c r="AN50" s="102">
        <v>1674769</v>
      </c>
      <c r="AO50" s="110">
        <f t="shared" si="77"/>
        <v>139564.08333333334</v>
      </c>
      <c r="AP50" s="154">
        <v>6</v>
      </c>
      <c r="AQ50" s="62">
        <v>6</v>
      </c>
      <c r="AR50" s="83">
        <f t="shared" si="78"/>
        <v>1</v>
      </c>
      <c r="AS50" s="102">
        <v>3627130</v>
      </c>
      <c r="AT50" s="110">
        <f t="shared" si="79"/>
        <v>604521.66666666663</v>
      </c>
      <c r="AU50" s="62">
        <v>6</v>
      </c>
      <c r="AV50" s="83">
        <f t="shared" si="80"/>
        <v>1</v>
      </c>
      <c r="AW50" s="102">
        <v>874018</v>
      </c>
      <c r="AX50" s="110">
        <f t="shared" si="81"/>
        <v>145669.66666666666</v>
      </c>
      <c r="AY50" s="154">
        <v>0</v>
      </c>
      <c r="AZ50" s="62">
        <v>0</v>
      </c>
      <c r="BA50" s="83" t="str">
        <f t="shared" si="82"/>
        <v>-</v>
      </c>
      <c r="BB50" s="102">
        <v>0</v>
      </c>
      <c r="BC50" s="110" t="str">
        <f t="shared" si="83"/>
        <v>-</v>
      </c>
      <c r="BD50" s="62">
        <v>0</v>
      </c>
      <c r="BE50" s="83" t="str">
        <f t="shared" si="84"/>
        <v>-</v>
      </c>
      <c r="BF50" s="102">
        <v>0</v>
      </c>
      <c r="BG50" s="110" t="str">
        <f t="shared" si="85"/>
        <v>-</v>
      </c>
      <c r="BH50" s="154">
        <v>0</v>
      </c>
      <c r="BI50" s="62">
        <v>0</v>
      </c>
      <c r="BJ50" s="83" t="str">
        <f t="shared" si="86"/>
        <v>-</v>
      </c>
      <c r="BK50" s="102">
        <v>0</v>
      </c>
      <c r="BL50" s="110" t="str">
        <f t="shared" si="87"/>
        <v>-</v>
      </c>
      <c r="BM50" s="62">
        <v>0</v>
      </c>
      <c r="BN50" s="83" t="str">
        <f t="shared" si="88"/>
        <v>-</v>
      </c>
      <c r="BO50" s="102">
        <v>0</v>
      </c>
      <c r="BP50" s="110" t="str">
        <f t="shared" si="89"/>
        <v>-</v>
      </c>
      <c r="BQ50" s="108">
        <f t="shared" si="90"/>
        <v>39</v>
      </c>
      <c r="BR50" s="62">
        <f t="shared" si="91"/>
        <v>39</v>
      </c>
      <c r="BS50" s="83">
        <f t="shared" si="92"/>
        <v>1</v>
      </c>
      <c r="BT50" s="102">
        <f t="shared" si="93"/>
        <v>17107560</v>
      </c>
      <c r="BU50" s="110">
        <f t="shared" si="94"/>
        <v>438655.38461538462</v>
      </c>
      <c r="BV50" s="62">
        <f t="shared" si="95"/>
        <v>34</v>
      </c>
      <c r="BW50" s="83">
        <f t="shared" si="96"/>
        <v>0.87179487179487181</v>
      </c>
      <c r="BX50" s="102">
        <f t="shared" si="97"/>
        <v>3728559</v>
      </c>
      <c r="BY50" s="110">
        <f t="shared" si="98"/>
        <v>109663.5</v>
      </c>
      <c r="BZ50" s="85"/>
      <c r="CA50" s="89">
        <f t="shared" si="43"/>
        <v>0.12820512820512819</v>
      </c>
      <c r="CB50" s="89">
        <f t="shared" si="44"/>
        <v>0</v>
      </c>
      <c r="CC50" s="61">
        <v>44</v>
      </c>
      <c r="CD50" s="38" t="s">
        <v>21</v>
      </c>
      <c r="CE50" s="47">
        <f t="shared" si="45"/>
        <v>0.86881419234360413</v>
      </c>
      <c r="CF50" s="47">
        <f t="shared" si="99"/>
        <v>0.84722222222222221</v>
      </c>
      <c r="CG50" s="93">
        <f t="shared" si="100"/>
        <v>0.83098591549295775</v>
      </c>
      <c r="CH50" s="47">
        <f t="shared" si="101"/>
        <v>0.83026136627810432</v>
      </c>
      <c r="CI50" s="47">
        <f t="shared" si="46"/>
        <v>0.1219654528478058</v>
      </c>
      <c r="CJ50" s="47">
        <f t="shared" si="102"/>
        <v>0.14814814814814814</v>
      </c>
      <c r="CK50" s="47">
        <f t="shared" si="103"/>
        <v>0.15492957746478875</v>
      </c>
      <c r="CL50" s="47">
        <f t="shared" si="104"/>
        <v>0.11168675899173064</v>
      </c>
      <c r="CM50" s="47">
        <f t="shared" si="47"/>
        <v>9.22035480859007E-3</v>
      </c>
      <c r="CN50" s="47">
        <f t="shared" si="105"/>
        <v>4.6296296296296502E-3</v>
      </c>
      <c r="CO50" s="47">
        <f t="shared" si="106"/>
        <v>1.4084507042253502E-2</v>
      </c>
      <c r="CP50" s="47">
        <f t="shared" si="107"/>
        <v>5.8051874730165043E-2</v>
      </c>
      <c r="CR50" s="66" t="s">
        <v>232</v>
      </c>
      <c r="CS50" s="106">
        <f t="shared" si="48"/>
        <v>0.86643310806229235</v>
      </c>
      <c r="CT50" s="106">
        <f t="shared" si="49"/>
        <v>0.12086431751915561</v>
      </c>
      <c r="CU50" s="106">
        <f t="shared" si="50"/>
        <v>1.2702574418552048E-2</v>
      </c>
      <c r="CV50" s="106">
        <f t="shared" si="51"/>
        <v>0.8310385523210071</v>
      </c>
      <c r="CW50" s="106">
        <f t="shared" si="52"/>
        <v>0.15932336742722264</v>
      </c>
      <c r="CX50" s="106">
        <f t="shared" si="53"/>
        <v>9.6380802517702646E-3</v>
      </c>
      <c r="CY50" s="106">
        <f t="shared" si="54"/>
        <v>0.82233502538071068</v>
      </c>
      <c r="CZ50" s="106">
        <f t="shared" si="55"/>
        <v>0.16187253243090804</v>
      </c>
      <c r="DA50" s="106">
        <f t="shared" si="56"/>
        <v>1.5792442188381273E-2</v>
      </c>
      <c r="DB50" s="106">
        <f t="shared" si="57"/>
        <v>0.82810654702572595</v>
      </c>
      <c r="DC50" s="106">
        <f t="shared" si="58"/>
        <v>0.10600053625558514</v>
      </c>
      <c r="DD50" s="106">
        <f t="shared" si="59"/>
        <v>6.589291671868891E-2</v>
      </c>
    </row>
    <row r="51" spans="1:108" s="15" customFormat="1" ht="13.5" customHeight="1">
      <c r="A51" s="65"/>
      <c r="B51" s="332"/>
      <c r="C51" s="329"/>
      <c r="D51" s="84"/>
      <c r="E51" s="74" t="s">
        <v>167</v>
      </c>
      <c r="F51" s="178">
        <v>0</v>
      </c>
      <c r="G51" s="64">
        <v>0</v>
      </c>
      <c r="H51" s="82" t="str">
        <f t="shared" si="62"/>
        <v>-</v>
      </c>
      <c r="I51" s="111">
        <v>0</v>
      </c>
      <c r="J51" s="112" t="str">
        <f t="shared" si="63"/>
        <v>-</v>
      </c>
      <c r="K51" s="64">
        <v>0</v>
      </c>
      <c r="L51" s="82" t="str">
        <f t="shared" si="64"/>
        <v>-</v>
      </c>
      <c r="M51" s="111">
        <v>0</v>
      </c>
      <c r="N51" s="112" t="str">
        <f t="shared" si="65"/>
        <v>-</v>
      </c>
      <c r="O51" s="178">
        <v>1</v>
      </c>
      <c r="P51" s="64">
        <v>1</v>
      </c>
      <c r="Q51" s="82">
        <f t="shared" si="66"/>
        <v>1</v>
      </c>
      <c r="R51" s="111">
        <v>136670</v>
      </c>
      <c r="S51" s="112">
        <f t="shared" si="67"/>
        <v>136670</v>
      </c>
      <c r="T51" s="64">
        <v>1</v>
      </c>
      <c r="U51" s="82">
        <f t="shared" si="68"/>
        <v>1</v>
      </c>
      <c r="V51" s="111">
        <v>11220</v>
      </c>
      <c r="W51" s="112">
        <f t="shared" si="69"/>
        <v>11220</v>
      </c>
      <c r="X51" s="178">
        <v>12</v>
      </c>
      <c r="Y51" s="64">
        <v>12</v>
      </c>
      <c r="Z51" s="82">
        <f t="shared" si="70"/>
        <v>1</v>
      </c>
      <c r="AA51" s="111">
        <v>2237730</v>
      </c>
      <c r="AB51" s="112">
        <f t="shared" si="71"/>
        <v>186477.5</v>
      </c>
      <c r="AC51" s="64">
        <v>9</v>
      </c>
      <c r="AD51" s="82">
        <f t="shared" si="72"/>
        <v>0.75</v>
      </c>
      <c r="AE51" s="111">
        <v>372696</v>
      </c>
      <c r="AF51" s="112">
        <f t="shared" si="73"/>
        <v>41410.666666666664</v>
      </c>
      <c r="AG51" s="178">
        <v>9</v>
      </c>
      <c r="AH51" s="64">
        <v>9</v>
      </c>
      <c r="AI51" s="82">
        <f t="shared" si="74"/>
        <v>1</v>
      </c>
      <c r="AJ51" s="111">
        <v>6036490</v>
      </c>
      <c r="AK51" s="112">
        <f t="shared" si="75"/>
        <v>670721.11111111112</v>
      </c>
      <c r="AL51" s="64">
        <v>8</v>
      </c>
      <c r="AM51" s="82">
        <f t="shared" si="76"/>
        <v>0.88888888888888884</v>
      </c>
      <c r="AN51" s="111">
        <v>1186559</v>
      </c>
      <c r="AO51" s="112">
        <f t="shared" si="77"/>
        <v>148319.875</v>
      </c>
      <c r="AP51" s="178">
        <v>5</v>
      </c>
      <c r="AQ51" s="64">
        <v>5</v>
      </c>
      <c r="AR51" s="82">
        <f t="shared" si="78"/>
        <v>1</v>
      </c>
      <c r="AS51" s="111">
        <v>2482410</v>
      </c>
      <c r="AT51" s="112">
        <f t="shared" si="79"/>
        <v>496482</v>
      </c>
      <c r="AU51" s="64">
        <v>5</v>
      </c>
      <c r="AV51" s="82">
        <f t="shared" si="80"/>
        <v>1</v>
      </c>
      <c r="AW51" s="111">
        <v>477191</v>
      </c>
      <c r="AX51" s="112">
        <f t="shared" si="81"/>
        <v>95438.2</v>
      </c>
      <c r="AY51" s="178">
        <v>0</v>
      </c>
      <c r="AZ51" s="64">
        <v>0</v>
      </c>
      <c r="BA51" s="82" t="str">
        <f t="shared" si="82"/>
        <v>-</v>
      </c>
      <c r="BB51" s="111">
        <v>0</v>
      </c>
      <c r="BC51" s="112" t="str">
        <f t="shared" si="83"/>
        <v>-</v>
      </c>
      <c r="BD51" s="64">
        <v>0</v>
      </c>
      <c r="BE51" s="82" t="str">
        <f t="shared" si="84"/>
        <v>-</v>
      </c>
      <c r="BF51" s="111">
        <v>0</v>
      </c>
      <c r="BG51" s="112" t="str">
        <f t="shared" si="85"/>
        <v>-</v>
      </c>
      <c r="BH51" s="178">
        <v>0</v>
      </c>
      <c r="BI51" s="64">
        <v>0</v>
      </c>
      <c r="BJ51" s="82" t="str">
        <f t="shared" si="86"/>
        <v>-</v>
      </c>
      <c r="BK51" s="111">
        <v>0</v>
      </c>
      <c r="BL51" s="112" t="str">
        <f t="shared" si="87"/>
        <v>-</v>
      </c>
      <c r="BM51" s="64">
        <v>0</v>
      </c>
      <c r="BN51" s="82" t="str">
        <f t="shared" si="88"/>
        <v>-</v>
      </c>
      <c r="BO51" s="111">
        <v>0</v>
      </c>
      <c r="BP51" s="112" t="str">
        <f t="shared" si="89"/>
        <v>-</v>
      </c>
      <c r="BQ51" s="109">
        <f t="shared" si="90"/>
        <v>27</v>
      </c>
      <c r="BR51" s="64">
        <f t="shared" si="91"/>
        <v>27</v>
      </c>
      <c r="BS51" s="82">
        <f t="shared" si="92"/>
        <v>1</v>
      </c>
      <c r="BT51" s="111">
        <f t="shared" si="93"/>
        <v>10893300</v>
      </c>
      <c r="BU51" s="112">
        <f t="shared" si="94"/>
        <v>403455.55555555556</v>
      </c>
      <c r="BV51" s="64">
        <f t="shared" si="95"/>
        <v>23</v>
      </c>
      <c r="BW51" s="82">
        <f t="shared" si="96"/>
        <v>0.85185185185185186</v>
      </c>
      <c r="BX51" s="111">
        <f t="shared" si="97"/>
        <v>2047666</v>
      </c>
      <c r="BY51" s="112">
        <f t="shared" si="98"/>
        <v>89028.956521739135</v>
      </c>
      <c r="BZ51" s="85"/>
      <c r="CA51" s="89">
        <f t="shared" si="43"/>
        <v>0.14814814814814814</v>
      </c>
      <c r="CB51" s="89">
        <f t="shared" si="44"/>
        <v>0</v>
      </c>
      <c r="CC51" s="61">
        <v>45</v>
      </c>
      <c r="CD51" s="38" t="s">
        <v>47</v>
      </c>
      <c r="CE51" s="47">
        <f t="shared" si="45"/>
        <v>0.90288104089219334</v>
      </c>
      <c r="CF51" s="47">
        <f t="shared" si="99"/>
        <v>0.89583333333333337</v>
      </c>
      <c r="CG51" s="93">
        <f t="shared" si="100"/>
        <v>0.83333333333333337</v>
      </c>
      <c r="CH51" s="47">
        <f t="shared" si="101"/>
        <v>0.8620751341681574</v>
      </c>
      <c r="CI51" s="47">
        <f t="shared" si="46"/>
        <v>8.7825278810408913E-2</v>
      </c>
      <c r="CJ51" s="47">
        <f t="shared" si="102"/>
        <v>0.10416666666666663</v>
      </c>
      <c r="CK51" s="47">
        <f t="shared" si="103"/>
        <v>8.3333333333333259E-2</v>
      </c>
      <c r="CL51" s="47">
        <f t="shared" si="104"/>
        <v>8.711985688729873E-2</v>
      </c>
      <c r="CM51" s="47">
        <f t="shared" si="47"/>
        <v>9.2936802973977439E-3</v>
      </c>
      <c r="CN51" s="47">
        <f t="shared" si="105"/>
        <v>0</v>
      </c>
      <c r="CO51" s="47">
        <f t="shared" si="106"/>
        <v>8.333333333333337E-2</v>
      </c>
      <c r="CP51" s="47">
        <f t="shared" si="107"/>
        <v>5.0805008944543872E-2</v>
      </c>
    </row>
    <row r="52" spans="1:108" s="15" customFormat="1" ht="13.5" customHeight="1">
      <c r="A52" s="65"/>
      <c r="B52" s="332"/>
      <c r="C52" s="329"/>
      <c r="D52" s="84"/>
      <c r="E52" s="209" t="s">
        <v>168</v>
      </c>
      <c r="F52" s="224">
        <v>0</v>
      </c>
      <c r="G52" s="225">
        <v>0</v>
      </c>
      <c r="H52" s="226" t="str">
        <f t="shared" si="62"/>
        <v>-</v>
      </c>
      <c r="I52" s="227">
        <v>0</v>
      </c>
      <c r="J52" s="228" t="str">
        <f t="shared" si="63"/>
        <v>-</v>
      </c>
      <c r="K52" s="225">
        <v>0</v>
      </c>
      <c r="L52" s="226" t="str">
        <f t="shared" si="64"/>
        <v>-</v>
      </c>
      <c r="M52" s="227">
        <v>0</v>
      </c>
      <c r="N52" s="228" t="str">
        <f t="shared" si="65"/>
        <v>-</v>
      </c>
      <c r="O52" s="224">
        <v>0</v>
      </c>
      <c r="P52" s="225">
        <v>0</v>
      </c>
      <c r="Q52" s="226" t="str">
        <f t="shared" si="66"/>
        <v>-</v>
      </c>
      <c r="R52" s="227">
        <v>0</v>
      </c>
      <c r="S52" s="228" t="str">
        <f t="shared" si="67"/>
        <v>-</v>
      </c>
      <c r="T52" s="225">
        <v>0</v>
      </c>
      <c r="U52" s="226" t="str">
        <f t="shared" si="68"/>
        <v>-</v>
      </c>
      <c r="V52" s="227">
        <v>0</v>
      </c>
      <c r="W52" s="228" t="str">
        <f t="shared" si="69"/>
        <v>-</v>
      </c>
      <c r="X52" s="224">
        <v>7</v>
      </c>
      <c r="Y52" s="225">
        <v>7</v>
      </c>
      <c r="Z52" s="226">
        <f t="shared" si="70"/>
        <v>1</v>
      </c>
      <c r="AA52" s="227">
        <v>2492340</v>
      </c>
      <c r="AB52" s="228">
        <f t="shared" si="71"/>
        <v>356048.57142857142</v>
      </c>
      <c r="AC52" s="225">
        <v>6</v>
      </c>
      <c r="AD52" s="226">
        <f t="shared" si="72"/>
        <v>0.8571428571428571</v>
      </c>
      <c r="AE52" s="227">
        <v>795856</v>
      </c>
      <c r="AF52" s="228">
        <f t="shared" si="73"/>
        <v>132642.66666666666</v>
      </c>
      <c r="AG52" s="224">
        <v>4</v>
      </c>
      <c r="AH52" s="225">
        <v>4</v>
      </c>
      <c r="AI52" s="226">
        <f t="shared" si="74"/>
        <v>1</v>
      </c>
      <c r="AJ52" s="227">
        <v>2577200</v>
      </c>
      <c r="AK52" s="228">
        <f t="shared" si="75"/>
        <v>644300</v>
      </c>
      <c r="AL52" s="225">
        <v>4</v>
      </c>
      <c r="AM52" s="226">
        <f t="shared" si="76"/>
        <v>1</v>
      </c>
      <c r="AN52" s="227">
        <v>488210</v>
      </c>
      <c r="AO52" s="228">
        <f t="shared" si="77"/>
        <v>122052.5</v>
      </c>
      <c r="AP52" s="224">
        <v>1</v>
      </c>
      <c r="AQ52" s="225">
        <v>1</v>
      </c>
      <c r="AR52" s="226">
        <f t="shared" si="78"/>
        <v>1</v>
      </c>
      <c r="AS52" s="227">
        <v>1144720</v>
      </c>
      <c r="AT52" s="228">
        <f t="shared" si="79"/>
        <v>1144720</v>
      </c>
      <c r="AU52" s="225">
        <v>1</v>
      </c>
      <c r="AV52" s="226">
        <f t="shared" si="80"/>
        <v>1</v>
      </c>
      <c r="AW52" s="227">
        <v>396827</v>
      </c>
      <c r="AX52" s="228">
        <f t="shared" si="81"/>
        <v>396827</v>
      </c>
      <c r="AY52" s="224">
        <v>0</v>
      </c>
      <c r="AZ52" s="225">
        <v>0</v>
      </c>
      <c r="BA52" s="226" t="str">
        <f t="shared" si="82"/>
        <v>-</v>
      </c>
      <c r="BB52" s="227">
        <v>0</v>
      </c>
      <c r="BC52" s="228" t="str">
        <f t="shared" si="83"/>
        <v>-</v>
      </c>
      <c r="BD52" s="225">
        <v>0</v>
      </c>
      <c r="BE52" s="226" t="str">
        <f t="shared" si="84"/>
        <v>-</v>
      </c>
      <c r="BF52" s="227">
        <v>0</v>
      </c>
      <c r="BG52" s="228" t="str">
        <f t="shared" si="85"/>
        <v>-</v>
      </c>
      <c r="BH52" s="224">
        <v>0</v>
      </c>
      <c r="BI52" s="225">
        <v>0</v>
      </c>
      <c r="BJ52" s="226" t="str">
        <f t="shared" si="86"/>
        <v>-</v>
      </c>
      <c r="BK52" s="227">
        <v>0</v>
      </c>
      <c r="BL52" s="228" t="str">
        <f t="shared" si="87"/>
        <v>-</v>
      </c>
      <c r="BM52" s="225">
        <v>0</v>
      </c>
      <c r="BN52" s="226" t="str">
        <f t="shared" si="88"/>
        <v>-</v>
      </c>
      <c r="BO52" s="227">
        <v>0</v>
      </c>
      <c r="BP52" s="228" t="str">
        <f t="shared" si="89"/>
        <v>-</v>
      </c>
      <c r="BQ52" s="229">
        <f t="shared" si="90"/>
        <v>12</v>
      </c>
      <c r="BR52" s="225">
        <f t="shared" si="91"/>
        <v>12</v>
      </c>
      <c r="BS52" s="226">
        <f t="shared" si="92"/>
        <v>1</v>
      </c>
      <c r="BT52" s="227">
        <f t="shared" si="93"/>
        <v>6214260</v>
      </c>
      <c r="BU52" s="228">
        <f t="shared" si="94"/>
        <v>517855</v>
      </c>
      <c r="BV52" s="225">
        <f t="shared" si="95"/>
        <v>11</v>
      </c>
      <c r="BW52" s="226">
        <f t="shared" si="96"/>
        <v>0.91666666666666663</v>
      </c>
      <c r="BX52" s="227">
        <f t="shared" si="97"/>
        <v>1680893</v>
      </c>
      <c r="BY52" s="228">
        <f t="shared" si="98"/>
        <v>152808.45454545456</v>
      </c>
      <c r="BZ52" s="85"/>
      <c r="CA52" s="89">
        <f t="shared" si="43"/>
        <v>8.333333333333337E-2</v>
      </c>
      <c r="CB52" s="89">
        <f t="shared" si="44"/>
        <v>0</v>
      </c>
      <c r="CC52" s="61">
        <v>46</v>
      </c>
      <c r="CD52" s="38" t="s">
        <v>25</v>
      </c>
      <c r="CE52" s="47">
        <f t="shared" si="45"/>
        <v>0.87649667405764964</v>
      </c>
      <c r="CF52" s="47">
        <f t="shared" si="99"/>
        <v>0.85534591194968557</v>
      </c>
      <c r="CG52" s="93">
        <f t="shared" si="100"/>
        <v>0.78846153846153844</v>
      </c>
      <c r="CH52" s="47">
        <f t="shared" si="101"/>
        <v>0.82531280076997116</v>
      </c>
      <c r="CI52" s="47">
        <f t="shared" si="46"/>
        <v>0.11352549889135255</v>
      </c>
      <c r="CJ52" s="47">
        <f t="shared" si="102"/>
        <v>0.13836477987421381</v>
      </c>
      <c r="CK52" s="47">
        <f t="shared" si="103"/>
        <v>0.19230769230769229</v>
      </c>
      <c r="CL52" s="47">
        <f t="shared" si="104"/>
        <v>0.1134905357715752</v>
      </c>
      <c r="CM52" s="47">
        <f t="shared" si="47"/>
        <v>9.9778270509978118E-3</v>
      </c>
      <c r="CN52" s="47">
        <f t="shared" si="105"/>
        <v>6.2893081761006275E-3</v>
      </c>
      <c r="CO52" s="47">
        <f t="shared" si="106"/>
        <v>1.9230769230769273E-2</v>
      </c>
      <c r="CP52" s="47">
        <f t="shared" si="107"/>
        <v>6.1196663458453648E-2</v>
      </c>
    </row>
    <row r="53" spans="1:108" s="15" customFormat="1" ht="13.5" customHeight="1">
      <c r="A53" s="65"/>
      <c r="B53" s="332"/>
      <c r="C53" s="329"/>
      <c r="D53" s="221"/>
      <c r="E53" s="75" t="s">
        <v>234</v>
      </c>
      <c r="F53" s="222">
        <v>0</v>
      </c>
      <c r="G53" s="136">
        <v>0</v>
      </c>
      <c r="H53" s="134" t="str">
        <f>IFERROR(G53/F53,"-")</f>
        <v>-</v>
      </c>
      <c r="I53" s="137">
        <v>0</v>
      </c>
      <c r="J53" s="135" t="str">
        <f>IFERROR(I53/G53,"-")</f>
        <v>-</v>
      </c>
      <c r="K53" s="136">
        <v>0</v>
      </c>
      <c r="L53" s="134" t="str">
        <f>IFERROR(K53/F53,"-")</f>
        <v>-</v>
      </c>
      <c r="M53" s="137">
        <v>0</v>
      </c>
      <c r="N53" s="135" t="str">
        <f>IFERROR(M53/K53,"-")</f>
        <v>-</v>
      </c>
      <c r="O53" s="222">
        <v>0</v>
      </c>
      <c r="P53" s="136">
        <v>0</v>
      </c>
      <c r="Q53" s="134" t="str">
        <f>IFERROR(P53/O53,"-")</f>
        <v>-</v>
      </c>
      <c r="R53" s="137">
        <v>0</v>
      </c>
      <c r="S53" s="135" t="str">
        <f>IFERROR(R53/P53,"-")</f>
        <v>-</v>
      </c>
      <c r="T53" s="136">
        <v>0</v>
      </c>
      <c r="U53" s="134" t="str">
        <f>IFERROR(T53/O53,"-")</f>
        <v>-</v>
      </c>
      <c r="V53" s="137">
        <v>0</v>
      </c>
      <c r="W53" s="135" t="str">
        <f>IFERROR(V53/T53,"-")</f>
        <v>-</v>
      </c>
      <c r="X53" s="222">
        <v>0</v>
      </c>
      <c r="Y53" s="136">
        <v>0</v>
      </c>
      <c r="Z53" s="134" t="str">
        <f>IFERROR(Y53/X53,"-")</f>
        <v>-</v>
      </c>
      <c r="AA53" s="137">
        <v>0</v>
      </c>
      <c r="AB53" s="135" t="str">
        <f>IFERROR(AA53/Y53,"-")</f>
        <v>-</v>
      </c>
      <c r="AC53" s="136">
        <v>0</v>
      </c>
      <c r="AD53" s="134" t="str">
        <f>IFERROR(AC53/X53,"-")</f>
        <v>-</v>
      </c>
      <c r="AE53" s="137">
        <v>0</v>
      </c>
      <c r="AF53" s="135" t="str">
        <f>IFERROR(AE53/AC53,"-")</f>
        <v>-</v>
      </c>
      <c r="AG53" s="222">
        <v>0</v>
      </c>
      <c r="AH53" s="136">
        <v>0</v>
      </c>
      <c r="AI53" s="134" t="str">
        <f>IFERROR(AH53/AG53,"-")</f>
        <v>-</v>
      </c>
      <c r="AJ53" s="137">
        <v>0</v>
      </c>
      <c r="AK53" s="135" t="str">
        <f>IFERROR(AJ53/AH53,"-")</f>
        <v>-</v>
      </c>
      <c r="AL53" s="136">
        <v>0</v>
      </c>
      <c r="AM53" s="134" t="str">
        <f>IFERROR(AL53/AG53,"-")</f>
        <v>-</v>
      </c>
      <c r="AN53" s="137">
        <v>0</v>
      </c>
      <c r="AO53" s="135" t="str">
        <f>IFERROR(AN53/AL53,"-")</f>
        <v>-</v>
      </c>
      <c r="AP53" s="222">
        <v>0</v>
      </c>
      <c r="AQ53" s="136">
        <v>0</v>
      </c>
      <c r="AR53" s="134" t="str">
        <f>IFERROR(AQ53/AP53,"-")</f>
        <v>-</v>
      </c>
      <c r="AS53" s="137">
        <v>0</v>
      </c>
      <c r="AT53" s="135" t="str">
        <f>IFERROR(AS53/AQ53,"-")</f>
        <v>-</v>
      </c>
      <c r="AU53" s="136">
        <v>0</v>
      </c>
      <c r="AV53" s="134" t="str">
        <f>IFERROR(AU53/AP53,"-")</f>
        <v>-</v>
      </c>
      <c r="AW53" s="137">
        <v>0</v>
      </c>
      <c r="AX53" s="135" t="str">
        <f>IFERROR(AW53/AU53,"-")</f>
        <v>-</v>
      </c>
      <c r="AY53" s="222">
        <v>0</v>
      </c>
      <c r="AZ53" s="136">
        <v>0</v>
      </c>
      <c r="BA53" s="134" t="str">
        <f>IFERROR(AZ53/AY53,"-")</f>
        <v>-</v>
      </c>
      <c r="BB53" s="137">
        <v>0</v>
      </c>
      <c r="BC53" s="135" t="str">
        <f>IFERROR(BB53/AZ53,"-")</f>
        <v>-</v>
      </c>
      <c r="BD53" s="136">
        <v>0</v>
      </c>
      <c r="BE53" s="134" t="str">
        <f>IFERROR(BD53/AY53,"-")</f>
        <v>-</v>
      </c>
      <c r="BF53" s="137">
        <v>0</v>
      </c>
      <c r="BG53" s="135" t="str">
        <f>IFERROR(BF53/BD53,"-")</f>
        <v>-</v>
      </c>
      <c r="BH53" s="222">
        <v>0</v>
      </c>
      <c r="BI53" s="136">
        <v>0</v>
      </c>
      <c r="BJ53" s="134" t="str">
        <f>IFERROR(BI53/BH53,"-")</f>
        <v>-</v>
      </c>
      <c r="BK53" s="137">
        <v>0</v>
      </c>
      <c r="BL53" s="135" t="str">
        <f>IFERROR(BK53/BI53,"-")</f>
        <v>-</v>
      </c>
      <c r="BM53" s="136">
        <v>0</v>
      </c>
      <c r="BN53" s="134" t="str">
        <f>IFERROR(BM53/BH53,"-")</f>
        <v>-</v>
      </c>
      <c r="BO53" s="137">
        <v>0</v>
      </c>
      <c r="BP53" s="135" t="str">
        <f>IFERROR(BO53/BM53,"-")</f>
        <v>-</v>
      </c>
      <c r="BQ53" s="223">
        <f t="shared" si="90"/>
        <v>0</v>
      </c>
      <c r="BR53" s="136">
        <f t="shared" si="91"/>
        <v>0</v>
      </c>
      <c r="BS53" s="134" t="str">
        <f>IFERROR(BR53/BQ53,"-")</f>
        <v>-</v>
      </c>
      <c r="BT53" s="137">
        <f>SUM(I53,R53,AA53,AJ53,AS53,BB53,BK53)</f>
        <v>0</v>
      </c>
      <c r="BU53" s="135" t="str">
        <f>IFERROR(BT53/BR53,"-")</f>
        <v>-</v>
      </c>
      <c r="BV53" s="136">
        <f>SUM(K53,T53,AC53,AL53,AU53,BD53,BM53)</f>
        <v>0</v>
      </c>
      <c r="BW53" s="134" t="str">
        <f>IFERROR(BV53/BQ53,"-")</f>
        <v>-</v>
      </c>
      <c r="BX53" s="137">
        <f>SUM(M53,V53,AE53,AN53,AW53,BF53,BO53)</f>
        <v>0</v>
      </c>
      <c r="BY53" s="135" t="str">
        <f>IFERROR(BX53/BV53,"-")</f>
        <v>-</v>
      </c>
      <c r="BZ53" s="85"/>
      <c r="CA53" s="89" t="str">
        <f t="shared" si="43"/>
        <v>-</v>
      </c>
      <c r="CB53" s="89" t="str">
        <f t="shared" si="44"/>
        <v>-</v>
      </c>
      <c r="CC53" s="61">
        <v>47</v>
      </c>
      <c r="CD53" s="38" t="s">
        <v>15</v>
      </c>
      <c r="CE53" s="47">
        <f t="shared" si="45"/>
        <v>0.84131873146246861</v>
      </c>
      <c r="CF53" s="47">
        <f t="shared" si="99"/>
        <v>0.82352941176470584</v>
      </c>
      <c r="CG53" s="93">
        <f t="shared" si="100"/>
        <v>0.78723404255319152</v>
      </c>
      <c r="CH53" s="47">
        <f t="shared" si="101"/>
        <v>0.81542976291605529</v>
      </c>
      <c r="CI53" s="47">
        <f t="shared" si="46"/>
        <v>0.14156970111795575</v>
      </c>
      <c r="CJ53" s="47">
        <f t="shared" si="102"/>
        <v>0.16666666666666674</v>
      </c>
      <c r="CK53" s="47">
        <f t="shared" si="103"/>
        <v>0.21276595744680848</v>
      </c>
      <c r="CL53" s="47">
        <f t="shared" si="104"/>
        <v>0.10973820372229515</v>
      </c>
      <c r="CM53" s="47">
        <f t="shared" si="47"/>
        <v>1.7111567419575646E-2</v>
      </c>
      <c r="CN53" s="47">
        <f t="shared" si="105"/>
        <v>9.8039215686274161E-3</v>
      </c>
      <c r="CO53" s="47">
        <f t="shared" si="106"/>
        <v>0</v>
      </c>
      <c r="CP53" s="47">
        <f t="shared" si="107"/>
        <v>7.4832033361649564E-2</v>
      </c>
    </row>
    <row r="54" spans="1:108" s="15" customFormat="1" ht="13.5" customHeight="1">
      <c r="A54" s="65"/>
      <c r="B54" s="333"/>
      <c r="C54" s="330"/>
      <c r="D54" s="338" t="s">
        <v>225</v>
      </c>
      <c r="E54" s="339"/>
      <c r="F54" s="154">
        <v>19</v>
      </c>
      <c r="G54" s="62">
        <v>17</v>
      </c>
      <c r="H54" s="83">
        <f t="shared" si="62"/>
        <v>0.89473684210526316</v>
      </c>
      <c r="I54" s="102">
        <v>20931700</v>
      </c>
      <c r="J54" s="110">
        <f t="shared" si="63"/>
        <v>1231276.4705882352</v>
      </c>
      <c r="K54" s="62">
        <v>14</v>
      </c>
      <c r="L54" s="83">
        <f t="shared" si="64"/>
        <v>0.73684210526315785</v>
      </c>
      <c r="M54" s="102">
        <v>5936140</v>
      </c>
      <c r="N54" s="110">
        <f t="shared" si="65"/>
        <v>424010</v>
      </c>
      <c r="O54" s="154">
        <v>70</v>
      </c>
      <c r="P54" s="62">
        <v>66</v>
      </c>
      <c r="Q54" s="83">
        <f t="shared" si="66"/>
        <v>0.94285714285714284</v>
      </c>
      <c r="R54" s="102">
        <v>155923120</v>
      </c>
      <c r="S54" s="110">
        <f t="shared" si="67"/>
        <v>2362471.5151515151</v>
      </c>
      <c r="T54" s="62">
        <v>58</v>
      </c>
      <c r="U54" s="83">
        <f t="shared" si="68"/>
        <v>0.82857142857142863</v>
      </c>
      <c r="V54" s="102">
        <v>65548304</v>
      </c>
      <c r="W54" s="110">
        <f t="shared" si="69"/>
        <v>1130143.1724137932</v>
      </c>
      <c r="X54" s="154">
        <v>2212</v>
      </c>
      <c r="Y54" s="62">
        <v>2020</v>
      </c>
      <c r="Z54" s="83">
        <f t="shared" si="70"/>
        <v>0.91320072332730562</v>
      </c>
      <c r="AA54" s="102">
        <v>1556135330</v>
      </c>
      <c r="AB54" s="110">
        <f t="shared" si="71"/>
        <v>770364.0247524752</v>
      </c>
      <c r="AC54" s="62">
        <v>1729</v>
      </c>
      <c r="AD54" s="83">
        <f t="shared" si="72"/>
        <v>0.78164556962025311</v>
      </c>
      <c r="AE54" s="102">
        <v>333778059</v>
      </c>
      <c r="AF54" s="110">
        <f t="shared" si="73"/>
        <v>193046.88201272412</v>
      </c>
      <c r="AG54" s="154">
        <v>1855</v>
      </c>
      <c r="AH54" s="62">
        <v>1768</v>
      </c>
      <c r="AI54" s="83">
        <f t="shared" si="74"/>
        <v>0.95309973045822105</v>
      </c>
      <c r="AJ54" s="102">
        <v>1714736330</v>
      </c>
      <c r="AK54" s="110">
        <f t="shared" si="75"/>
        <v>969873.48981900455</v>
      </c>
      <c r="AL54" s="62">
        <v>1576</v>
      </c>
      <c r="AM54" s="83">
        <f t="shared" si="76"/>
        <v>0.84959568733153634</v>
      </c>
      <c r="AN54" s="102">
        <v>398383614</v>
      </c>
      <c r="AO54" s="110">
        <f t="shared" si="77"/>
        <v>252781.48096446702</v>
      </c>
      <c r="AP54" s="154">
        <v>1447</v>
      </c>
      <c r="AQ54" s="62">
        <v>1368</v>
      </c>
      <c r="AR54" s="83">
        <f t="shared" si="78"/>
        <v>0.94540428472702143</v>
      </c>
      <c r="AS54" s="102">
        <v>1352636470</v>
      </c>
      <c r="AT54" s="110">
        <f t="shared" si="79"/>
        <v>988769.34941520472</v>
      </c>
      <c r="AU54" s="62">
        <v>1245</v>
      </c>
      <c r="AV54" s="83">
        <f t="shared" si="80"/>
        <v>0.86040082930200412</v>
      </c>
      <c r="AW54" s="102">
        <v>285168025</v>
      </c>
      <c r="AX54" s="110">
        <f t="shared" si="81"/>
        <v>229050.62248995985</v>
      </c>
      <c r="AY54" s="154">
        <v>765</v>
      </c>
      <c r="AZ54" s="62">
        <v>709</v>
      </c>
      <c r="BA54" s="83">
        <f t="shared" si="82"/>
        <v>0.92679738562091507</v>
      </c>
      <c r="BB54" s="102">
        <v>742290450</v>
      </c>
      <c r="BC54" s="110">
        <f t="shared" si="83"/>
        <v>1046954.090267983</v>
      </c>
      <c r="BD54" s="62">
        <v>628</v>
      </c>
      <c r="BE54" s="83">
        <f t="shared" si="84"/>
        <v>0.82091503267973853</v>
      </c>
      <c r="BF54" s="102">
        <v>130602548</v>
      </c>
      <c r="BG54" s="110">
        <f t="shared" si="85"/>
        <v>207965.84076433122</v>
      </c>
      <c r="BH54" s="154">
        <v>270</v>
      </c>
      <c r="BI54" s="62">
        <v>234</v>
      </c>
      <c r="BJ54" s="83">
        <f t="shared" si="86"/>
        <v>0.8666666666666667</v>
      </c>
      <c r="BK54" s="102">
        <v>285469500</v>
      </c>
      <c r="BL54" s="110">
        <f t="shared" si="87"/>
        <v>1219955.1282051282</v>
      </c>
      <c r="BM54" s="62">
        <v>198</v>
      </c>
      <c r="BN54" s="83">
        <f t="shared" si="88"/>
        <v>0.73333333333333328</v>
      </c>
      <c r="BO54" s="102">
        <v>32561492</v>
      </c>
      <c r="BP54" s="110">
        <f t="shared" si="89"/>
        <v>164451.97979797979</v>
      </c>
      <c r="BQ54" s="108">
        <f t="shared" si="90"/>
        <v>6638</v>
      </c>
      <c r="BR54" s="62">
        <f t="shared" si="91"/>
        <v>6182</v>
      </c>
      <c r="BS54" s="83">
        <f t="shared" si="92"/>
        <v>0.93130460982223562</v>
      </c>
      <c r="BT54" s="102">
        <f t="shared" si="93"/>
        <v>5828122900</v>
      </c>
      <c r="BU54" s="110">
        <f t="shared" si="94"/>
        <v>942756.85862180521</v>
      </c>
      <c r="BV54" s="62">
        <f t="shared" si="95"/>
        <v>5448</v>
      </c>
      <c r="BW54" s="83">
        <f t="shared" si="96"/>
        <v>0.82072913528171132</v>
      </c>
      <c r="BX54" s="102">
        <f t="shared" si="97"/>
        <v>1251978182</v>
      </c>
      <c r="BY54" s="110">
        <f t="shared" si="98"/>
        <v>229805.09948604993</v>
      </c>
      <c r="BZ54" s="85"/>
      <c r="CA54" s="89">
        <f t="shared" si="43"/>
        <v>0.1105754745405243</v>
      </c>
      <c r="CB54" s="89">
        <f t="shared" si="44"/>
        <v>6.8695390177764382E-2</v>
      </c>
      <c r="CC54" s="61">
        <v>48</v>
      </c>
      <c r="CD54" s="38" t="s">
        <v>26</v>
      </c>
      <c r="CE54" s="47">
        <f t="shared" si="45"/>
        <v>0.86538079140982305</v>
      </c>
      <c r="CF54" s="47">
        <f t="shared" si="99"/>
        <v>0.85897435897435892</v>
      </c>
      <c r="CG54" s="93">
        <f t="shared" si="100"/>
        <v>0.79069767441860461</v>
      </c>
      <c r="CH54" s="47">
        <f t="shared" si="101"/>
        <v>0.81587254973937307</v>
      </c>
      <c r="CI54" s="47">
        <f t="shared" si="46"/>
        <v>0.12726188108967984</v>
      </c>
      <c r="CJ54" s="47">
        <f t="shared" si="102"/>
        <v>0.14102564102564108</v>
      </c>
      <c r="CK54" s="47">
        <f t="shared" si="103"/>
        <v>0.13953488372093026</v>
      </c>
      <c r="CL54" s="47">
        <f t="shared" si="104"/>
        <v>0.12759709272446951</v>
      </c>
      <c r="CM54" s="47">
        <f t="shared" si="47"/>
        <v>7.3573275004971128E-3</v>
      </c>
      <c r="CN54" s="47">
        <f t="shared" si="105"/>
        <v>0</v>
      </c>
      <c r="CO54" s="47">
        <f t="shared" si="106"/>
        <v>6.9767441860465129E-2</v>
      </c>
      <c r="CP54" s="47">
        <f t="shared" si="107"/>
        <v>5.6530357536157427E-2</v>
      </c>
    </row>
    <row r="55" spans="1:108" s="15" customFormat="1" ht="13.5" customHeight="1">
      <c r="A55" s="65"/>
      <c r="B55" s="331">
        <v>9</v>
      </c>
      <c r="C55" s="328" t="s">
        <v>120</v>
      </c>
      <c r="D55" s="318" t="s">
        <v>157</v>
      </c>
      <c r="E55" s="307"/>
      <c r="F55" s="154">
        <v>2</v>
      </c>
      <c r="G55" s="62">
        <v>2</v>
      </c>
      <c r="H55" s="83">
        <f t="shared" si="62"/>
        <v>1</v>
      </c>
      <c r="I55" s="102">
        <v>478570</v>
      </c>
      <c r="J55" s="110">
        <f t="shared" si="63"/>
        <v>239285</v>
      </c>
      <c r="K55" s="62">
        <v>2</v>
      </c>
      <c r="L55" s="83">
        <f t="shared" si="64"/>
        <v>1</v>
      </c>
      <c r="M55" s="102">
        <v>32099</v>
      </c>
      <c r="N55" s="110">
        <f t="shared" si="65"/>
        <v>16049.5</v>
      </c>
      <c r="O55" s="154">
        <v>0</v>
      </c>
      <c r="P55" s="62">
        <v>0</v>
      </c>
      <c r="Q55" s="83" t="str">
        <f t="shared" si="66"/>
        <v>-</v>
      </c>
      <c r="R55" s="102">
        <v>0</v>
      </c>
      <c r="S55" s="110" t="str">
        <f t="shared" si="67"/>
        <v>-</v>
      </c>
      <c r="T55" s="62">
        <v>0</v>
      </c>
      <c r="U55" s="83" t="str">
        <f t="shared" si="68"/>
        <v>-</v>
      </c>
      <c r="V55" s="102">
        <v>0</v>
      </c>
      <c r="W55" s="110" t="str">
        <f t="shared" si="69"/>
        <v>-</v>
      </c>
      <c r="X55" s="154">
        <v>182</v>
      </c>
      <c r="Y55" s="62">
        <v>180</v>
      </c>
      <c r="Z55" s="83">
        <f t="shared" si="70"/>
        <v>0.98901098901098905</v>
      </c>
      <c r="AA55" s="102">
        <v>80797370</v>
      </c>
      <c r="AB55" s="110">
        <f t="shared" si="71"/>
        <v>448874.27777777775</v>
      </c>
      <c r="AC55" s="62">
        <v>154</v>
      </c>
      <c r="AD55" s="83">
        <f t="shared" si="72"/>
        <v>0.84615384615384615</v>
      </c>
      <c r="AE55" s="102">
        <v>17302561</v>
      </c>
      <c r="AF55" s="110">
        <f t="shared" si="73"/>
        <v>112354.29220779221</v>
      </c>
      <c r="AG55" s="154">
        <v>132</v>
      </c>
      <c r="AH55" s="62">
        <v>131</v>
      </c>
      <c r="AI55" s="83">
        <f t="shared" si="74"/>
        <v>0.99242424242424243</v>
      </c>
      <c r="AJ55" s="102">
        <v>74796800</v>
      </c>
      <c r="AK55" s="110">
        <f t="shared" si="75"/>
        <v>570967.93893129774</v>
      </c>
      <c r="AL55" s="62">
        <v>121</v>
      </c>
      <c r="AM55" s="83">
        <f t="shared" si="76"/>
        <v>0.91666666666666663</v>
      </c>
      <c r="AN55" s="102">
        <v>12094289</v>
      </c>
      <c r="AO55" s="110">
        <f t="shared" si="77"/>
        <v>99952.801652892565</v>
      </c>
      <c r="AP55" s="154">
        <v>47</v>
      </c>
      <c r="AQ55" s="62">
        <v>47</v>
      </c>
      <c r="AR55" s="83">
        <f t="shared" si="78"/>
        <v>1</v>
      </c>
      <c r="AS55" s="102">
        <v>34235350</v>
      </c>
      <c r="AT55" s="110">
        <f t="shared" si="79"/>
        <v>728411.70212765958</v>
      </c>
      <c r="AU55" s="62">
        <v>44</v>
      </c>
      <c r="AV55" s="83">
        <f t="shared" si="80"/>
        <v>0.93617021276595747</v>
      </c>
      <c r="AW55" s="102">
        <v>4339767</v>
      </c>
      <c r="AX55" s="110">
        <f t="shared" si="81"/>
        <v>98631.068181818177</v>
      </c>
      <c r="AY55" s="154">
        <v>24</v>
      </c>
      <c r="AZ55" s="62">
        <v>23</v>
      </c>
      <c r="BA55" s="83">
        <f t="shared" si="82"/>
        <v>0.95833333333333337</v>
      </c>
      <c r="BB55" s="102">
        <v>10986170</v>
      </c>
      <c r="BC55" s="110">
        <f t="shared" si="83"/>
        <v>477659.5652173913</v>
      </c>
      <c r="BD55" s="62">
        <v>22</v>
      </c>
      <c r="BE55" s="83">
        <f t="shared" si="84"/>
        <v>0.91666666666666663</v>
      </c>
      <c r="BF55" s="102">
        <v>3214904</v>
      </c>
      <c r="BG55" s="110">
        <f t="shared" si="85"/>
        <v>146132</v>
      </c>
      <c r="BH55" s="154">
        <v>0</v>
      </c>
      <c r="BI55" s="62">
        <v>0</v>
      </c>
      <c r="BJ55" s="83" t="str">
        <f t="shared" si="86"/>
        <v>-</v>
      </c>
      <c r="BK55" s="102">
        <v>0</v>
      </c>
      <c r="BL55" s="110" t="str">
        <f t="shared" si="87"/>
        <v>-</v>
      </c>
      <c r="BM55" s="62">
        <v>0</v>
      </c>
      <c r="BN55" s="83" t="str">
        <f t="shared" si="88"/>
        <v>-</v>
      </c>
      <c r="BO55" s="102">
        <v>0</v>
      </c>
      <c r="BP55" s="110" t="str">
        <f t="shared" si="89"/>
        <v>-</v>
      </c>
      <c r="BQ55" s="108">
        <f t="shared" si="90"/>
        <v>387</v>
      </c>
      <c r="BR55" s="62">
        <f t="shared" si="91"/>
        <v>383</v>
      </c>
      <c r="BS55" s="83">
        <f t="shared" si="92"/>
        <v>0.98966408268733852</v>
      </c>
      <c r="BT55" s="102">
        <f t="shared" si="93"/>
        <v>201294260</v>
      </c>
      <c r="BU55" s="110">
        <f t="shared" si="94"/>
        <v>525572.48041775462</v>
      </c>
      <c r="BV55" s="62">
        <f t="shared" si="95"/>
        <v>343</v>
      </c>
      <c r="BW55" s="83">
        <f t="shared" si="96"/>
        <v>0.8863049095607235</v>
      </c>
      <c r="BX55" s="102">
        <f t="shared" si="97"/>
        <v>36983620</v>
      </c>
      <c r="BY55" s="110">
        <f t="shared" si="98"/>
        <v>107823.96501457726</v>
      </c>
      <c r="BZ55" s="85"/>
      <c r="CA55" s="89">
        <f t="shared" si="43"/>
        <v>0.10335917312661502</v>
      </c>
      <c r="CB55" s="89">
        <f t="shared" si="44"/>
        <v>1.033591731266148E-2</v>
      </c>
      <c r="CC55" s="61">
        <v>49</v>
      </c>
      <c r="CD55" s="38" t="s">
        <v>27</v>
      </c>
      <c r="CE55" s="47">
        <f t="shared" si="45"/>
        <v>0.87182404247250667</v>
      </c>
      <c r="CF55" s="47">
        <f t="shared" si="99"/>
        <v>0.86046511627906974</v>
      </c>
      <c r="CG55" s="93">
        <f t="shared" si="100"/>
        <v>0.91304347826086951</v>
      </c>
      <c r="CH55" s="47">
        <f t="shared" si="101"/>
        <v>0.84633772601900092</v>
      </c>
      <c r="CI55" s="47">
        <f t="shared" si="46"/>
        <v>0.11869548729616985</v>
      </c>
      <c r="CJ55" s="47">
        <f t="shared" si="102"/>
        <v>0.13953488372093026</v>
      </c>
      <c r="CK55" s="47">
        <f t="shared" si="103"/>
        <v>8.6956521739130488E-2</v>
      </c>
      <c r="CL55" s="47">
        <f t="shared" si="104"/>
        <v>9.3288384921851097E-2</v>
      </c>
      <c r="CM55" s="47">
        <f t="shared" si="47"/>
        <v>9.480470231323479E-3</v>
      </c>
      <c r="CN55" s="47">
        <f t="shared" si="105"/>
        <v>0</v>
      </c>
      <c r="CO55" s="47">
        <f t="shared" si="106"/>
        <v>0</v>
      </c>
      <c r="CP55" s="47">
        <f t="shared" si="107"/>
        <v>6.0373889059147978E-2</v>
      </c>
    </row>
    <row r="56" spans="1:108" s="15" customFormat="1" ht="13.5" customHeight="1">
      <c r="A56" s="65"/>
      <c r="B56" s="332"/>
      <c r="C56" s="329"/>
      <c r="D56" s="306" t="s">
        <v>171</v>
      </c>
      <c r="E56" s="307"/>
      <c r="F56" s="154">
        <v>0</v>
      </c>
      <c r="G56" s="62">
        <v>0</v>
      </c>
      <c r="H56" s="83" t="str">
        <f t="shared" si="62"/>
        <v>-</v>
      </c>
      <c r="I56" s="102">
        <v>0</v>
      </c>
      <c r="J56" s="110" t="str">
        <f t="shared" si="63"/>
        <v>-</v>
      </c>
      <c r="K56" s="62">
        <v>0</v>
      </c>
      <c r="L56" s="83" t="str">
        <f t="shared" si="64"/>
        <v>-</v>
      </c>
      <c r="M56" s="102">
        <v>0</v>
      </c>
      <c r="N56" s="110" t="str">
        <f t="shared" si="65"/>
        <v>-</v>
      </c>
      <c r="O56" s="154">
        <v>0</v>
      </c>
      <c r="P56" s="62">
        <v>0</v>
      </c>
      <c r="Q56" s="83" t="str">
        <f t="shared" si="66"/>
        <v>-</v>
      </c>
      <c r="R56" s="102">
        <v>0</v>
      </c>
      <c r="S56" s="110" t="str">
        <f t="shared" si="67"/>
        <v>-</v>
      </c>
      <c r="T56" s="62">
        <v>0</v>
      </c>
      <c r="U56" s="83" t="str">
        <f t="shared" si="68"/>
        <v>-</v>
      </c>
      <c r="V56" s="102">
        <v>0</v>
      </c>
      <c r="W56" s="110" t="str">
        <f t="shared" si="69"/>
        <v>-</v>
      </c>
      <c r="X56" s="154">
        <v>4</v>
      </c>
      <c r="Y56" s="62">
        <v>4</v>
      </c>
      <c r="Z56" s="83">
        <f t="shared" si="70"/>
        <v>1</v>
      </c>
      <c r="AA56" s="102">
        <v>2154980</v>
      </c>
      <c r="AB56" s="110">
        <f t="shared" si="71"/>
        <v>538745</v>
      </c>
      <c r="AC56" s="62">
        <v>4</v>
      </c>
      <c r="AD56" s="83">
        <f t="shared" si="72"/>
        <v>1</v>
      </c>
      <c r="AE56" s="102">
        <v>283288</v>
      </c>
      <c r="AF56" s="110">
        <f t="shared" si="73"/>
        <v>70822</v>
      </c>
      <c r="AG56" s="154">
        <v>5</v>
      </c>
      <c r="AH56" s="62">
        <v>5</v>
      </c>
      <c r="AI56" s="83">
        <f t="shared" si="74"/>
        <v>1</v>
      </c>
      <c r="AJ56" s="102">
        <v>4613600</v>
      </c>
      <c r="AK56" s="110">
        <f t="shared" si="75"/>
        <v>922720</v>
      </c>
      <c r="AL56" s="62">
        <v>5</v>
      </c>
      <c r="AM56" s="83">
        <f t="shared" si="76"/>
        <v>1</v>
      </c>
      <c r="AN56" s="102">
        <v>778373</v>
      </c>
      <c r="AO56" s="110">
        <f t="shared" si="77"/>
        <v>155674.6</v>
      </c>
      <c r="AP56" s="154">
        <v>1</v>
      </c>
      <c r="AQ56" s="62">
        <v>1</v>
      </c>
      <c r="AR56" s="83">
        <f t="shared" si="78"/>
        <v>1</v>
      </c>
      <c r="AS56" s="102">
        <v>476890</v>
      </c>
      <c r="AT56" s="110">
        <f t="shared" si="79"/>
        <v>476890</v>
      </c>
      <c r="AU56" s="62">
        <v>1</v>
      </c>
      <c r="AV56" s="83">
        <f t="shared" si="80"/>
        <v>1</v>
      </c>
      <c r="AW56" s="102">
        <v>68962</v>
      </c>
      <c r="AX56" s="110">
        <f t="shared" si="81"/>
        <v>68962</v>
      </c>
      <c r="AY56" s="154">
        <v>0</v>
      </c>
      <c r="AZ56" s="62">
        <v>0</v>
      </c>
      <c r="BA56" s="83" t="str">
        <f t="shared" si="82"/>
        <v>-</v>
      </c>
      <c r="BB56" s="102">
        <v>0</v>
      </c>
      <c r="BC56" s="110" t="str">
        <f t="shared" si="83"/>
        <v>-</v>
      </c>
      <c r="BD56" s="62">
        <v>0</v>
      </c>
      <c r="BE56" s="83" t="str">
        <f t="shared" si="84"/>
        <v>-</v>
      </c>
      <c r="BF56" s="102">
        <v>0</v>
      </c>
      <c r="BG56" s="110" t="str">
        <f t="shared" si="85"/>
        <v>-</v>
      </c>
      <c r="BH56" s="154">
        <v>0</v>
      </c>
      <c r="BI56" s="62">
        <v>0</v>
      </c>
      <c r="BJ56" s="83" t="str">
        <f t="shared" si="86"/>
        <v>-</v>
      </c>
      <c r="BK56" s="102">
        <v>0</v>
      </c>
      <c r="BL56" s="110" t="str">
        <f t="shared" si="87"/>
        <v>-</v>
      </c>
      <c r="BM56" s="62">
        <v>0</v>
      </c>
      <c r="BN56" s="83" t="str">
        <f t="shared" si="88"/>
        <v>-</v>
      </c>
      <c r="BO56" s="102">
        <v>0</v>
      </c>
      <c r="BP56" s="110" t="str">
        <f t="shared" si="89"/>
        <v>-</v>
      </c>
      <c r="BQ56" s="108">
        <f t="shared" si="90"/>
        <v>10</v>
      </c>
      <c r="BR56" s="62">
        <f t="shared" si="91"/>
        <v>10</v>
      </c>
      <c r="BS56" s="83">
        <f t="shared" si="92"/>
        <v>1</v>
      </c>
      <c r="BT56" s="102">
        <f t="shared" si="93"/>
        <v>7245470</v>
      </c>
      <c r="BU56" s="110">
        <f t="shared" si="94"/>
        <v>724547</v>
      </c>
      <c r="BV56" s="62">
        <f t="shared" si="95"/>
        <v>10</v>
      </c>
      <c r="BW56" s="83">
        <f t="shared" si="96"/>
        <v>1</v>
      </c>
      <c r="BX56" s="102">
        <f t="shared" si="97"/>
        <v>1130623</v>
      </c>
      <c r="BY56" s="110">
        <f t="shared" si="98"/>
        <v>113062.3</v>
      </c>
      <c r="BZ56" s="85"/>
      <c r="CA56" s="89">
        <f t="shared" si="43"/>
        <v>0</v>
      </c>
      <c r="CB56" s="89">
        <f t="shared" si="44"/>
        <v>0</v>
      </c>
      <c r="CC56" s="61">
        <v>50</v>
      </c>
      <c r="CD56" s="38" t="s">
        <v>16</v>
      </c>
      <c r="CE56" s="47">
        <f t="shared" si="45"/>
        <v>0.84957062481492451</v>
      </c>
      <c r="CF56" s="47">
        <f t="shared" si="99"/>
        <v>0.85606060606060608</v>
      </c>
      <c r="CG56" s="93">
        <f t="shared" si="100"/>
        <v>0.65</v>
      </c>
      <c r="CH56" s="47">
        <f t="shared" si="101"/>
        <v>0.82162162162162167</v>
      </c>
      <c r="CI56" s="47">
        <f t="shared" si="46"/>
        <v>0.13355048859934848</v>
      </c>
      <c r="CJ56" s="47">
        <f t="shared" si="102"/>
        <v>0.14393939393939392</v>
      </c>
      <c r="CK56" s="47">
        <f t="shared" si="103"/>
        <v>0.29999999999999993</v>
      </c>
      <c r="CL56" s="47">
        <f t="shared" si="104"/>
        <v>0.10615615615615615</v>
      </c>
      <c r="CM56" s="47">
        <f t="shared" si="47"/>
        <v>1.6878886585727004E-2</v>
      </c>
      <c r="CN56" s="47">
        <f t="shared" si="105"/>
        <v>0</v>
      </c>
      <c r="CO56" s="47">
        <f t="shared" si="106"/>
        <v>5.0000000000000044E-2</v>
      </c>
      <c r="CP56" s="47">
        <f t="shared" si="107"/>
        <v>7.2222222222222188E-2</v>
      </c>
    </row>
    <row r="57" spans="1:108" s="15" customFormat="1" ht="13.5" customHeight="1">
      <c r="A57" s="65"/>
      <c r="B57" s="332"/>
      <c r="C57" s="329"/>
      <c r="D57" s="84"/>
      <c r="E57" s="74" t="s">
        <v>167</v>
      </c>
      <c r="F57" s="178">
        <v>0</v>
      </c>
      <c r="G57" s="64">
        <v>0</v>
      </c>
      <c r="H57" s="82" t="str">
        <f t="shared" si="62"/>
        <v>-</v>
      </c>
      <c r="I57" s="111">
        <v>0</v>
      </c>
      <c r="J57" s="112" t="str">
        <f t="shared" si="63"/>
        <v>-</v>
      </c>
      <c r="K57" s="64">
        <v>0</v>
      </c>
      <c r="L57" s="82" t="str">
        <f t="shared" si="64"/>
        <v>-</v>
      </c>
      <c r="M57" s="111">
        <v>0</v>
      </c>
      <c r="N57" s="112" t="str">
        <f t="shared" si="65"/>
        <v>-</v>
      </c>
      <c r="O57" s="178">
        <v>0</v>
      </c>
      <c r="P57" s="64">
        <v>0</v>
      </c>
      <c r="Q57" s="82" t="str">
        <f t="shared" si="66"/>
        <v>-</v>
      </c>
      <c r="R57" s="111">
        <v>0</v>
      </c>
      <c r="S57" s="112" t="str">
        <f t="shared" si="67"/>
        <v>-</v>
      </c>
      <c r="T57" s="64">
        <v>0</v>
      </c>
      <c r="U57" s="82" t="str">
        <f t="shared" si="68"/>
        <v>-</v>
      </c>
      <c r="V57" s="111">
        <v>0</v>
      </c>
      <c r="W57" s="112" t="str">
        <f t="shared" si="69"/>
        <v>-</v>
      </c>
      <c r="X57" s="178">
        <v>2</v>
      </c>
      <c r="Y57" s="64">
        <v>2</v>
      </c>
      <c r="Z57" s="82">
        <f t="shared" si="70"/>
        <v>1</v>
      </c>
      <c r="AA57" s="111">
        <v>738550</v>
      </c>
      <c r="AB57" s="112">
        <f t="shared" si="71"/>
        <v>369275</v>
      </c>
      <c r="AC57" s="64">
        <v>2</v>
      </c>
      <c r="AD57" s="82">
        <f t="shared" si="72"/>
        <v>1</v>
      </c>
      <c r="AE57" s="111">
        <v>93605</v>
      </c>
      <c r="AF57" s="112">
        <f t="shared" si="73"/>
        <v>46802.5</v>
      </c>
      <c r="AG57" s="178">
        <v>4</v>
      </c>
      <c r="AH57" s="64">
        <v>4</v>
      </c>
      <c r="AI57" s="82">
        <f t="shared" si="74"/>
        <v>1</v>
      </c>
      <c r="AJ57" s="111">
        <v>4209490</v>
      </c>
      <c r="AK57" s="112">
        <f t="shared" si="75"/>
        <v>1052372.5</v>
      </c>
      <c r="AL57" s="64">
        <v>4</v>
      </c>
      <c r="AM57" s="82">
        <f t="shared" si="76"/>
        <v>1</v>
      </c>
      <c r="AN57" s="111">
        <v>582193</v>
      </c>
      <c r="AO57" s="112">
        <f t="shared" si="77"/>
        <v>145548.25</v>
      </c>
      <c r="AP57" s="178">
        <v>1</v>
      </c>
      <c r="AQ57" s="64">
        <v>1</v>
      </c>
      <c r="AR57" s="82">
        <f t="shared" si="78"/>
        <v>1</v>
      </c>
      <c r="AS57" s="111">
        <v>476890</v>
      </c>
      <c r="AT57" s="112">
        <f t="shared" si="79"/>
        <v>476890</v>
      </c>
      <c r="AU57" s="64">
        <v>1</v>
      </c>
      <c r="AV57" s="82">
        <f t="shared" si="80"/>
        <v>1</v>
      </c>
      <c r="AW57" s="111">
        <v>68962</v>
      </c>
      <c r="AX57" s="112">
        <f t="shared" si="81"/>
        <v>68962</v>
      </c>
      <c r="AY57" s="178">
        <v>0</v>
      </c>
      <c r="AZ57" s="64">
        <v>0</v>
      </c>
      <c r="BA57" s="82" t="str">
        <f t="shared" si="82"/>
        <v>-</v>
      </c>
      <c r="BB57" s="111">
        <v>0</v>
      </c>
      <c r="BC57" s="112" t="str">
        <f t="shared" si="83"/>
        <v>-</v>
      </c>
      <c r="BD57" s="64">
        <v>0</v>
      </c>
      <c r="BE57" s="82" t="str">
        <f t="shared" si="84"/>
        <v>-</v>
      </c>
      <c r="BF57" s="111">
        <v>0</v>
      </c>
      <c r="BG57" s="112" t="str">
        <f t="shared" si="85"/>
        <v>-</v>
      </c>
      <c r="BH57" s="178">
        <v>0</v>
      </c>
      <c r="BI57" s="64">
        <v>0</v>
      </c>
      <c r="BJ57" s="82" t="str">
        <f t="shared" si="86"/>
        <v>-</v>
      </c>
      <c r="BK57" s="111">
        <v>0</v>
      </c>
      <c r="BL57" s="112" t="str">
        <f t="shared" si="87"/>
        <v>-</v>
      </c>
      <c r="BM57" s="64">
        <v>0</v>
      </c>
      <c r="BN57" s="82" t="str">
        <f t="shared" si="88"/>
        <v>-</v>
      </c>
      <c r="BO57" s="111">
        <v>0</v>
      </c>
      <c r="BP57" s="112" t="str">
        <f t="shared" si="89"/>
        <v>-</v>
      </c>
      <c r="BQ57" s="109">
        <f t="shared" si="90"/>
        <v>7</v>
      </c>
      <c r="BR57" s="64">
        <f t="shared" si="91"/>
        <v>7</v>
      </c>
      <c r="BS57" s="82">
        <f t="shared" si="92"/>
        <v>1</v>
      </c>
      <c r="BT57" s="111">
        <f t="shared" si="93"/>
        <v>5424930</v>
      </c>
      <c r="BU57" s="112">
        <f t="shared" si="94"/>
        <v>774990</v>
      </c>
      <c r="BV57" s="64">
        <f t="shared" si="95"/>
        <v>7</v>
      </c>
      <c r="BW57" s="82">
        <f t="shared" si="96"/>
        <v>1</v>
      </c>
      <c r="BX57" s="111">
        <f t="shared" si="97"/>
        <v>744760</v>
      </c>
      <c r="BY57" s="112">
        <f t="shared" si="98"/>
        <v>106394.28571428571</v>
      </c>
      <c r="BZ57" s="85"/>
      <c r="CA57" s="89">
        <f t="shared" si="43"/>
        <v>0</v>
      </c>
      <c r="CB57" s="89">
        <f t="shared" si="44"/>
        <v>0</v>
      </c>
      <c r="CC57" s="61">
        <v>51</v>
      </c>
      <c r="CD57" s="38" t="s">
        <v>48</v>
      </c>
      <c r="CE57" s="47">
        <f t="shared" si="45"/>
        <v>0.8799305774692332</v>
      </c>
      <c r="CF57" s="47">
        <f t="shared" si="99"/>
        <v>0.81132075471698117</v>
      </c>
      <c r="CG57" s="93">
        <f t="shared" si="100"/>
        <v>0.83333333333333337</v>
      </c>
      <c r="CH57" s="47">
        <f t="shared" si="101"/>
        <v>0.80621422730989367</v>
      </c>
      <c r="CI57" s="47">
        <f t="shared" si="46"/>
        <v>0.11218049857999368</v>
      </c>
      <c r="CJ57" s="47">
        <f t="shared" si="102"/>
        <v>0.18867924528301883</v>
      </c>
      <c r="CK57" s="47">
        <f t="shared" si="103"/>
        <v>0.16666666666666663</v>
      </c>
      <c r="CL57" s="47">
        <f t="shared" si="104"/>
        <v>0.12214604692119002</v>
      </c>
      <c r="CM57" s="47">
        <f t="shared" si="47"/>
        <v>7.888923950773119E-3</v>
      </c>
      <c r="CN57" s="47">
        <f t="shared" si="105"/>
        <v>0</v>
      </c>
      <c r="CO57" s="47">
        <f t="shared" si="106"/>
        <v>0</v>
      </c>
      <c r="CP57" s="47">
        <f t="shared" si="107"/>
        <v>7.1639725768916307E-2</v>
      </c>
    </row>
    <row r="58" spans="1:108" s="15" customFormat="1" ht="13.5" customHeight="1">
      <c r="A58" s="65"/>
      <c r="B58" s="332"/>
      <c r="C58" s="329"/>
      <c r="D58" s="84"/>
      <c r="E58" s="209" t="s">
        <v>168</v>
      </c>
      <c r="F58" s="224">
        <v>0</v>
      </c>
      <c r="G58" s="225">
        <v>0</v>
      </c>
      <c r="H58" s="226" t="str">
        <f t="shared" si="62"/>
        <v>-</v>
      </c>
      <c r="I58" s="227">
        <v>0</v>
      </c>
      <c r="J58" s="228" t="str">
        <f t="shared" si="63"/>
        <v>-</v>
      </c>
      <c r="K58" s="225">
        <v>0</v>
      </c>
      <c r="L58" s="226" t="str">
        <f t="shared" si="64"/>
        <v>-</v>
      </c>
      <c r="M58" s="227">
        <v>0</v>
      </c>
      <c r="N58" s="228" t="str">
        <f t="shared" si="65"/>
        <v>-</v>
      </c>
      <c r="O58" s="224">
        <v>0</v>
      </c>
      <c r="P58" s="225">
        <v>0</v>
      </c>
      <c r="Q58" s="226" t="str">
        <f t="shared" si="66"/>
        <v>-</v>
      </c>
      <c r="R58" s="227">
        <v>0</v>
      </c>
      <c r="S58" s="228" t="str">
        <f t="shared" si="67"/>
        <v>-</v>
      </c>
      <c r="T58" s="225">
        <v>0</v>
      </c>
      <c r="U58" s="226" t="str">
        <f t="shared" si="68"/>
        <v>-</v>
      </c>
      <c r="V58" s="227">
        <v>0</v>
      </c>
      <c r="W58" s="228" t="str">
        <f t="shared" si="69"/>
        <v>-</v>
      </c>
      <c r="X58" s="224">
        <v>2</v>
      </c>
      <c r="Y58" s="225">
        <v>2</v>
      </c>
      <c r="Z58" s="226">
        <f t="shared" si="70"/>
        <v>1</v>
      </c>
      <c r="AA58" s="227">
        <v>1416430</v>
      </c>
      <c r="AB58" s="228">
        <f t="shared" si="71"/>
        <v>708215</v>
      </c>
      <c r="AC58" s="225">
        <v>2</v>
      </c>
      <c r="AD58" s="226">
        <f t="shared" si="72"/>
        <v>1</v>
      </c>
      <c r="AE58" s="227">
        <v>189683</v>
      </c>
      <c r="AF58" s="228">
        <f t="shared" si="73"/>
        <v>94841.5</v>
      </c>
      <c r="AG58" s="224">
        <v>1</v>
      </c>
      <c r="AH58" s="225">
        <v>1</v>
      </c>
      <c r="AI58" s="226">
        <f t="shared" si="74"/>
        <v>1</v>
      </c>
      <c r="AJ58" s="227">
        <v>404110</v>
      </c>
      <c r="AK58" s="228">
        <f t="shared" si="75"/>
        <v>404110</v>
      </c>
      <c r="AL58" s="225">
        <v>1</v>
      </c>
      <c r="AM58" s="226">
        <f t="shared" si="76"/>
        <v>1</v>
      </c>
      <c r="AN58" s="227">
        <v>196180</v>
      </c>
      <c r="AO58" s="228">
        <f t="shared" si="77"/>
        <v>196180</v>
      </c>
      <c r="AP58" s="224">
        <v>0</v>
      </c>
      <c r="AQ58" s="225">
        <v>0</v>
      </c>
      <c r="AR58" s="226" t="str">
        <f t="shared" si="78"/>
        <v>-</v>
      </c>
      <c r="AS58" s="227">
        <v>0</v>
      </c>
      <c r="AT58" s="228" t="str">
        <f t="shared" si="79"/>
        <v>-</v>
      </c>
      <c r="AU58" s="225">
        <v>0</v>
      </c>
      <c r="AV58" s="226" t="str">
        <f t="shared" si="80"/>
        <v>-</v>
      </c>
      <c r="AW58" s="227">
        <v>0</v>
      </c>
      <c r="AX58" s="228" t="str">
        <f t="shared" si="81"/>
        <v>-</v>
      </c>
      <c r="AY58" s="224">
        <v>0</v>
      </c>
      <c r="AZ58" s="225">
        <v>0</v>
      </c>
      <c r="BA58" s="226" t="str">
        <f t="shared" si="82"/>
        <v>-</v>
      </c>
      <c r="BB58" s="227">
        <v>0</v>
      </c>
      <c r="BC58" s="228" t="str">
        <f t="shared" si="83"/>
        <v>-</v>
      </c>
      <c r="BD58" s="225">
        <v>0</v>
      </c>
      <c r="BE58" s="226" t="str">
        <f t="shared" si="84"/>
        <v>-</v>
      </c>
      <c r="BF58" s="227">
        <v>0</v>
      </c>
      <c r="BG58" s="228" t="str">
        <f t="shared" si="85"/>
        <v>-</v>
      </c>
      <c r="BH58" s="224">
        <v>0</v>
      </c>
      <c r="BI58" s="225">
        <v>0</v>
      </c>
      <c r="BJ58" s="226" t="str">
        <f t="shared" si="86"/>
        <v>-</v>
      </c>
      <c r="BK58" s="227">
        <v>0</v>
      </c>
      <c r="BL58" s="228" t="str">
        <f t="shared" si="87"/>
        <v>-</v>
      </c>
      <c r="BM58" s="225">
        <v>0</v>
      </c>
      <c r="BN58" s="226" t="str">
        <f t="shared" si="88"/>
        <v>-</v>
      </c>
      <c r="BO58" s="227">
        <v>0</v>
      </c>
      <c r="BP58" s="228" t="str">
        <f t="shared" si="89"/>
        <v>-</v>
      </c>
      <c r="BQ58" s="229">
        <f t="shared" si="90"/>
        <v>3</v>
      </c>
      <c r="BR58" s="225">
        <f t="shared" si="91"/>
        <v>3</v>
      </c>
      <c r="BS58" s="226">
        <f t="shared" si="92"/>
        <v>1</v>
      </c>
      <c r="BT58" s="227">
        <f t="shared" si="93"/>
        <v>1820540</v>
      </c>
      <c r="BU58" s="228">
        <f t="shared" si="94"/>
        <v>606846.66666666663</v>
      </c>
      <c r="BV58" s="225">
        <f t="shared" si="95"/>
        <v>3</v>
      </c>
      <c r="BW58" s="226">
        <f t="shared" si="96"/>
        <v>1</v>
      </c>
      <c r="BX58" s="227">
        <f t="shared" si="97"/>
        <v>385863</v>
      </c>
      <c r="BY58" s="228">
        <f t="shared" si="98"/>
        <v>128621</v>
      </c>
      <c r="BZ58" s="85"/>
      <c r="CA58" s="89">
        <f t="shared" si="43"/>
        <v>0</v>
      </c>
      <c r="CB58" s="89">
        <f t="shared" si="44"/>
        <v>0</v>
      </c>
      <c r="CC58" s="61">
        <v>52</v>
      </c>
      <c r="CD58" s="38" t="s">
        <v>4</v>
      </c>
      <c r="CE58" s="47">
        <f t="shared" si="45"/>
        <v>0.84543637574950037</v>
      </c>
      <c r="CF58" s="47">
        <f t="shared" si="99"/>
        <v>0.7801857585139319</v>
      </c>
      <c r="CG58" s="93">
        <f t="shared" si="100"/>
        <v>0.77142857142857146</v>
      </c>
      <c r="CH58" s="47">
        <f t="shared" si="101"/>
        <v>0.81102419238012458</v>
      </c>
      <c r="CI58" s="47">
        <f t="shared" si="46"/>
        <v>0.14279369309349321</v>
      </c>
      <c r="CJ58" s="47">
        <f t="shared" si="102"/>
        <v>0.18885448916408665</v>
      </c>
      <c r="CK58" s="47">
        <f t="shared" si="103"/>
        <v>0.21904761904761905</v>
      </c>
      <c r="CL58" s="47">
        <f t="shared" si="104"/>
        <v>0.12538026944806602</v>
      </c>
      <c r="CM58" s="47">
        <f t="shared" si="47"/>
        <v>1.1769931157006419E-2</v>
      </c>
      <c r="CN58" s="47">
        <f t="shared" si="105"/>
        <v>3.0959752321981449E-2</v>
      </c>
      <c r="CO58" s="47">
        <f t="shared" si="106"/>
        <v>9.52380952380949E-3</v>
      </c>
      <c r="CP58" s="47">
        <f t="shared" si="107"/>
        <v>6.3595538171809407E-2</v>
      </c>
    </row>
    <row r="59" spans="1:108" s="15" customFormat="1" ht="13.5" customHeight="1">
      <c r="A59" s="65"/>
      <c r="B59" s="332"/>
      <c r="C59" s="329"/>
      <c r="D59" s="221"/>
      <c r="E59" s="75" t="s">
        <v>234</v>
      </c>
      <c r="F59" s="222">
        <v>0</v>
      </c>
      <c r="G59" s="136">
        <v>0</v>
      </c>
      <c r="H59" s="134" t="str">
        <f>IFERROR(G59/F59,"-")</f>
        <v>-</v>
      </c>
      <c r="I59" s="137">
        <v>0</v>
      </c>
      <c r="J59" s="135" t="str">
        <f>IFERROR(I59/G59,"-")</f>
        <v>-</v>
      </c>
      <c r="K59" s="136">
        <v>0</v>
      </c>
      <c r="L59" s="134" t="str">
        <f>IFERROR(K59/F59,"-")</f>
        <v>-</v>
      </c>
      <c r="M59" s="137">
        <v>0</v>
      </c>
      <c r="N59" s="135" t="str">
        <f>IFERROR(M59/K59,"-")</f>
        <v>-</v>
      </c>
      <c r="O59" s="222">
        <v>0</v>
      </c>
      <c r="P59" s="136">
        <v>0</v>
      </c>
      <c r="Q59" s="134" t="str">
        <f>IFERROR(P59/O59,"-")</f>
        <v>-</v>
      </c>
      <c r="R59" s="137">
        <v>0</v>
      </c>
      <c r="S59" s="135" t="str">
        <f>IFERROR(R59/P59,"-")</f>
        <v>-</v>
      </c>
      <c r="T59" s="136">
        <v>0</v>
      </c>
      <c r="U59" s="134" t="str">
        <f>IFERROR(T59/O59,"-")</f>
        <v>-</v>
      </c>
      <c r="V59" s="137">
        <v>0</v>
      </c>
      <c r="W59" s="135" t="str">
        <f>IFERROR(V59/T59,"-")</f>
        <v>-</v>
      </c>
      <c r="X59" s="222">
        <v>0</v>
      </c>
      <c r="Y59" s="136">
        <v>0</v>
      </c>
      <c r="Z59" s="134" t="str">
        <f>IFERROR(Y59/X59,"-")</f>
        <v>-</v>
      </c>
      <c r="AA59" s="137">
        <v>0</v>
      </c>
      <c r="AB59" s="135" t="str">
        <f>IFERROR(AA59/Y59,"-")</f>
        <v>-</v>
      </c>
      <c r="AC59" s="136">
        <v>0</v>
      </c>
      <c r="AD59" s="134" t="str">
        <f>IFERROR(AC59/X59,"-")</f>
        <v>-</v>
      </c>
      <c r="AE59" s="137">
        <v>0</v>
      </c>
      <c r="AF59" s="135" t="str">
        <f>IFERROR(AE59/AC59,"-")</f>
        <v>-</v>
      </c>
      <c r="AG59" s="222">
        <v>0</v>
      </c>
      <c r="AH59" s="136">
        <v>0</v>
      </c>
      <c r="AI59" s="134" t="str">
        <f>IFERROR(AH59/AG59,"-")</f>
        <v>-</v>
      </c>
      <c r="AJ59" s="137">
        <v>0</v>
      </c>
      <c r="AK59" s="135" t="str">
        <f>IFERROR(AJ59/AH59,"-")</f>
        <v>-</v>
      </c>
      <c r="AL59" s="136">
        <v>0</v>
      </c>
      <c r="AM59" s="134" t="str">
        <f>IFERROR(AL59/AG59,"-")</f>
        <v>-</v>
      </c>
      <c r="AN59" s="137">
        <v>0</v>
      </c>
      <c r="AO59" s="135" t="str">
        <f>IFERROR(AN59/AL59,"-")</f>
        <v>-</v>
      </c>
      <c r="AP59" s="222">
        <v>0</v>
      </c>
      <c r="AQ59" s="136">
        <v>0</v>
      </c>
      <c r="AR59" s="134" t="str">
        <f>IFERROR(AQ59/AP59,"-")</f>
        <v>-</v>
      </c>
      <c r="AS59" s="137">
        <v>0</v>
      </c>
      <c r="AT59" s="135" t="str">
        <f>IFERROR(AS59/AQ59,"-")</f>
        <v>-</v>
      </c>
      <c r="AU59" s="136">
        <v>0</v>
      </c>
      <c r="AV59" s="134" t="str">
        <f>IFERROR(AU59/AP59,"-")</f>
        <v>-</v>
      </c>
      <c r="AW59" s="137">
        <v>0</v>
      </c>
      <c r="AX59" s="135" t="str">
        <f>IFERROR(AW59/AU59,"-")</f>
        <v>-</v>
      </c>
      <c r="AY59" s="222">
        <v>0</v>
      </c>
      <c r="AZ59" s="136">
        <v>0</v>
      </c>
      <c r="BA59" s="134" t="str">
        <f>IFERROR(AZ59/AY59,"-")</f>
        <v>-</v>
      </c>
      <c r="BB59" s="137">
        <v>0</v>
      </c>
      <c r="BC59" s="135" t="str">
        <f>IFERROR(BB59/AZ59,"-")</f>
        <v>-</v>
      </c>
      <c r="BD59" s="136">
        <v>0</v>
      </c>
      <c r="BE59" s="134" t="str">
        <f>IFERROR(BD59/AY59,"-")</f>
        <v>-</v>
      </c>
      <c r="BF59" s="137">
        <v>0</v>
      </c>
      <c r="BG59" s="135" t="str">
        <f>IFERROR(BF59/BD59,"-")</f>
        <v>-</v>
      </c>
      <c r="BH59" s="222">
        <v>0</v>
      </c>
      <c r="BI59" s="136">
        <v>0</v>
      </c>
      <c r="BJ59" s="134" t="str">
        <f>IFERROR(BI59/BH59,"-")</f>
        <v>-</v>
      </c>
      <c r="BK59" s="137">
        <v>0</v>
      </c>
      <c r="BL59" s="135" t="str">
        <f>IFERROR(BK59/BI59,"-")</f>
        <v>-</v>
      </c>
      <c r="BM59" s="136">
        <v>0</v>
      </c>
      <c r="BN59" s="134" t="str">
        <f>IFERROR(BM59/BH59,"-")</f>
        <v>-</v>
      </c>
      <c r="BO59" s="137">
        <v>0</v>
      </c>
      <c r="BP59" s="135" t="str">
        <f>IFERROR(BO59/BM59,"-")</f>
        <v>-</v>
      </c>
      <c r="BQ59" s="223">
        <f t="shared" si="90"/>
        <v>0</v>
      </c>
      <c r="BR59" s="136">
        <f t="shared" si="91"/>
        <v>0</v>
      </c>
      <c r="BS59" s="134" t="str">
        <f>IFERROR(BR59/BQ59,"-")</f>
        <v>-</v>
      </c>
      <c r="BT59" s="137">
        <f>SUM(I59,R59,AA59,AJ59,AS59,BB59,BK59)</f>
        <v>0</v>
      </c>
      <c r="BU59" s="135" t="str">
        <f>IFERROR(BT59/BR59,"-")</f>
        <v>-</v>
      </c>
      <c r="BV59" s="136">
        <f>SUM(K59,T59,AC59,AL59,AU59,BD59,BM59)</f>
        <v>0</v>
      </c>
      <c r="BW59" s="134" t="str">
        <f>IFERROR(BV59/BQ59,"-")</f>
        <v>-</v>
      </c>
      <c r="BX59" s="137">
        <f>SUM(M59,V59,AE59,AN59,AW59,BF59,BO59)</f>
        <v>0</v>
      </c>
      <c r="BY59" s="135" t="str">
        <f>IFERROR(BX59/BV59,"-")</f>
        <v>-</v>
      </c>
      <c r="BZ59" s="85"/>
      <c r="CA59" s="89" t="str">
        <f t="shared" si="43"/>
        <v>-</v>
      </c>
      <c r="CB59" s="89" t="str">
        <f t="shared" si="44"/>
        <v>-</v>
      </c>
      <c r="CC59" s="61">
        <v>53</v>
      </c>
      <c r="CD59" s="38" t="s">
        <v>22</v>
      </c>
      <c r="CE59" s="47">
        <f t="shared" si="45"/>
        <v>0.88141176470588234</v>
      </c>
      <c r="CF59" s="47">
        <f t="shared" si="99"/>
        <v>0.87301587301587302</v>
      </c>
      <c r="CG59" s="93">
        <f t="shared" si="100"/>
        <v>0.8</v>
      </c>
      <c r="CH59" s="47">
        <f t="shared" si="101"/>
        <v>0.84069050554870528</v>
      </c>
      <c r="CI59" s="47">
        <f t="shared" si="46"/>
        <v>0.11058823529411765</v>
      </c>
      <c r="CJ59" s="47">
        <f t="shared" si="102"/>
        <v>0.11111111111111105</v>
      </c>
      <c r="CK59" s="47">
        <f t="shared" si="103"/>
        <v>0.19999999999999996</v>
      </c>
      <c r="CL59" s="47">
        <f t="shared" si="104"/>
        <v>0.10530209617755859</v>
      </c>
      <c r="CM59" s="47">
        <f t="shared" si="47"/>
        <v>8.0000000000000071E-3</v>
      </c>
      <c r="CN59" s="47">
        <f t="shared" si="105"/>
        <v>1.5873015873015928E-2</v>
      </c>
      <c r="CO59" s="47">
        <f t="shared" si="106"/>
        <v>0</v>
      </c>
      <c r="CP59" s="47">
        <f t="shared" si="107"/>
        <v>5.4007398273736129E-2</v>
      </c>
    </row>
    <row r="60" spans="1:108" s="15" customFormat="1" ht="13.5" customHeight="1">
      <c r="A60" s="65"/>
      <c r="B60" s="333"/>
      <c r="C60" s="330"/>
      <c r="D60" s="338" t="s">
        <v>225</v>
      </c>
      <c r="E60" s="339"/>
      <c r="F60" s="154">
        <v>8</v>
      </c>
      <c r="G60" s="62">
        <v>7</v>
      </c>
      <c r="H60" s="83">
        <f t="shared" si="62"/>
        <v>0.875</v>
      </c>
      <c r="I60" s="102">
        <v>12306250</v>
      </c>
      <c r="J60" s="110">
        <f t="shared" si="63"/>
        <v>1758035.7142857143</v>
      </c>
      <c r="K60" s="62">
        <v>7</v>
      </c>
      <c r="L60" s="83">
        <f t="shared" si="64"/>
        <v>0.875</v>
      </c>
      <c r="M60" s="102">
        <v>5013628</v>
      </c>
      <c r="N60" s="110">
        <f t="shared" si="65"/>
        <v>716232.57142857148</v>
      </c>
      <c r="O60" s="154">
        <v>41</v>
      </c>
      <c r="P60" s="62">
        <v>37</v>
      </c>
      <c r="Q60" s="83">
        <f t="shared" si="66"/>
        <v>0.90243902439024393</v>
      </c>
      <c r="R60" s="102">
        <v>82432460</v>
      </c>
      <c r="S60" s="110">
        <f t="shared" si="67"/>
        <v>2227904.3243243243</v>
      </c>
      <c r="T60" s="62">
        <v>32</v>
      </c>
      <c r="U60" s="83">
        <f t="shared" si="68"/>
        <v>0.78048780487804881</v>
      </c>
      <c r="V60" s="102">
        <v>20501839</v>
      </c>
      <c r="W60" s="110">
        <f t="shared" si="69"/>
        <v>640682.46875</v>
      </c>
      <c r="X60" s="154">
        <v>1587</v>
      </c>
      <c r="Y60" s="62">
        <v>1410</v>
      </c>
      <c r="Z60" s="83">
        <f t="shared" si="70"/>
        <v>0.88846880907372405</v>
      </c>
      <c r="AA60" s="102">
        <v>1118566320</v>
      </c>
      <c r="AB60" s="110">
        <f t="shared" si="71"/>
        <v>793309.44680851069</v>
      </c>
      <c r="AC60" s="62">
        <v>1234</v>
      </c>
      <c r="AD60" s="83">
        <f t="shared" si="72"/>
        <v>0.77756773787019529</v>
      </c>
      <c r="AE60" s="102">
        <v>276687424</v>
      </c>
      <c r="AF60" s="110">
        <f t="shared" si="73"/>
        <v>224219.95461912479</v>
      </c>
      <c r="AG60" s="154">
        <v>1276</v>
      </c>
      <c r="AH60" s="62">
        <v>1171</v>
      </c>
      <c r="AI60" s="83">
        <f t="shared" si="74"/>
        <v>0.91771159874608155</v>
      </c>
      <c r="AJ60" s="102">
        <v>1138690630</v>
      </c>
      <c r="AK60" s="110">
        <f t="shared" si="75"/>
        <v>972408.73612297187</v>
      </c>
      <c r="AL60" s="62">
        <v>1089</v>
      </c>
      <c r="AM60" s="83">
        <f t="shared" si="76"/>
        <v>0.85344827586206895</v>
      </c>
      <c r="AN60" s="102">
        <v>275956386</v>
      </c>
      <c r="AO60" s="110">
        <f t="shared" si="77"/>
        <v>253403.47658402205</v>
      </c>
      <c r="AP60" s="154">
        <v>892</v>
      </c>
      <c r="AQ60" s="62">
        <v>825</v>
      </c>
      <c r="AR60" s="83">
        <f t="shared" si="78"/>
        <v>0.92488789237668156</v>
      </c>
      <c r="AS60" s="102">
        <v>877735000</v>
      </c>
      <c r="AT60" s="110">
        <f t="shared" si="79"/>
        <v>1063921.2121212122</v>
      </c>
      <c r="AU60" s="62">
        <v>765</v>
      </c>
      <c r="AV60" s="83">
        <f t="shared" si="80"/>
        <v>0.8576233183856502</v>
      </c>
      <c r="AW60" s="102">
        <v>185826258</v>
      </c>
      <c r="AX60" s="110">
        <f t="shared" si="81"/>
        <v>242910.14117647058</v>
      </c>
      <c r="AY60" s="154">
        <v>425</v>
      </c>
      <c r="AZ60" s="62">
        <v>372</v>
      </c>
      <c r="BA60" s="83">
        <f t="shared" si="82"/>
        <v>0.87529411764705878</v>
      </c>
      <c r="BB60" s="102">
        <v>428360210</v>
      </c>
      <c r="BC60" s="110">
        <f t="shared" si="83"/>
        <v>1151505.9408602151</v>
      </c>
      <c r="BD60" s="62">
        <v>344</v>
      </c>
      <c r="BE60" s="83">
        <f t="shared" si="84"/>
        <v>0.80941176470588239</v>
      </c>
      <c r="BF60" s="102">
        <v>74702985</v>
      </c>
      <c r="BG60" s="110">
        <f t="shared" si="85"/>
        <v>217159.84011627908</v>
      </c>
      <c r="BH60" s="154">
        <v>164</v>
      </c>
      <c r="BI60" s="62">
        <v>136</v>
      </c>
      <c r="BJ60" s="83">
        <f t="shared" si="86"/>
        <v>0.82926829268292679</v>
      </c>
      <c r="BK60" s="102">
        <v>171823700</v>
      </c>
      <c r="BL60" s="110">
        <f t="shared" si="87"/>
        <v>1263409.5588235294</v>
      </c>
      <c r="BM60" s="62">
        <v>128</v>
      </c>
      <c r="BN60" s="83">
        <f t="shared" si="88"/>
        <v>0.78048780487804881</v>
      </c>
      <c r="BO60" s="102">
        <v>28725549</v>
      </c>
      <c r="BP60" s="110">
        <f t="shared" si="89"/>
        <v>224418.3515625</v>
      </c>
      <c r="BQ60" s="108">
        <f t="shared" si="90"/>
        <v>4393</v>
      </c>
      <c r="BR60" s="62">
        <f t="shared" si="91"/>
        <v>3958</v>
      </c>
      <c r="BS60" s="83">
        <f t="shared" si="92"/>
        <v>0.90097882995674938</v>
      </c>
      <c r="BT60" s="102">
        <f t="shared" si="93"/>
        <v>3829914570</v>
      </c>
      <c r="BU60" s="110">
        <f t="shared" si="94"/>
        <v>967638.85042950988</v>
      </c>
      <c r="BV60" s="62">
        <f t="shared" si="95"/>
        <v>3599</v>
      </c>
      <c r="BW60" s="83">
        <f t="shared" si="96"/>
        <v>0.81925791031185979</v>
      </c>
      <c r="BX60" s="102">
        <f t="shared" si="97"/>
        <v>867414069</v>
      </c>
      <c r="BY60" s="110">
        <f t="shared" si="98"/>
        <v>241015.30119477632</v>
      </c>
      <c r="BZ60" s="85"/>
      <c r="CA60" s="89">
        <f t="shared" si="43"/>
        <v>8.1720919644889589E-2</v>
      </c>
      <c r="CB60" s="89">
        <f t="shared" si="44"/>
        <v>9.9021170043250617E-2</v>
      </c>
      <c r="CC60" s="61">
        <v>54</v>
      </c>
      <c r="CD60" s="38" t="s">
        <v>28</v>
      </c>
      <c r="CE60" s="47">
        <f t="shared" si="45"/>
        <v>0.87224108658743638</v>
      </c>
      <c r="CF60" s="47">
        <f t="shared" si="99"/>
        <v>0.80508474576271183</v>
      </c>
      <c r="CG60" s="93">
        <f t="shared" si="100"/>
        <v>0.9</v>
      </c>
      <c r="CH60" s="47">
        <f t="shared" si="101"/>
        <v>0.8127050164013121</v>
      </c>
      <c r="CI60" s="47">
        <f t="shared" si="46"/>
        <v>0.11587436332767398</v>
      </c>
      <c r="CJ60" s="47">
        <f t="shared" si="102"/>
        <v>0.18644067796610175</v>
      </c>
      <c r="CK60" s="47">
        <f t="shared" si="103"/>
        <v>9.9999999999999978E-2</v>
      </c>
      <c r="CL60" s="47">
        <f t="shared" si="104"/>
        <v>0.11128890311224904</v>
      </c>
      <c r="CM60" s="47">
        <f t="shared" si="47"/>
        <v>1.1884550084889645E-2</v>
      </c>
      <c r="CN60" s="47">
        <f t="shared" si="105"/>
        <v>8.4745762711864181E-3</v>
      </c>
      <c r="CO60" s="47">
        <f t="shared" si="106"/>
        <v>0</v>
      </c>
      <c r="CP60" s="47">
        <f t="shared" si="107"/>
        <v>7.6006080486438865E-2</v>
      </c>
    </row>
    <row r="61" spans="1:108" s="15" customFormat="1" ht="13.5" customHeight="1">
      <c r="A61" s="65"/>
      <c r="B61" s="331">
        <v>10</v>
      </c>
      <c r="C61" s="328" t="s">
        <v>59</v>
      </c>
      <c r="D61" s="318" t="s">
        <v>157</v>
      </c>
      <c r="E61" s="307"/>
      <c r="F61" s="154">
        <v>2</v>
      </c>
      <c r="G61" s="62">
        <v>2</v>
      </c>
      <c r="H61" s="83">
        <f t="shared" si="62"/>
        <v>1</v>
      </c>
      <c r="I61" s="102">
        <v>171370</v>
      </c>
      <c r="J61" s="110">
        <f t="shared" si="63"/>
        <v>85685</v>
      </c>
      <c r="K61" s="62">
        <v>2</v>
      </c>
      <c r="L61" s="83">
        <f t="shared" si="64"/>
        <v>1</v>
      </c>
      <c r="M61" s="102">
        <v>13531</v>
      </c>
      <c r="N61" s="110">
        <f t="shared" si="65"/>
        <v>6765.5</v>
      </c>
      <c r="O61" s="154">
        <v>7</v>
      </c>
      <c r="P61" s="62">
        <v>7</v>
      </c>
      <c r="Q61" s="83">
        <f t="shared" si="66"/>
        <v>1</v>
      </c>
      <c r="R61" s="102">
        <v>7372440</v>
      </c>
      <c r="S61" s="110">
        <f t="shared" si="67"/>
        <v>1053205.7142857143</v>
      </c>
      <c r="T61" s="62">
        <v>6</v>
      </c>
      <c r="U61" s="83">
        <f t="shared" si="68"/>
        <v>0.8571428571428571</v>
      </c>
      <c r="V61" s="102">
        <v>853535</v>
      </c>
      <c r="W61" s="110">
        <f t="shared" si="69"/>
        <v>142255.83333333334</v>
      </c>
      <c r="X61" s="154">
        <v>874</v>
      </c>
      <c r="Y61" s="62">
        <v>863</v>
      </c>
      <c r="Z61" s="83">
        <f t="shared" si="70"/>
        <v>0.98741418764302058</v>
      </c>
      <c r="AA61" s="102">
        <v>348921250</v>
      </c>
      <c r="AB61" s="110">
        <f t="shared" si="71"/>
        <v>404311.9930475087</v>
      </c>
      <c r="AC61" s="62">
        <v>748</v>
      </c>
      <c r="AD61" s="83">
        <f t="shared" si="72"/>
        <v>0.85583524027459956</v>
      </c>
      <c r="AE61" s="102">
        <v>75670888</v>
      </c>
      <c r="AF61" s="110">
        <f t="shared" si="73"/>
        <v>101164.28877005348</v>
      </c>
      <c r="AG61" s="154">
        <v>674</v>
      </c>
      <c r="AH61" s="62">
        <v>669</v>
      </c>
      <c r="AI61" s="83">
        <f t="shared" si="74"/>
        <v>0.99258160237388726</v>
      </c>
      <c r="AJ61" s="102">
        <v>354642050</v>
      </c>
      <c r="AK61" s="110">
        <f t="shared" si="75"/>
        <v>530107.69805680122</v>
      </c>
      <c r="AL61" s="62">
        <v>607</v>
      </c>
      <c r="AM61" s="83">
        <f t="shared" si="76"/>
        <v>0.90059347181008897</v>
      </c>
      <c r="AN61" s="102">
        <v>67868993</v>
      </c>
      <c r="AO61" s="110">
        <f t="shared" si="77"/>
        <v>111810.53212520594</v>
      </c>
      <c r="AP61" s="154">
        <v>312</v>
      </c>
      <c r="AQ61" s="62">
        <v>310</v>
      </c>
      <c r="AR61" s="83">
        <f t="shared" si="78"/>
        <v>0.99358974358974361</v>
      </c>
      <c r="AS61" s="102">
        <v>183825600</v>
      </c>
      <c r="AT61" s="110">
        <f t="shared" si="79"/>
        <v>592985.80645161285</v>
      </c>
      <c r="AU61" s="62">
        <v>296</v>
      </c>
      <c r="AV61" s="83">
        <f t="shared" si="80"/>
        <v>0.94871794871794868</v>
      </c>
      <c r="AW61" s="102">
        <v>32439224</v>
      </c>
      <c r="AX61" s="110">
        <f t="shared" si="81"/>
        <v>109591.97297297297</v>
      </c>
      <c r="AY61" s="154">
        <v>85</v>
      </c>
      <c r="AZ61" s="62">
        <v>85</v>
      </c>
      <c r="BA61" s="83">
        <f t="shared" si="82"/>
        <v>1</v>
      </c>
      <c r="BB61" s="102">
        <v>51391800</v>
      </c>
      <c r="BC61" s="110">
        <f t="shared" si="83"/>
        <v>604609.4117647059</v>
      </c>
      <c r="BD61" s="62">
        <v>80</v>
      </c>
      <c r="BE61" s="83">
        <f t="shared" si="84"/>
        <v>0.94117647058823528</v>
      </c>
      <c r="BF61" s="102">
        <v>10291314</v>
      </c>
      <c r="BG61" s="110">
        <f t="shared" si="85"/>
        <v>128641.425</v>
      </c>
      <c r="BH61" s="154">
        <v>12</v>
      </c>
      <c r="BI61" s="62">
        <v>12</v>
      </c>
      <c r="BJ61" s="83">
        <f t="shared" si="86"/>
        <v>1</v>
      </c>
      <c r="BK61" s="102">
        <v>5911830</v>
      </c>
      <c r="BL61" s="110">
        <f t="shared" si="87"/>
        <v>492652.5</v>
      </c>
      <c r="BM61" s="62">
        <v>11</v>
      </c>
      <c r="BN61" s="83">
        <f t="shared" si="88"/>
        <v>0.91666666666666663</v>
      </c>
      <c r="BO61" s="102">
        <v>1228080</v>
      </c>
      <c r="BP61" s="110">
        <f t="shared" si="89"/>
        <v>111643.63636363637</v>
      </c>
      <c r="BQ61" s="108">
        <f t="shared" si="90"/>
        <v>1966</v>
      </c>
      <c r="BR61" s="62">
        <f t="shared" si="91"/>
        <v>1948</v>
      </c>
      <c r="BS61" s="83">
        <f t="shared" si="92"/>
        <v>0.99084435401831128</v>
      </c>
      <c r="BT61" s="102">
        <f t="shared" si="93"/>
        <v>952236340</v>
      </c>
      <c r="BU61" s="110">
        <f t="shared" si="94"/>
        <v>488827.68993839837</v>
      </c>
      <c r="BV61" s="62">
        <f t="shared" si="95"/>
        <v>1750</v>
      </c>
      <c r="BW61" s="83">
        <f t="shared" si="96"/>
        <v>0.89013224821973547</v>
      </c>
      <c r="BX61" s="102">
        <f t="shared" si="97"/>
        <v>188365565</v>
      </c>
      <c r="BY61" s="110">
        <f t="shared" si="98"/>
        <v>107637.46571428572</v>
      </c>
      <c r="BZ61" s="85"/>
      <c r="CA61" s="89">
        <f t="shared" si="43"/>
        <v>0.10071210579857581</v>
      </c>
      <c r="CB61" s="89">
        <f t="shared" si="44"/>
        <v>9.1556459816887203E-3</v>
      </c>
      <c r="CC61" s="61">
        <v>55</v>
      </c>
      <c r="CD61" s="38" t="s">
        <v>17</v>
      </c>
      <c r="CE61" s="47">
        <f t="shared" si="45"/>
        <v>0.89935760171306212</v>
      </c>
      <c r="CF61" s="47">
        <f t="shared" si="99"/>
        <v>0.75</v>
      </c>
      <c r="CG61" s="93">
        <f t="shared" si="100"/>
        <v>0.9285714285714286</v>
      </c>
      <c r="CH61" s="47">
        <f t="shared" si="101"/>
        <v>0.8233830845771144</v>
      </c>
      <c r="CI61" s="47">
        <f t="shared" si="46"/>
        <v>9.1839162502974081E-2</v>
      </c>
      <c r="CJ61" s="47">
        <f t="shared" si="102"/>
        <v>0.25</v>
      </c>
      <c r="CK61" s="47">
        <f t="shared" si="103"/>
        <v>7.1428571428571397E-2</v>
      </c>
      <c r="CL61" s="47">
        <f t="shared" si="104"/>
        <v>0.10118525021949076</v>
      </c>
      <c r="CM61" s="47">
        <f t="shared" si="47"/>
        <v>8.8032357839638031E-3</v>
      </c>
      <c r="CN61" s="47">
        <f t="shared" si="105"/>
        <v>0</v>
      </c>
      <c r="CO61" s="47">
        <f t="shared" si="106"/>
        <v>0</v>
      </c>
      <c r="CP61" s="47">
        <f t="shared" si="107"/>
        <v>7.5431665203394838E-2</v>
      </c>
    </row>
    <row r="62" spans="1:108" s="15" customFormat="1" ht="13.5" customHeight="1">
      <c r="A62" s="65"/>
      <c r="B62" s="332"/>
      <c r="C62" s="329"/>
      <c r="D62" s="306" t="s">
        <v>171</v>
      </c>
      <c r="E62" s="307"/>
      <c r="F62" s="154">
        <v>0</v>
      </c>
      <c r="G62" s="62">
        <v>0</v>
      </c>
      <c r="H62" s="83" t="str">
        <f t="shared" si="62"/>
        <v>-</v>
      </c>
      <c r="I62" s="102">
        <v>0</v>
      </c>
      <c r="J62" s="110" t="str">
        <f t="shared" si="63"/>
        <v>-</v>
      </c>
      <c r="K62" s="62">
        <v>0</v>
      </c>
      <c r="L62" s="83" t="str">
        <f t="shared" si="64"/>
        <v>-</v>
      </c>
      <c r="M62" s="102">
        <v>0</v>
      </c>
      <c r="N62" s="110" t="str">
        <f t="shared" si="65"/>
        <v>-</v>
      </c>
      <c r="O62" s="154">
        <v>1</v>
      </c>
      <c r="P62" s="62">
        <v>1</v>
      </c>
      <c r="Q62" s="83">
        <f t="shared" si="66"/>
        <v>1</v>
      </c>
      <c r="R62" s="102">
        <v>913520</v>
      </c>
      <c r="S62" s="110">
        <f t="shared" si="67"/>
        <v>913520</v>
      </c>
      <c r="T62" s="62">
        <v>0</v>
      </c>
      <c r="U62" s="83">
        <f t="shared" si="68"/>
        <v>0</v>
      </c>
      <c r="V62" s="102">
        <v>0</v>
      </c>
      <c r="W62" s="110" t="str">
        <f t="shared" si="69"/>
        <v>-</v>
      </c>
      <c r="X62" s="154">
        <v>9</v>
      </c>
      <c r="Y62" s="62">
        <v>9</v>
      </c>
      <c r="Z62" s="83">
        <f t="shared" si="70"/>
        <v>1</v>
      </c>
      <c r="AA62" s="102">
        <v>1724960</v>
      </c>
      <c r="AB62" s="110">
        <f t="shared" si="71"/>
        <v>191662.22222222222</v>
      </c>
      <c r="AC62" s="62">
        <v>8</v>
      </c>
      <c r="AD62" s="83">
        <f t="shared" si="72"/>
        <v>0.88888888888888884</v>
      </c>
      <c r="AE62" s="102">
        <v>558041</v>
      </c>
      <c r="AF62" s="110">
        <f t="shared" si="73"/>
        <v>69755.125</v>
      </c>
      <c r="AG62" s="154">
        <v>5</v>
      </c>
      <c r="AH62" s="62">
        <v>5</v>
      </c>
      <c r="AI62" s="83">
        <f t="shared" si="74"/>
        <v>1</v>
      </c>
      <c r="AJ62" s="102">
        <v>1762420</v>
      </c>
      <c r="AK62" s="110">
        <f t="shared" si="75"/>
        <v>352484</v>
      </c>
      <c r="AL62" s="62">
        <v>4</v>
      </c>
      <c r="AM62" s="83">
        <f t="shared" si="76"/>
        <v>0.8</v>
      </c>
      <c r="AN62" s="102">
        <v>235192</v>
      </c>
      <c r="AO62" s="110">
        <f t="shared" si="77"/>
        <v>58798</v>
      </c>
      <c r="AP62" s="154">
        <v>0</v>
      </c>
      <c r="AQ62" s="62">
        <v>0</v>
      </c>
      <c r="AR62" s="83" t="str">
        <f t="shared" si="78"/>
        <v>-</v>
      </c>
      <c r="AS62" s="102">
        <v>0</v>
      </c>
      <c r="AT62" s="110" t="str">
        <f t="shared" si="79"/>
        <v>-</v>
      </c>
      <c r="AU62" s="62">
        <v>0</v>
      </c>
      <c r="AV62" s="83" t="str">
        <f t="shared" si="80"/>
        <v>-</v>
      </c>
      <c r="AW62" s="102">
        <v>0</v>
      </c>
      <c r="AX62" s="110" t="str">
        <f t="shared" si="81"/>
        <v>-</v>
      </c>
      <c r="AY62" s="154">
        <v>0</v>
      </c>
      <c r="AZ62" s="62">
        <v>0</v>
      </c>
      <c r="BA62" s="83" t="str">
        <f t="shared" si="82"/>
        <v>-</v>
      </c>
      <c r="BB62" s="102">
        <v>0</v>
      </c>
      <c r="BC62" s="110" t="str">
        <f t="shared" si="83"/>
        <v>-</v>
      </c>
      <c r="BD62" s="62">
        <v>0</v>
      </c>
      <c r="BE62" s="83" t="str">
        <f t="shared" si="84"/>
        <v>-</v>
      </c>
      <c r="BF62" s="102">
        <v>0</v>
      </c>
      <c r="BG62" s="110" t="str">
        <f t="shared" si="85"/>
        <v>-</v>
      </c>
      <c r="BH62" s="154">
        <v>0</v>
      </c>
      <c r="BI62" s="62">
        <v>0</v>
      </c>
      <c r="BJ62" s="83" t="str">
        <f t="shared" si="86"/>
        <v>-</v>
      </c>
      <c r="BK62" s="102">
        <v>0</v>
      </c>
      <c r="BL62" s="110" t="str">
        <f t="shared" si="87"/>
        <v>-</v>
      </c>
      <c r="BM62" s="62">
        <v>0</v>
      </c>
      <c r="BN62" s="83" t="str">
        <f t="shared" si="88"/>
        <v>-</v>
      </c>
      <c r="BO62" s="102">
        <v>0</v>
      </c>
      <c r="BP62" s="110" t="str">
        <f t="shared" si="89"/>
        <v>-</v>
      </c>
      <c r="BQ62" s="108">
        <f t="shared" si="90"/>
        <v>15</v>
      </c>
      <c r="BR62" s="62">
        <f t="shared" si="91"/>
        <v>15</v>
      </c>
      <c r="BS62" s="83">
        <f t="shared" si="92"/>
        <v>1</v>
      </c>
      <c r="BT62" s="102">
        <f t="shared" si="93"/>
        <v>4400900</v>
      </c>
      <c r="BU62" s="110">
        <f t="shared" si="94"/>
        <v>293393.33333333331</v>
      </c>
      <c r="BV62" s="62">
        <f t="shared" si="95"/>
        <v>12</v>
      </c>
      <c r="BW62" s="83">
        <f t="shared" si="96"/>
        <v>0.8</v>
      </c>
      <c r="BX62" s="102">
        <f t="shared" si="97"/>
        <v>793233</v>
      </c>
      <c r="BY62" s="110">
        <f t="shared" si="98"/>
        <v>66102.75</v>
      </c>
      <c r="BZ62" s="85"/>
      <c r="CA62" s="89">
        <f t="shared" si="43"/>
        <v>0.19999999999999996</v>
      </c>
      <c r="CB62" s="89">
        <f t="shared" si="44"/>
        <v>0</v>
      </c>
      <c r="CC62" s="61">
        <v>56</v>
      </c>
      <c r="CD62" s="38" t="s">
        <v>10</v>
      </c>
      <c r="CE62" s="47">
        <f t="shared" si="45"/>
        <v>0.84497944803288316</v>
      </c>
      <c r="CF62" s="47">
        <f t="shared" si="99"/>
        <v>1</v>
      </c>
      <c r="CG62" s="93">
        <f t="shared" si="100"/>
        <v>0.72727272727272729</v>
      </c>
      <c r="CH62" s="47">
        <f t="shared" si="101"/>
        <v>0.84210526315789469</v>
      </c>
      <c r="CI62" s="47">
        <f t="shared" si="46"/>
        <v>0.13270698766881972</v>
      </c>
      <c r="CJ62" s="47">
        <f t="shared" si="102"/>
        <v>0</v>
      </c>
      <c r="CK62" s="47">
        <f t="shared" si="103"/>
        <v>0.27272727272727271</v>
      </c>
      <c r="CL62" s="47">
        <f t="shared" si="104"/>
        <v>9.3730341790731808E-2</v>
      </c>
      <c r="CM62" s="47">
        <f t="shared" si="47"/>
        <v>2.2313564298297117E-2</v>
      </c>
      <c r="CN62" s="47">
        <f t="shared" si="105"/>
        <v>0</v>
      </c>
      <c r="CO62" s="47">
        <f t="shared" si="106"/>
        <v>0</v>
      </c>
      <c r="CP62" s="47">
        <f t="shared" si="107"/>
        <v>6.4164395051373502E-2</v>
      </c>
    </row>
    <row r="63" spans="1:108" s="15" customFormat="1" ht="13.5" customHeight="1">
      <c r="A63" s="65"/>
      <c r="B63" s="332"/>
      <c r="C63" s="329"/>
      <c r="D63" s="84"/>
      <c r="E63" s="74" t="s">
        <v>167</v>
      </c>
      <c r="F63" s="178">
        <v>0</v>
      </c>
      <c r="G63" s="64">
        <v>0</v>
      </c>
      <c r="H63" s="82" t="str">
        <f t="shared" si="62"/>
        <v>-</v>
      </c>
      <c r="I63" s="111">
        <v>0</v>
      </c>
      <c r="J63" s="112" t="str">
        <f t="shared" si="63"/>
        <v>-</v>
      </c>
      <c r="K63" s="64">
        <v>0</v>
      </c>
      <c r="L63" s="82" t="str">
        <f t="shared" si="64"/>
        <v>-</v>
      </c>
      <c r="M63" s="111">
        <v>0</v>
      </c>
      <c r="N63" s="112" t="str">
        <f t="shared" si="65"/>
        <v>-</v>
      </c>
      <c r="O63" s="178">
        <v>1</v>
      </c>
      <c r="P63" s="64">
        <v>1</v>
      </c>
      <c r="Q63" s="82">
        <f t="shared" si="66"/>
        <v>1</v>
      </c>
      <c r="R63" s="111">
        <v>913520</v>
      </c>
      <c r="S63" s="112">
        <f t="shared" si="67"/>
        <v>913520</v>
      </c>
      <c r="T63" s="64">
        <v>0</v>
      </c>
      <c r="U63" s="82">
        <f t="shared" si="68"/>
        <v>0</v>
      </c>
      <c r="V63" s="111">
        <v>0</v>
      </c>
      <c r="W63" s="112" t="str">
        <f t="shared" si="69"/>
        <v>-</v>
      </c>
      <c r="X63" s="178">
        <v>6</v>
      </c>
      <c r="Y63" s="64">
        <v>6</v>
      </c>
      <c r="Z63" s="82">
        <f t="shared" si="70"/>
        <v>1</v>
      </c>
      <c r="AA63" s="111">
        <v>1043140</v>
      </c>
      <c r="AB63" s="112">
        <f t="shared" si="71"/>
        <v>173856.66666666666</v>
      </c>
      <c r="AC63" s="64">
        <v>5</v>
      </c>
      <c r="AD63" s="82">
        <f t="shared" si="72"/>
        <v>0.83333333333333337</v>
      </c>
      <c r="AE63" s="111">
        <v>332625</v>
      </c>
      <c r="AF63" s="112">
        <f t="shared" si="73"/>
        <v>66525</v>
      </c>
      <c r="AG63" s="178">
        <v>4</v>
      </c>
      <c r="AH63" s="64">
        <v>4</v>
      </c>
      <c r="AI63" s="82">
        <f t="shared" si="74"/>
        <v>1</v>
      </c>
      <c r="AJ63" s="111">
        <v>972020</v>
      </c>
      <c r="AK63" s="112">
        <f t="shared" si="75"/>
        <v>243005</v>
      </c>
      <c r="AL63" s="64">
        <v>4</v>
      </c>
      <c r="AM63" s="82">
        <f t="shared" si="76"/>
        <v>1</v>
      </c>
      <c r="AN63" s="111">
        <v>235192</v>
      </c>
      <c r="AO63" s="112">
        <f t="shared" si="77"/>
        <v>58798</v>
      </c>
      <c r="AP63" s="178">
        <v>0</v>
      </c>
      <c r="AQ63" s="64">
        <v>0</v>
      </c>
      <c r="AR63" s="82" t="str">
        <f t="shared" si="78"/>
        <v>-</v>
      </c>
      <c r="AS63" s="111">
        <v>0</v>
      </c>
      <c r="AT63" s="112" t="str">
        <f t="shared" si="79"/>
        <v>-</v>
      </c>
      <c r="AU63" s="64">
        <v>0</v>
      </c>
      <c r="AV63" s="82" t="str">
        <f t="shared" si="80"/>
        <v>-</v>
      </c>
      <c r="AW63" s="111">
        <v>0</v>
      </c>
      <c r="AX63" s="112" t="str">
        <f t="shared" si="81"/>
        <v>-</v>
      </c>
      <c r="AY63" s="178">
        <v>0</v>
      </c>
      <c r="AZ63" s="64">
        <v>0</v>
      </c>
      <c r="BA63" s="82" t="str">
        <f t="shared" si="82"/>
        <v>-</v>
      </c>
      <c r="BB63" s="111">
        <v>0</v>
      </c>
      <c r="BC63" s="112" t="str">
        <f t="shared" si="83"/>
        <v>-</v>
      </c>
      <c r="BD63" s="64">
        <v>0</v>
      </c>
      <c r="BE63" s="82" t="str">
        <f t="shared" si="84"/>
        <v>-</v>
      </c>
      <c r="BF63" s="111">
        <v>0</v>
      </c>
      <c r="BG63" s="112" t="str">
        <f t="shared" si="85"/>
        <v>-</v>
      </c>
      <c r="BH63" s="178">
        <v>0</v>
      </c>
      <c r="BI63" s="64">
        <v>0</v>
      </c>
      <c r="BJ63" s="82" t="str">
        <f t="shared" si="86"/>
        <v>-</v>
      </c>
      <c r="BK63" s="111">
        <v>0</v>
      </c>
      <c r="BL63" s="112" t="str">
        <f t="shared" si="87"/>
        <v>-</v>
      </c>
      <c r="BM63" s="64">
        <v>0</v>
      </c>
      <c r="BN63" s="82" t="str">
        <f t="shared" si="88"/>
        <v>-</v>
      </c>
      <c r="BO63" s="111">
        <v>0</v>
      </c>
      <c r="BP63" s="112" t="str">
        <f t="shared" si="89"/>
        <v>-</v>
      </c>
      <c r="BQ63" s="109">
        <f t="shared" si="90"/>
        <v>11</v>
      </c>
      <c r="BR63" s="64">
        <f t="shared" si="91"/>
        <v>11</v>
      </c>
      <c r="BS63" s="82">
        <f t="shared" si="92"/>
        <v>1</v>
      </c>
      <c r="BT63" s="111">
        <f t="shared" si="93"/>
        <v>2928680</v>
      </c>
      <c r="BU63" s="112">
        <f t="shared" si="94"/>
        <v>266243.63636363635</v>
      </c>
      <c r="BV63" s="64">
        <f t="shared" si="95"/>
        <v>9</v>
      </c>
      <c r="BW63" s="82">
        <f t="shared" si="96"/>
        <v>0.81818181818181823</v>
      </c>
      <c r="BX63" s="111">
        <f t="shared" si="97"/>
        <v>567817</v>
      </c>
      <c r="BY63" s="112">
        <f t="shared" si="98"/>
        <v>63090.777777777781</v>
      </c>
      <c r="BZ63" s="85"/>
      <c r="CA63" s="89">
        <f t="shared" si="43"/>
        <v>0.18181818181818177</v>
      </c>
      <c r="CB63" s="89">
        <f t="shared" si="44"/>
        <v>0</v>
      </c>
      <c r="CC63" s="61">
        <v>57</v>
      </c>
      <c r="CD63" s="38" t="s">
        <v>49</v>
      </c>
      <c r="CE63" s="47">
        <f t="shared" si="45"/>
        <v>0.85923753665689151</v>
      </c>
      <c r="CF63" s="47">
        <f t="shared" si="99"/>
        <v>0.95121951219512191</v>
      </c>
      <c r="CG63" s="93">
        <f t="shared" si="100"/>
        <v>0.77777777777777779</v>
      </c>
      <c r="CH63" s="47">
        <f t="shared" si="101"/>
        <v>0.84061997368036268</v>
      </c>
      <c r="CI63" s="47">
        <f t="shared" si="46"/>
        <v>0.12243401759530792</v>
      </c>
      <c r="CJ63" s="47">
        <f t="shared" si="102"/>
        <v>4.8780487804878092E-2</v>
      </c>
      <c r="CK63" s="47">
        <f t="shared" si="103"/>
        <v>0.22222222222222221</v>
      </c>
      <c r="CL63" s="47">
        <f t="shared" si="104"/>
        <v>0.10323146658868254</v>
      </c>
      <c r="CM63" s="47">
        <f t="shared" si="47"/>
        <v>1.832844574780057E-2</v>
      </c>
      <c r="CN63" s="47">
        <f t="shared" si="105"/>
        <v>0</v>
      </c>
      <c r="CO63" s="47">
        <f t="shared" si="106"/>
        <v>0</v>
      </c>
      <c r="CP63" s="47">
        <f t="shared" si="107"/>
        <v>5.6148559730954783E-2</v>
      </c>
    </row>
    <row r="64" spans="1:108" s="15" customFormat="1" ht="13.5" customHeight="1">
      <c r="A64" s="65"/>
      <c r="B64" s="332"/>
      <c r="C64" s="329"/>
      <c r="D64" s="84"/>
      <c r="E64" s="209" t="s">
        <v>168</v>
      </c>
      <c r="F64" s="224">
        <v>0</v>
      </c>
      <c r="G64" s="225">
        <v>0</v>
      </c>
      <c r="H64" s="226" t="str">
        <f t="shared" si="62"/>
        <v>-</v>
      </c>
      <c r="I64" s="227">
        <v>0</v>
      </c>
      <c r="J64" s="228" t="str">
        <f t="shared" si="63"/>
        <v>-</v>
      </c>
      <c r="K64" s="225">
        <v>0</v>
      </c>
      <c r="L64" s="226" t="str">
        <f t="shared" si="64"/>
        <v>-</v>
      </c>
      <c r="M64" s="227">
        <v>0</v>
      </c>
      <c r="N64" s="228" t="str">
        <f t="shared" si="65"/>
        <v>-</v>
      </c>
      <c r="O64" s="224">
        <v>0</v>
      </c>
      <c r="P64" s="225">
        <v>0</v>
      </c>
      <c r="Q64" s="226" t="str">
        <f t="shared" si="66"/>
        <v>-</v>
      </c>
      <c r="R64" s="227">
        <v>0</v>
      </c>
      <c r="S64" s="228" t="str">
        <f t="shared" si="67"/>
        <v>-</v>
      </c>
      <c r="T64" s="225">
        <v>0</v>
      </c>
      <c r="U64" s="226" t="str">
        <f t="shared" si="68"/>
        <v>-</v>
      </c>
      <c r="V64" s="227">
        <v>0</v>
      </c>
      <c r="W64" s="228" t="str">
        <f t="shared" si="69"/>
        <v>-</v>
      </c>
      <c r="X64" s="224">
        <v>3</v>
      </c>
      <c r="Y64" s="225">
        <v>3</v>
      </c>
      <c r="Z64" s="226">
        <f t="shared" si="70"/>
        <v>1</v>
      </c>
      <c r="AA64" s="227">
        <v>681820</v>
      </c>
      <c r="AB64" s="228">
        <f t="shared" si="71"/>
        <v>227273.33333333334</v>
      </c>
      <c r="AC64" s="225">
        <v>3</v>
      </c>
      <c r="AD64" s="226">
        <f t="shared" si="72"/>
        <v>1</v>
      </c>
      <c r="AE64" s="227">
        <v>225416</v>
      </c>
      <c r="AF64" s="228">
        <f t="shared" si="73"/>
        <v>75138.666666666672</v>
      </c>
      <c r="AG64" s="224">
        <v>1</v>
      </c>
      <c r="AH64" s="225">
        <v>1</v>
      </c>
      <c r="AI64" s="226">
        <f t="shared" si="74"/>
        <v>1</v>
      </c>
      <c r="AJ64" s="227">
        <v>790400</v>
      </c>
      <c r="AK64" s="228">
        <f t="shared" si="75"/>
        <v>790400</v>
      </c>
      <c r="AL64" s="225">
        <v>0</v>
      </c>
      <c r="AM64" s="226">
        <f t="shared" si="76"/>
        <v>0</v>
      </c>
      <c r="AN64" s="227">
        <v>0</v>
      </c>
      <c r="AO64" s="228" t="str">
        <f t="shared" si="77"/>
        <v>-</v>
      </c>
      <c r="AP64" s="224">
        <v>0</v>
      </c>
      <c r="AQ64" s="225">
        <v>0</v>
      </c>
      <c r="AR64" s="226" t="str">
        <f t="shared" si="78"/>
        <v>-</v>
      </c>
      <c r="AS64" s="227">
        <v>0</v>
      </c>
      <c r="AT64" s="228" t="str">
        <f t="shared" si="79"/>
        <v>-</v>
      </c>
      <c r="AU64" s="225">
        <v>0</v>
      </c>
      <c r="AV64" s="226" t="str">
        <f t="shared" si="80"/>
        <v>-</v>
      </c>
      <c r="AW64" s="227">
        <v>0</v>
      </c>
      <c r="AX64" s="228" t="str">
        <f t="shared" si="81"/>
        <v>-</v>
      </c>
      <c r="AY64" s="224">
        <v>0</v>
      </c>
      <c r="AZ64" s="225">
        <v>0</v>
      </c>
      <c r="BA64" s="226" t="str">
        <f t="shared" si="82"/>
        <v>-</v>
      </c>
      <c r="BB64" s="227">
        <v>0</v>
      </c>
      <c r="BC64" s="228" t="str">
        <f t="shared" si="83"/>
        <v>-</v>
      </c>
      <c r="BD64" s="225">
        <v>0</v>
      </c>
      <c r="BE64" s="226" t="str">
        <f t="shared" si="84"/>
        <v>-</v>
      </c>
      <c r="BF64" s="227">
        <v>0</v>
      </c>
      <c r="BG64" s="228" t="str">
        <f t="shared" si="85"/>
        <v>-</v>
      </c>
      <c r="BH64" s="224">
        <v>0</v>
      </c>
      <c r="BI64" s="225">
        <v>0</v>
      </c>
      <c r="BJ64" s="226" t="str">
        <f t="shared" si="86"/>
        <v>-</v>
      </c>
      <c r="BK64" s="227">
        <v>0</v>
      </c>
      <c r="BL64" s="228" t="str">
        <f t="shared" si="87"/>
        <v>-</v>
      </c>
      <c r="BM64" s="225">
        <v>0</v>
      </c>
      <c r="BN64" s="226" t="str">
        <f t="shared" si="88"/>
        <v>-</v>
      </c>
      <c r="BO64" s="227">
        <v>0</v>
      </c>
      <c r="BP64" s="228" t="str">
        <f t="shared" si="89"/>
        <v>-</v>
      </c>
      <c r="BQ64" s="229">
        <f t="shared" si="90"/>
        <v>4</v>
      </c>
      <c r="BR64" s="225">
        <f t="shared" si="91"/>
        <v>4</v>
      </c>
      <c r="BS64" s="226">
        <f t="shared" si="92"/>
        <v>1</v>
      </c>
      <c r="BT64" s="227">
        <f t="shared" si="93"/>
        <v>1472220</v>
      </c>
      <c r="BU64" s="228">
        <f t="shared" si="94"/>
        <v>368055</v>
      </c>
      <c r="BV64" s="225">
        <f t="shared" si="95"/>
        <v>3</v>
      </c>
      <c r="BW64" s="226">
        <f t="shared" si="96"/>
        <v>0.75</v>
      </c>
      <c r="BX64" s="227">
        <f t="shared" si="97"/>
        <v>225416</v>
      </c>
      <c r="BY64" s="228">
        <f t="shared" si="98"/>
        <v>75138.666666666672</v>
      </c>
      <c r="BZ64" s="85"/>
      <c r="CA64" s="89">
        <f t="shared" si="43"/>
        <v>0.25</v>
      </c>
      <c r="CB64" s="89">
        <f t="shared" si="44"/>
        <v>0</v>
      </c>
      <c r="CC64" s="61">
        <v>58</v>
      </c>
      <c r="CD64" s="38" t="s">
        <v>29</v>
      </c>
      <c r="CE64" s="47">
        <f t="shared" si="45"/>
        <v>0.87744458930899605</v>
      </c>
      <c r="CF64" s="47">
        <f t="shared" si="99"/>
        <v>0.76666666666666672</v>
      </c>
      <c r="CG64" s="93">
        <f t="shared" si="100"/>
        <v>0.93333333333333335</v>
      </c>
      <c r="CH64" s="47">
        <f t="shared" si="101"/>
        <v>0.81637984019668097</v>
      </c>
      <c r="CI64" s="47">
        <f t="shared" si="46"/>
        <v>0.11440677966101698</v>
      </c>
      <c r="CJ64" s="47">
        <f t="shared" si="102"/>
        <v>0.23333333333333328</v>
      </c>
      <c r="CK64" s="47">
        <f t="shared" si="103"/>
        <v>6.6666666666666652E-2</v>
      </c>
      <c r="CL64" s="47">
        <f t="shared" si="104"/>
        <v>0.10909649661954524</v>
      </c>
      <c r="CM64" s="47">
        <f t="shared" si="47"/>
        <v>8.1486310299869746E-3</v>
      </c>
      <c r="CN64" s="47">
        <f t="shared" si="105"/>
        <v>0</v>
      </c>
      <c r="CO64" s="47">
        <f t="shared" si="106"/>
        <v>0</v>
      </c>
      <c r="CP64" s="47">
        <f t="shared" si="107"/>
        <v>7.4523663183773792E-2</v>
      </c>
    </row>
    <row r="65" spans="1:94" s="15" customFormat="1" ht="13.5" customHeight="1">
      <c r="A65" s="65"/>
      <c r="B65" s="332"/>
      <c r="C65" s="329"/>
      <c r="D65" s="221"/>
      <c r="E65" s="75" t="s">
        <v>234</v>
      </c>
      <c r="F65" s="222">
        <v>0</v>
      </c>
      <c r="G65" s="136">
        <v>0</v>
      </c>
      <c r="H65" s="134" t="str">
        <f>IFERROR(G65/F65,"-")</f>
        <v>-</v>
      </c>
      <c r="I65" s="137">
        <v>0</v>
      </c>
      <c r="J65" s="135" t="str">
        <f>IFERROR(I65/G65,"-")</f>
        <v>-</v>
      </c>
      <c r="K65" s="136">
        <v>0</v>
      </c>
      <c r="L65" s="134" t="str">
        <f>IFERROR(K65/F65,"-")</f>
        <v>-</v>
      </c>
      <c r="M65" s="137">
        <v>0</v>
      </c>
      <c r="N65" s="135" t="str">
        <f>IFERROR(M65/K65,"-")</f>
        <v>-</v>
      </c>
      <c r="O65" s="222">
        <v>0</v>
      </c>
      <c r="P65" s="136">
        <v>0</v>
      </c>
      <c r="Q65" s="134" t="str">
        <f>IFERROR(P65/O65,"-")</f>
        <v>-</v>
      </c>
      <c r="R65" s="137">
        <v>0</v>
      </c>
      <c r="S65" s="135" t="str">
        <f>IFERROR(R65/P65,"-")</f>
        <v>-</v>
      </c>
      <c r="T65" s="136">
        <v>0</v>
      </c>
      <c r="U65" s="134" t="str">
        <f>IFERROR(T65/O65,"-")</f>
        <v>-</v>
      </c>
      <c r="V65" s="137">
        <v>0</v>
      </c>
      <c r="W65" s="135" t="str">
        <f>IFERROR(V65/T65,"-")</f>
        <v>-</v>
      </c>
      <c r="X65" s="222">
        <v>0</v>
      </c>
      <c r="Y65" s="136">
        <v>0</v>
      </c>
      <c r="Z65" s="134" t="str">
        <f>IFERROR(Y65/X65,"-")</f>
        <v>-</v>
      </c>
      <c r="AA65" s="137">
        <v>0</v>
      </c>
      <c r="AB65" s="135" t="str">
        <f>IFERROR(AA65/Y65,"-")</f>
        <v>-</v>
      </c>
      <c r="AC65" s="136">
        <v>0</v>
      </c>
      <c r="AD65" s="134" t="str">
        <f>IFERROR(AC65/X65,"-")</f>
        <v>-</v>
      </c>
      <c r="AE65" s="137">
        <v>0</v>
      </c>
      <c r="AF65" s="135" t="str">
        <f>IFERROR(AE65/AC65,"-")</f>
        <v>-</v>
      </c>
      <c r="AG65" s="222">
        <v>0</v>
      </c>
      <c r="AH65" s="136">
        <v>0</v>
      </c>
      <c r="AI65" s="134" t="str">
        <f>IFERROR(AH65/AG65,"-")</f>
        <v>-</v>
      </c>
      <c r="AJ65" s="137">
        <v>0</v>
      </c>
      <c r="AK65" s="135" t="str">
        <f>IFERROR(AJ65/AH65,"-")</f>
        <v>-</v>
      </c>
      <c r="AL65" s="136">
        <v>0</v>
      </c>
      <c r="AM65" s="134" t="str">
        <f>IFERROR(AL65/AG65,"-")</f>
        <v>-</v>
      </c>
      <c r="AN65" s="137">
        <v>0</v>
      </c>
      <c r="AO65" s="135" t="str">
        <f>IFERROR(AN65/AL65,"-")</f>
        <v>-</v>
      </c>
      <c r="AP65" s="222">
        <v>0</v>
      </c>
      <c r="AQ65" s="136">
        <v>0</v>
      </c>
      <c r="AR65" s="134" t="str">
        <f>IFERROR(AQ65/AP65,"-")</f>
        <v>-</v>
      </c>
      <c r="AS65" s="137">
        <v>0</v>
      </c>
      <c r="AT65" s="135" t="str">
        <f>IFERROR(AS65/AQ65,"-")</f>
        <v>-</v>
      </c>
      <c r="AU65" s="136">
        <v>0</v>
      </c>
      <c r="AV65" s="134" t="str">
        <f>IFERROR(AU65/AP65,"-")</f>
        <v>-</v>
      </c>
      <c r="AW65" s="137">
        <v>0</v>
      </c>
      <c r="AX65" s="135" t="str">
        <f>IFERROR(AW65/AU65,"-")</f>
        <v>-</v>
      </c>
      <c r="AY65" s="222">
        <v>0</v>
      </c>
      <c r="AZ65" s="136">
        <v>0</v>
      </c>
      <c r="BA65" s="134" t="str">
        <f>IFERROR(AZ65/AY65,"-")</f>
        <v>-</v>
      </c>
      <c r="BB65" s="137">
        <v>0</v>
      </c>
      <c r="BC65" s="135" t="str">
        <f>IFERROR(BB65/AZ65,"-")</f>
        <v>-</v>
      </c>
      <c r="BD65" s="136">
        <v>0</v>
      </c>
      <c r="BE65" s="134" t="str">
        <f>IFERROR(BD65/AY65,"-")</f>
        <v>-</v>
      </c>
      <c r="BF65" s="137">
        <v>0</v>
      </c>
      <c r="BG65" s="135" t="str">
        <f>IFERROR(BF65/BD65,"-")</f>
        <v>-</v>
      </c>
      <c r="BH65" s="222">
        <v>0</v>
      </c>
      <c r="BI65" s="136">
        <v>0</v>
      </c>
      <c r="BJ65" s="134" t="str">
        <f>IFERROR(BI65/BH65,"-")</f>
        <v>-</v>
      </c>
      <c r="BK65" s="137">
        <v>0</v>
      </c>
      <c r="BL65" s="135" t="str">
        <f>IFERROR(BK65/BI65,"-")</f>
        <v>-</v>
      </c>
      <c r="BM65" s="136">
        <v>0</v>
      </c>
      <c r="BN65" s="134" t="str">
        <f>IFERROR(BM65/BH65,"-")</f>
        <v>-</v>
      </c>
      <c r="BO65" s="137">
        <v>0</v>
      </c>
      <c r="BP65" s="135" t="str">
        <f>IFERROR(BO65/BM65,"-")</f>
        <v>-</v>
      </c>
      <c r="BQ65" s="223">
        <f t="shared" si="90"/>
        <v>0</v>
      </c>
      <c r="BR65" s="136">
        <f t="shared" si="91"/>
        <v>0</v>
      </c>
      <c r="BS65" s="134" t="str">
        <f>IFERROR(BR65/BQ65,"-")</f>
        <v>-</v>
      </c>
      <c r="BT65" s="137">
        <f>SUM(I65,R65,AA65,AJ65,AS65,BB65,BK65)</f>
        <v>0</v>
      </c>
      <c r="BU65" s="135" t="str">
        <f>IFERROR(BT65/BR65,"-")</f>
        <v>-</v>
      </c>
      <c r="BV65" s="136">
        <f>SUM(K65,T65,AC65,AL65,AU65,BD65,BM65)</f>
        <v>0</v>
      </c>
      <c r="BW65" s="134" t="str">
        <f>IFERROR(BV65/BQ65,"-")</f>
        <v>-</v>
      </c>
      <c r="BX65" s="137">
        <f>SUM(M65,V65,AE65,AN65,AW65,BF65,BO65)</f>
        <v>0</v>
      </c>
      <c r="BY65" s="135" t="str">
        <f>IFERROR(BX65/BV65,"-")</f>
        <v>-</v>
      </c>
      <c r="BZ65" s="85"/>
      <c r="CA65" s="89" t="str">
        <f t="shared" si="43"/>
        <v>-</v>
      </c>
      <c r="CB65" s="89" t="str">
        <f t="shared" si="44"/>
        <v>-</v>
      </c>
      <c r="CC65" s="61">
        <v>59</v>
      </c>
      <c r="CD65" s="38" t="s">
        <v>23</v>
      </c>
      <c r="CE65" s="47">
        <f t="shared" si="45"/>
        <v>0.86980678331536609</v>
      </c>
      <c r="CF65" s="47">
        <f t="shared" si="99"/>
        <v>0.79487179487179482</v>
      </c>
      <c r="CG65" s="93">
        <f t="shared" si="100"/>
        <v>0.875</v>
      </c>
      <c r="CH65" s="47">
        <f t="shared" si="101"/>
        <v>0.83022535063297787</v>
      </c>
      <c r="CI65" s="47">
        <f t="shared" si="46"/>
        <v>0.11825192802056561</v>
      </c>
      <c r="CJ65" s="47">
        <f t="shared" si="102"/>
        <v>0.18803418803418803</v>
      </c>
      <c r="CK65" s="47">
        <f t="shared" si="103"/>
        <v>0.109375</v>
      </c>
      <c r="CL65" s="47">
        <f t="shared" si="104"/>
        <v>0.10488347253593877</v>
      </c>
      <c r="CM65" s="47">
        <f t="shared" si="47"/>
        <v>1.1941288664068295E-2</v>
      </c>
      <c r="CN65" s="47">
        <f t="shared" si="105"/>
        <v>1.7094017094017144E-2</v>
      </c>
      <c r="CO65" s="47">
        <f t="shared" si="106"/>
        <v>1.5625E-2</v>
      </c>
      <c r="CP65" s="47">
        <f t="shared" si="107"/>
        <v>6.4891176831083364E-2</v>
      </c>
    </row>
    <row r="66" spans="1:94" s="15" customFormat="1" ht="13.5" customHeight="1">
      <c r="A66" s="65"/>
      <c r="B66" s="333"/>
      <c r="C66" s="330"/>
      <c r="D66" s="338" t="s">
        <v>225</v>
      </c>
      <c r="E66" s="339"/>
      <c r="F66" s="154">
        <v>39</v>
      </c>
      <c r="G66" s="62">
        <v>39</v>
      </c>
      <c r="H66" s="83">
        <f t="shared" si="62"/>
        <v>1</v>
      </c>
      <c r="I66" s="102">
        <v>70339760</v>
      </c>
      <c r="J66" s="110">
        <f t="shared" si="63"/>
        <v>1803583.5897435897</v>
      </c>
      <c r="K66" s="62">
        <v>35</v>
      </c>
      <c r="L66" s="83">
        <f t="shared" si="64"/>
        <v>0.89743589743589747</v>
      </c>
      <c r="M66" s="102">
        <v>30000514</v>
      </c>
      <c r="N66" s="110">
        <f t="shared" si="65"/>
        <v>857157.54285714286</v>
      </c>
      <c r="O66" s="154">
        <v>76</v>
      </c>
      <c r="P66" s="62">
        <v>72</v>
      </c>
      <c r="Q66" s="83">
        <f t="shared" si="66"/>
        <v>0.94736842105263153</v>
      </c>
      <c r="R66" s="102">
        <v>136953970</v>
      </c>
      <c r="S66" s="110">
        <f t="shared" si="67"/>
        <v>1902138.4722222222</v>
      </c>
      <c r="T66" s="62">
        <v>64</v>
      </c>
      <c r="U66" s="83">
        <f t="shared" si="68"/>
        <v>0.84210526315789469</v>
      </c>
      <c r="V66" s="102">
        <v>45615286</v>
      </c>
      <c r="W66" s="110">
        <f t="shared" si="69"/>
        <v>712738.84375</v>
      </c>
      <c r="X66" s="154">
        <v>3601</v>
      </c>
      <c r="Y66" s="62">
        <v>3338</v>
      </c>
      <c r="Z66" s="83">
        <f t="shared" si="70"/>
        <v>0.92696473201888363</v>
      </c>
      <c r="AA66" s="102">
        <v>2607283010</v>
      </c>
      <c r="AB66" s="110">
        <f t="shared" si="71"/>
        <v>781091.3750748951</v>
      </c>
      <c r="AC66" s="62">
        <v>2935</v>
      </c>
      <c r="AD66" s="83">
        <f t="shared" si="72"/>
        <v>0.81505137461816157</v>
      </c>
      <c r="AE66" s="102">
        <v>565479117</v>
      </c>
      <c r="AF66" s="110">
        <f t="shared" si="73"/>
        <v>192667.50153321977</v>
      </c>
      <c r="AG66" s="154">
        <v>2909</v>
      </c>
      <c r="AH66" s="62">
        <v>2760</v>
      </c>
      <c r="AI66" s="83">
        <f t="shared" si="74"/>
        <v>0.94877964936404258</v>
      </c>
      <c r="AJ66" s="102">
        <v>2757373660</v>
      </c>
      <c r="AK66" s="110">
        <f t="shared" si="75"/>
        <v>999048.42753623193</v>
      </c>
      <c r="AL66" s="62">
        <v>2524</v>
      </c>
      <c r="AM66" s="83">
        <f t="shared" si="76"/>
        <v>0.86765211412856647</v>
      </c>
      <c r="AN66" s="102">
        <v>606025757</v>
      </c>
      <c r="AO66" s="110">
        <f t="shared" si="77"/>
        <v>240105.29199683043</v>
      </c>
      <c r="AP66" s="154">
        <v>2043</v>
      </c>
      <c r="AQ66" s="62">
        <v>1945</v>
      </c>
      <c r="AR66" s="83">
        <f t="shared" si="78"/>
        <v>0.95203132648066568</v>
      </c>
      <c r="AS66" s="102">
        <v>1964121670</v>
      </c>
      <c r="AT66" s="110">
        <f t="shared" si="79"/>
        <v>1009831.1928020566</v>
      </c>
      <c r="AU66" s="62">
        <v>1805</v>
      </c>
      <c r="AV66" s="83">
        <f t="shared" si="80"/>
        <v>0.88350465002447376</v>
      </c>
      <c r="AW66" s="102">
        <v>425686734</v>
      </c>
      <c r="AX66" s="110">
        <f t="shared" si="81"/>
        <v>235837.52576177285</v>
      </c>
      <c r="AY66" s="154">
        <v>931</v>
      </c>
      <c r="AZ66" s="62">
        <v>866</v>
      </c>
      <c r="BA66" s="83">
        <f t="shared" si="82"/>
        <v>0.93018259935553171</v>
      </c>
      <c r="BB66" s="102">
        <v>1053609750</v>
      </c>
      <c r="BC66" s="110">
        <f t="shared" si="83"/>
        <v>1216639.4341801386</v>
      </c>
      <c r="BD66" s="62">
        <v>808</v>
      </c>
      <c r="BE66" s="83">
        <f t="shared" si="84"/>
        <v>0.86788399570354458</v>
      </c>
      <c r="BF66" s="102">
        <v>197803244</v>
      </c>
      <c r="BG66" s="110">
        <f t="shared" si="85"/>
        <v>244805.99504950494</v>
      </c>
      <c r="BH66" s="154">
        <v>344</v>
      </c>
      <c r="BI66" s="62">
        <v>299</v>
      </c>
      <c r="BJ66" s="83">
        <f t="shared" si="86"/>
        <v>0.8691860465116279</v>
      </c>
      <c r="BK66" s="102">
        <v>310895720</v>
      </c>
      <c r="BL66" s="110">
        <f t="shared" si="87"/>
        <v>1039785.016722408</v>
      </c>
      <c r="BM66" s="62">
        <v>265</v>
      </c>
      <c r="BN66" s="83">
        <f t="shared" si="88"/>
        <v>0.77034883720930236</v>
      </c>
      <c r="BO66" s="102">
        <v>49483698</v>
      </c>
      <c r="BP66" s="110">
        <f t="shared" si="89"/>
        <v>186730.93584905661</v>
      </c>
      <c r="BQ66" s="108">
        <f t="shared" si="90"/>
        <v>9943</v>
      </c>
      <c r="BR66" s="62">
        <f t="shared" si="91"/>
        <v>9319</v>
      </c>
      <c r="BS66" s="83">
        <f t="shared" si="92"/>
        <v>0.9372422810017097</v>
      </c>
      <c r="BT66" s="102">
        <f t="shared" si="93"/>
        <v>8900577540</v>
      </c>
      <c r="BU66" s="110">
        <f t="shared" si="94"/>
        <v>955100.06867689663</v>
      </c>
      <c r="BV66" s="62">
        <f t="shared" si="95"/>
        <v>8436</v>
      </c>
      <c r="BW66" s="83">
        <f t="shared" si="96"/>
        <v>0.84843608568842399</v>
      </c>
      <c r="BX66" s="102">
        <f t="shared" si="97"/>
        <v>1920094350</v>
      </c>
      <c r="BY66" s="110">
        <f t="shared" si="98"/>
        <v>227607.2012802276</v>
      </c>
      <c r="BZ66" s="85"/>
      <c r="CA66" s="89">
        <f t="shared" si="43"/>
        <v>8.8806195313285707E-2</v>
      </c>
      <c r="CB66" s="89">
        <f t="shared" si="44"/>
        <v>6.2757718998290302E-2</v>
      </c>
      <c r="CC66" s="61">
        <v>60</v>
      </c>
      <c r="CD66" s="38" t="s">
        <v>50</v>
      </c>
      <c r="CE66" s="47">
        <f t="shared" si="45"/>
        <v>0.85358919687277901</v>
      </c>
      <c r="CF66" s="47">
        <f t="shared" si="99"/>
        <v>0.83536585365853655</v>
      </c>
      <c r="CG66" s="93">
        <f t="shared" si="100"/>
        <v>0.90476190476190477</v>
      </c>
      <c r="CH66" s="47">
        <f t="shared" si="101"/>
        <v>0.8330929592238101</v>
      </c>
      <c r="CI66" s="47">
        <f t="shared" si="46"/>
        <v>0.13290689410092393</v>
      </c>
      <c r="CJ66" s="47">
        <f t="shared" si="102"/>
        <v>0.15853658536585369</v>
      </c>
      <c r="CK66" s="47">
        <f t="shared" si="103"/>
        <v>9.5238095238095233E-2</v>
      </c>
      <c r="CL66" s="47">
        <f t="shared" si="104"/>
        <v>0.11000393339451953</v>
      </c>
      <c r="CM66" s="47">
        <f t="shared" si="47"/>
        <v>1.3503909026297056E-2</v>
      </c>
      <c r="CN66" s="47">
        <f t="shared" si="105"/>
        <v>6.0975609756097615E-3</v>
      </c>
      <c r="CO66" s="47">
        <f t="shared" si="106"/>
        <v>0</v>
      </c>
      <c r="CP66" s="47">
        <f t="shared" si="107"/>
        <v>5.690310738167037E-2</v>
      </c>
    </row>
    <row r="67" spans="1:94" s="15" customFormat="1" ht="13.5" customHeight="1">
      <c r="A67" s="65"/>
      <c r="B67" s="331">
        <v>11</v>
      </c>
      <c r="C67" s="328" t="s">
        <v>60</v>
      </c>
      <c r="D67" s="318" t="s">
        <v>157</v>
      </c>
      <c r="E67" s="307"/>
      <c r="F67" s="154">
        <v>5</v>
      </c>
      <c r="G67" s="62">
        <v>5</v>
      </c>
      <c r="H67" s="83">
        <f t="shared" si="62"/>
        <v>1</v>
      </c>
      <c r="I67" s="102">
        <v>992120</v>
      </c>
      <c r="J67" s="110">
        <f t="shared" si="63"/>
        <v>198424</v>
      </c>
      <c r="K67" s="62">
        <v>4</v>
      </c>
      <c r="L67" s="83">
        <f t="shared" si="64"/>
        <v>0.8</v>
      </c>
      <c r="M67" s="102">
        <v>91828</v>
      </c>
      <c r="N67" s="110">
        <f t="shared" si="65"/>
        <v>22957</v>
      </c>
      <c r="O67" s="154">
        <v>22</v>
      </c>
      <c r="P67" s="62">
        <v>22</v>
      </c>
      <c r="Q67" s="83">
        <f t="shared" si="66"/>
        <v>1</v>
      </c>
      <c r="R67" s="102">
        <v>13352590</v>
      </c>
      <c r="S67" s="110">
        <f t="shared" si="67"/>
        <v>606935.90909090906</v>
      </c>
      <c r="T67" s="62">
        <v>21</v>
      </c>
      <c r="U67" s="83">
        <f t="shared" si="68"/>
        <v>0.95454545454545459</v>
      </c>
      <c r="V67" s="102">
        <v>1754787</v>
      </c>
      <c r="W67" s="110">
        <f t="shared" si="69"/>
        <v>83561.28571428571</v>
      </c>
      <c r="X67" s="154">
        <v>1225</v>
      </c>
      <c r="Y67" s="62">
        <v>1204</v>
      </c>
      <c r="Z67" s="83">
        <f t="shared" si="70"/>
        <v>0.98285714285714287</v>
      </c>
      <c r="AA67" s="102">
        <v>502083630</v>
      </c>
      <c r="AB67" s="110">
        <f t="shared" si="71"/>
        <v>417012.98172757478</v>
      </c>
      <c r="AC67" s="62">
        <v>1067</v>
      </c>
      <c r="AD67" s="83">
        <f t="shared" si="72"/>
        <v>0.87102040816326531</v>
      </c>
      <c r="AE67" s="102">
        <v>103809166</v>
      </c>
      <c r="AF67" s="110">
        <f t="shared" si="73"/>
        <v>97290.689784442366</v>
      </c>
      <c r="AG67" s="154">
        <v>849</v>
      </c>
      <c r="AH67" s="62">
        <v>839</v>
      </c>
      <c r="AI67" s="83">
        <f t="shared" si="74"/>
        <v>0.9882214369846879</v>
      </c>
      <c r="AJ67" s="102">
        <v>402367820</v>
      </c>
      <c r="AK67" s="110">
        <f t="shared" si="75"/>
        <v>479580.23837902263</v>
      </c>
      <c r="AL67" s="62">
        <v>753</v>
      </c>
      <c r="AM67" s="83">
        <f t="shared" si="76"/>
        <v>0.88692579505300351</v>
      </c>
      <c r="AN67" s="102">
        <v>88189969</v>
      </c>
      <c r="AO67" s="110">
        <f t="shared" si="77"/>
        <v>117118.15272244356</v>
      </c>
      <c r="AP67" s="154">
        <v>368</v>
      </c>
      <c r="AQ67" s="62">
        <v>363</v>
      </c>
      <c r="AR67" s="83">
        <f t="shared" si="78"/>
        <v>0.98641304347826086</v>
      </c>
      <c r="AS67" s="102">
        <v>237957530</v>
      </c>
      <c r="AT67" s="110">
        <f t="shared" si="79"/>
        <v>655530.38567493111</v>
      </c>
      <c r="AU67" s="62">
        <v>340</v>
      </c>
      <c r="AV67" s="83">
        <f t="shared" si="80"/>
        <v>0.92391304347826086</v>
      </c>
      <c r="AW67" s="102">
        <v>46449213</v>
      </c>
      <c r="AX67" s="110">
        <f t="shared" si="81"/>
        <v>136615.33235294119</v>
      </c>
      <c r="AY67" s="154">
        <v>116</v>
      </c>
      <c r="AZ67" s="62">
        <v>116</v>
      </c>
      <c r="BA67" s="83">
        <f t="shared" si="82"/>
        <v>1</v>
      </c>
      <c r="BB67" s="102">
        <v>85807180</v>
      </c>
      <c r="BC67" s="110">
        <f t="shared" si="83"/>
        <v>739717.06896551722</v>
      </c>
      <c r="BD67" s="62">
        <v>110</v>
      </c>
      <c r="BE67" s="83">
        <f t="shared" si="84"/>
        <v>0.94827586206896552</v>
      </c>
      <c r="BF67" s="102">
        <v>12385578</v>
      </c>
      <c r="BG67" s="110">
        <f t="shared" si="85"/>
        <v>112596.16363636364</v>
      </c>
      <c r="BH67" s="154">
        <v>23</v>
      </c>
      <c r="BI67" s="62">
        <v>23</v>
      </c>
      <c r="BJ67" s="83">
        <f t="shared" si="86"/>
        <v>1</v>
      </c>
      <c r="BK67" s="102">
        <v>11462030</v>
      </c>
      <c r="BL67" s="110">
        <f t="shared" si="87"/>
        <v>498349.13043478259</v>
      </c>
      <c r="BM67" s="62">
        <v>22</v>
      </c>
      <c r="BN67" s="83">
        <f t="shared" si="88"/>
        <v>0.95652173913043481</v>
      </c>
      <c r="BO67" s="102">
        <v>1733550</v>
      </c>
      <c r="BP67" s="110">
        <f t="shared" si="89"/>
        <v>78797.727272727279</v>
      </c>
      <c r="BQ67" s="108">
        <f t="shared" si="90"/>
        <v>2608</v>
      </c>
      <c r="BR67" s="62">
        <f t="shared" si="91"/>
        <v>2572</v>
      </c>
      <c r="BS67" s="83">
        <f t="shared" si="92"/>
        <v>0.98619631901840488</v>
      </c>
      <c r="BT67" s="102">
        <f t="shared" si="93"/>
        <v>1254022900</v>
      </c>
      <c r="BU67" s="110">
        <f t="shared" si="94"/>
        <v>487567.22395023331</v>
      </c>
      <c r="BV67" s="62">
        <f t="shared" si="95"/>
        <v>2317</v>
      </c>
      <c r="BW67" s="83">
        <f t="shared" si="96"/>
        <v>0.88842024539877296</v>
      </c>
      <c r="BX67" s="102">
        <f t="shared" si="97"/>
        <v>254414091</v>
      </c>
      <c r="BY67" s="110">
        <f t="shared" si="98"/>
        <v>109803.23305999137</v>
      </c>
      <c r="BZ67" s="85"/>
      <c r="CA67" s="89">
        <f t="shared" si="43"/>
        <v>9.777607361963192E-2</v>
      </c>
      <c r="CB67" s="89">
        <f t="shared" si="44"/>
        <v>1.3803680981595123E-2</v>
      </c>
      <c r="CC67" s="61">
        <v>61</v>
      </c>
      <c r="CD67" s="38" t="s">
        <v>18</v>
      </c>
      <c r="CE67" s="47">
        <f t="shared" si="45"/>
        <v>0.86696371737746658</v>
      </c>
      <c r="CF67" s="47">
        <f t="shared" si="99"/>
        <v>0.875</v>
      </c>
      <c r="CG67" s="93">
        <f t="shared" si="100"/>
        <v>0.90909090909090906</v>
      </c>
      <c r="CH67" s="47">
        <f t="shared" si="101"/>
        <v>0.82699016809387882</v>
      </c>
      <c r="CI67" s="47">
        <f t="shared" si="46"/>
        <v>0.11775938892425208</v>
      </c>
      <c r="CJ67" s="47">
        <f t="shared" si="102"/>
        <v>0.125</v>
      </c>
      <c r="CK67" s="47">
        <f t="shared" si="103"/>
        <v>0</v>
      </c>
      <c r="CL67" s="47">
        <f t="shared" si="104"/>
        <v>0.10957817951157633</v>
      </c>
      <c r="CM67" s="47">
        <f t="shared" si="47"/>
        <v>1.5276893698281335E-2</v>
      </c>
      <c r="CN67" s="47">
        <f t="shared" si="105"/>
        <v>0</v>
      </c>
      <c r="CO67" s="47">
        <f t="shared" si="106"/>
        <v>9.0909090909090939E-2</v>
      </c>
      <c r="CP67" s="47">
        <f t="shared" si="107"/>
        <v>6.3431652394544846E-2</v>
      </c>
    </row>
    <row r="68" spans="1:94" s="15" customFormat="1" ht="13.5" customHeight="1">
      <c r="A68" s="65"/>
      <c r="B68" s="332"/>
      <c r="C68" s="329"/>
      <c r="D68" s="306" t="s">
        <v>171</v>
      </c>
      <c r="E68" s="307"/>
      <c r="F68" s="154">
        <v>0</v>
      </c>
      <c r="G68" s="62">
        <v>0</v>
      </c>
      <c r="H68" s="83" t="str">
        <f t="shared" si="62"/>
        <v>-</v>
      </c>
      <c r="I68" s="102">
        <v>0</v>
      </c>
      <c r="J68" s="110" t="str">
        <f t="shared" si="63"/>
        <v>-</v>
      </c>
      <c r="K68" s="62">
        <v>0</v>
      </c>
      <c r="L68" s="83" t="str">
        <f t="shared" si="64"/>
        <v>-</v>
      </c>
      <c r="M68" s="102">
        <v>0</v>
      </c>
      <c r="N68" s="110" t="str">
        <f t="shared" si="65"/>
        <v>-</v>
      </c>
      <c r="O68" s="154">
        <v>0</v>
      </c>
      <c r="P68" s="62">
        <v>0</v>
      </c>
      <c r="Q68" s="83" t="str">
        <f t="shared" si="66"/>
        <v>-</v>
      </c>
      <c r="R68" s="102">
        <v>0</v>
      </c>
      <c r="S68" s="110" t="str">
        <f t="shared" si="67"/>
        <v>-</v>
      </c>
      <c r="T68" s="62">
        <v>0</v>
      </c>
      <c r="U68" s="83" t="str">
        <f t="shared" si="68"/>
        <v>-</v>
      </c>
      <c r="V68" s="102">
        <v>0</v>
      </c>
      <c r="W68" s="110" t="str">
        <f t="shared" si="69"/>
        <v>-</v>
      </c>
      <c r="X68" s="154">
        <v>42</v>
      </c>
      <c r="Y68" s="62">
        <v>42</v>
      </c>
      <c r="Z68" s="83">
        <f t="shared" si="70"/>
        <v>1</v>
      </c>
      <c r="AA68" s="102">
        <v>19020020</v>
      </c>
      <c r="AB68" s="110">
        <f t="shared" si="71"/>
        <v>452857.61904761905</v>
      </c>
      <c r="AC68" s="62">
        <v>40</v>
      </c>
      <c r="AD68" s="83">
        <f t="shared" si="72"/>
        <v>0.95238095238095233</v>
      </c>
      <c r="AE68" s="102">
        <v>4124178</v>
      </c>
      <c r="AF68" s="110">
        <f t="shared" si="73"/>
        <v>103104.45</v>
      </c>
      <c r="AG68" s="154">
        <v>16</v>
      </c>
      <c r="AH68" s="62">
        <v>16</v>
      </c>
      <c r="AI68" s="83">
        <f t="shared" si="74"/>
        <v>1</v>
      </c>
      <c r="AJ68" s="102">
        <v>7317660</v>
      </c>
      <c r="AK68" s="110">
        <f t="shared" si="75"/>
        <v>457353.75</v>
      </c>
      <c r="AL68" s="62">
        <v>14</v>
      </c>
      <c r="AM68" s="83">
        <f t="shared" si="76"/>
        <v>0.875</v>
      </c>
      <c r="AN68" s="102">
        <v>1888799</v>
      </c>
      <c r="AO68" s="110">
        <f t="shared" si="77"/>
        <v>134914.21428571429</v>
      </c>
      <c r="AP68" s="154">
        <v>1</v>
      </c>
      <c r="AQ68" s="62">
        <v>1</v>
      </c>
      <c r="AR68" s="83">
        <f t="shared" si="78"/>
        <v>1</v>
      </c>
      <c r="AS68" s="102">
        <v>1257340</v>
      </c>
      <c r="AT68" s="110">
        <f t="shared" si="79"/>
        <v>1257340</v>
      </c>
      <c r="AU68" s="62">
        <v>0</v>
      </c>
      <c r="AV68" s="83">
        <f t="shared" si="80"/>
        <v>0</v>
      </c>
      <c r="AW68" s="102">
        <v>0</v>
      </c>
      <c r="AX68" s="110" t="str">
        <f t="shared" si="81"/>
        <v>-</v>
      </c>
      <c r="AY68" s="154">
        <v>1</v>
      </c>
      <c r="AZ68" s="62">
        <v>1</v>
      </c>
      <c r="BA68" s="83">
        <f t="shared" si="82"/>
        <v>1</v>
      </c>
      <c r="BB68" s="102">
        <v>125080</v>
      </c>
      <c r="BC68" s="110">
        <f t="shared" si="83"/>
        <v>125080</v>
      </c>
      <c r="BD68" s="62">
        <v>0</v>
      </c>
      <c r="BE68" s="83">
        <f t="shared" si="84"/>
        <v>0</v>
      </c>
      <c r="BF68" s="102">
        <v>0</v>
      </c>
      <c r="BG68" s="110" t="str">
        <f t="shared" si="85"/>
        <v>-</v>
      </c>
      <c r="BH68" s="154">
        <v>0</v>
      </c>
      <c r="BI68" s="62">
        <v>0</v>
      </c>
      <c r="BJ68" s="83" t="str">
        <f t="shared" si="86"/>
        <v>-</v>
      </c>
      <c r="BK68" s="102">
        <v>0</v>
      </c>
      <c r="BL68" s="110" t="str">
        <f t="shared" si="87"/>
        <v>-</v>
      </c>
      <c r="BM68" s="62">
        <v>0</v>
      </c>
      <c r="BN68" s="83" t="str">
        <f t="shared" si="88"/>
        <v>-</v>
      </c>
      <c r="BO68" s="102">
        <v>0</v>
      </c>
      <c r="BP68" s="110" t="str">
        <f t="shared" si="89"/>
        <v>-</v>
      </c>
      <c r="BQ68" s="108">
        <f t="shared" si="90"/>
        <v>60</v>
      </c>
      <c r="BR68" s="62">
        <f t="shared" si="91"/>
        <v>60</v>
      </c>
      <c r="BS68" s="83">
        <f t="shared" si="92"/>
        <v>1</v>
      </c>
      <c r="BT68" s="102">
        <f t="shared" si="93"/>
        <v>27720100</v>
      </c>
      <c r="BU68" s="110">
        <f t="shared" si="94"/>
        <v>462001.66666666669</v>
      </c>
      <c r="BV68" s="62">
        <f t="shared" si="95"/>
        <v>54</v>
      </c>
      <c r="BW68" s="83">
        <f t="shared" si="96"/>
        <v>0.9</v>
      </c>
      <c r="BX68" s="102">
        <f t="shared" si="97"/>
        <v>6012977</v>
      </c>
      <c r="BY68" s="110">
        <f t="shared" si="98"/>
        <v>111351.42592592593</v>
      </c>
      <c r="BZ68" s="85"/>
      <c r="CA68" s="89">
        <f t="shared" si="43"/>
        <v>9.9999999999999978E-2</v>
      </c>
      <c r="CB68" s="89">
        <f t="shared" si="44"/>
        <v>0</v>
      </c>
      <c r="CC68" s="61">
        <v>62</v>
      </c>
      <c r="CD68" s="38" t="s">
        <v>19</v>
      </c>
      <c r="CE68" s="47">
        <f t="shared" si="45"/>
        <v>0.82512451577199775</v>
      </c>
      <c r="CF68" s="47">
        <f t="shared" si="99"/>
        <v>0.83333333333333337</v>
      </c>
      <c r="CG68" s="93">
        <f t="shared" si="100"/>
        <v>0.74285714285714288</v>
      </c>
      <c r="CH68" s="47">
        <f t="shared" si="101"/>
        <v>0.83199195171026152</v>
      </c>
      <c r="CI68" s="47">
        <f t="shared" si="46"/>
        <v>0.15993359158826792</v>
      </c>
      <c r="CJ68" s="47">
        <f t="shared" si="102"/>
        <v>0.16666666666666663</v>
      </c>
      <c r="CK68" s="47">
        <f t="shared" si="103"/>
        <v>0.22857142857142854</v>
      </c>
      <c r="CL68" s="47">
        <f t="shared" si="104"/>
        <v>0.11096579476861168</v>
      </c>
      <c r="CM68" s="47">
        <f t="shared" si="47"/>
        <v>1.4941892639734333E-2</v>
      </c>
      <c r="CN68" s="47">
        <f t="shared" si="105"/>
        <v>0</v>
      </c>
      <c r="CO68" s="47">
        <f t="shared" si="106"/>
        <v>2.8571428571428581E-2</v>
      </c>
      <c r="CP68" s="47">
        <f t="shared" si="107"/>
        <v>5.7042253521126796E-2</v>
      </c>
    </row>
    <row r="69" spans="1:94" s="15" customFormat="1" ht="13.5" customHeight="1">
      <c r="A69" s="65"/>
      <c r="B69" s="332"/>
      <c r="C69" s="329"/>
      <c r="D69" s="84"/>
      <c r="E69" s="74" t="s">
        <v>167</v>
      </c>
      <c r="F69" s="178">
        <v>0</v>
      </c>
      <c r="G69" s="64">
        <v>0</v>
      </c>
      <c r="H69" s="82" t="str">
        <f t="shared" si="62"/>
        <v>-</v>
      </c>
      <c r="I69" s="111">
        <v>0</v>
      </c>
      <c r="J69" s="112" t="str">
        <f t="shared" si="63"/>
        <v>-</v>
      </c>
      <c r="K69" s="64">
        <v>0</v>
      </c>
      <c r="L69" s="82" t="str">
        <f t="shared" si="64"/>
        <v>-</v>
      </c>
      <c r="M69" s="111">
        <v>0</v>
      </c>
      <c r="N69" s="112" t="str">
        <f t="shared" si="65"/>
        <v>-</v>
      </c>
      <c r="O69" s="178">
        <v>0</v>
      </c>
      <c r="P69" s="64">
        <v>0</v>
      </c>
      <c r="Q69" s="82" t="str">
        <f t="shared" si="66"/>
        <v>-</v>
      </c>
      <c r="R69" s="111">
        <v>0</v>
      </c>
      <c r="S69" s="112" t="str">
        <f t="shared" si="67"/>
        <v>-</v>
      </c>
      <c r="T69" s="64">
        <v>0</v>
      </c>
      <c r="U69" s="82" t="str">
        <f t="shared" si="68"/>
        <v>-</v>
      </c>
      <c r="V69" s="111">
        <v>0</v>
      </c>
      <c r="W69" s="112" t="str">
        <f t="shared" si="69"/>
        <v>-</v>
      </c>
      <c r="X69" s="178">
        <v>34</v>
      </c>
      <c r="Y69" s="64">
        <v>34</v>
      </c>
      <c r="Z69" s="82">
        <f t="shared" si="70"/>
        <v>1</v>
      </c>
      <c r="AA69" s="111">
        <v>15208820</v>
      </c>
      <c r="AB69" s="112">
        <f t="shared" si="71"/>
        <v>447318.23529411765</v>
      </c>
      <c r="AC69" s="64">
        <v>32</v>
      </c>
      <c r="AD69" s="82">
        <f t="shared" si="72"/>
        <v>0.94117647058823528</v>
      </c>
      <c r="AE69" s="111">
        <v>2564125</v>
      </c>
      <c r="AF69" s="112">
        <f t="shared" si="73"/>
        <v>80128.90625</v>
      </c>
      <c r="AG69" s="178">
        <v>15</v>
      </c>
      <c r="AH69" s="64">
        <v>15</v>
      </c>
      <c r="AI69" s="82">
        <f t="shared" si="74"/>
        <v>1</v>
      </c>
      <c r="AJ69" s="111">
        <v>7027980</v>
      </c>
      <c r="AK69" s="112">
        <f t="shared" si="75"/>
        <v>468532</v>
      </c>
      <c r="AL69" s="64">
        <v>13</v>
      </c>
      <c r="AM69" s="82">
        <f t="shared" si="76"/>
        <v>0.8666666666666667</v>
      </c>
      <c r="AN69" s="111">
        <v>1736531</v>
      </c>
      <c r="AO69" s="112">
        <f t="shared" si="77"/>
        <v>133579.30769230769</v>
      </c>
      <c r="AP69" s="178">
        <v>0</v>
      </c>
      <c r="AQ69" s="64">
        <v>0</v>
      </c>
      <c r="AR69" s="82" t="str">
        <f t="shared" si="78"/>
        <v>-</v>
      </c>
      <c r="AS69" s="111">
        <v>0</v>
      </c>
      <c r="AT69" s="112" t="str">
        <f t="shared" si="79"/>
        <v>-</v>
      </c>
      <c r="AU69" s="64">
        <v>0</v>
      </c>
      <c r="AV69" s="82" t="str">
        <f t="shared" si="80"/>
        <v>-</v>
      </c>
      <c r="AW69" s="111">
        <v>0</v>
      </c>
      <c r="AX69" s="112" t="str">
        <f t="shared" si="81"/>
        <v>-</v>
      </c>
      <c r="AY69" s="178">
        <v>1</v>
      </c>
      <c r="AZ69" s="64">
        <v>1</v>
      </c>
      <c r="BA69" s="82">
        <f t="shared" si="82"/>
        <v>1</v>
      </c>
      <c r="BB69" s="111">
        <v>125080</v>
      </c>
      <c r="BC69" s="112">
        <f t="shared" si="83"/>
        <v>125080</v>
      </c>
      <c r="BD69" s="64">
        <v>0</v>
      </c>
      <c r="BE69" s="82">
        <f t="shared" si="84"/>
        <v>0</v>
      </c>
      <c r="BF69" s="111">
        <v>0</v>
      </c>
      <c r="BG69" s="112" t="str">
        <f t="shared" si="85"/>
        <v>-</v>
      </c>
      <c r="BH69" s="178">
        <v>0</v>
      </c>
      <c r="BI69" s="64">
        <v>0</v>
      </c>
      <c r="BJ69" s="82" t="str">
        <f t="shared" si="86"/>
        <v>-</v>
      </c>
      <c r="BK69" s="111">
        <v>0</v>
      </c>
      <c r="BL69" s="112" t="str">
        <f t="shared" si="87"/>
        <v>-</v>
      </c>
      <c r="BM69" s="64">
        <v>0</v>
      </c>
      <c r="BN69" s="82" t="str">
        <f t="shared" si="88"/>
        <v>-</v>
      </c>
      <c r="BO69" s="111">
        <v>0</v>
      </c>
      <c r="BP69" s="112" t="str">
        <f t="shared" si="89"/>
        <v>-</v>
      </c>
      <c r="BQ69" s="109">
        <f t="shared" si="90"/>
        <v>50</v>
      </c>
      <c r="BR69" s="64">
        <f t="shared" si="91"/>
        <v>50</v>
      </c>
      <c r="BS69" s="82">
        <f t="shared" si="92"/>
        <v>1</v>
      </c>
      <c r="BT69" s="111">
        <f t="shared" si="93"/>
        <v>22361880</v>
      </c>
      <c r="BU69" s="112">
        <f t="shared" si="94"/>
        <v>447237.6</v>
      </c>
      <c r="BV69" s="64">
        <f t="shared" si="95"/>
        <v>45</v>
      </c>
      <c r="BW69" s="82">
        <f t="shared" si="96"/>
        <v>0.9</v>
      </c>
      <c r="BX69" s="111">
        <f t="shared" si="97"/>
        <v>4300656</v>
      </c>
      <c r="BY69" s="112">
        <f t="shared" si="98"/>
        <v>95570.133333333331</v>
      </c>
      <c r="BZ69" s="85"/>
      <c r="CA69" s="89">
        <f t="shared" si="43"/>
        <v>9.9999999999999978E-2</v>
      </c>
      <c r="CB69" s="89">
        <f t="shared" si="44"/>
        <v>0</v>
      </c>
      <c r="CC69" s="61">
        <v>63</v>
      </c>
      <c r="CD69" s="38" t="s">
        <v>30</v>
      </c>
      <c r="CE69" s="47">
        <f t="shared" si="45"/>
        <v>0.87901349464867384</v>
      </c>
      <c r="CF69" s="47">
        <f t="shared" si="99"/>
        <v>0.82608695652173914</v>
      </c>
      <c r="CG69" s="93">
        <f t="shared" si="100"/>
        <v>0.88235294117647056</v>
      </c>
      <c r="CH69" s="47">
        <f t="shared" si="101"/>
        <v>0.81607929515418498</v>
      </c>
      <c r="CI69" s="47">
        <f t="shared" si="46"/>
        <v>0.10981852024197292</v>
      </c>
      <c r="CJ69" s="47">
        <f t="shared" si="102"/>
        <v>0.13043478260869568</v>
      </c>
      <c r="CK69" s="47">
        <f t="shared" si="103"/>
        <v>0.11764705882352944</v>
      </c>
      <c r="CL69" s="47">
        <f t="shared" si="104"/>
        <v>0.12083071113908117</v>
      </c>
      <c r="CM69" s="47">
        <f t="shared" si="47"/>
        <v>1.116798510935324E-2</v>
      </c>
      <c r="CN69" s="47">
        <f t="shared" si="105"/>
        <v>4.3478260869565188E-2</v>
      </c>
      <c r="CO69" s="47">
        <f t="shared" si="106"/>
        <v>0</v>
      </c>
      <c r="CP69" s="47">
        <f t="shared" si="107"/>
        <v>6.3089993706733849E-2</v>
      </c>
    </row>
    <row r="70" spans="1:94" s="15" customFormat="1" ht="13.5" customHeight="1">
      <c r="A70" s="65"/>
      <c r="B70" s="332"/>
      <c r="C70" s="329"/>
      <c r="D70" s="84"/>
      <c r="E70" s="209" t="s">
        <v>168</v>
      </c>
      <c r="F70" s="224">
        <v>0</v>
      </c>
      <c r="G70" s="225">
        <v>0</v>
      </c>
      <c r="H70" s="226" t="str">
        <f t="shared" si="62"/>
        <v>-</v>
      </c>
      <c r="I70" s="227">
        <v>0</v>
      </c>
      <c r="J70" s="228" t="str">
        <f t="shared" si="63"/>
        <v>-</v>
      </c>
      <c r="K70" s="225">
        <v>0</v>
      </c>
      <c r="L70" s="226" t="str">
        <f t="shared" si="64"/>
        <v>-</v>
      </c>
      <c r="M70" s="227">
        <v>0</v>
      </c>
      <c r="N70" s="228" t="str">
        <f t="shared" si="65"/>
        <v>-</v>
      </c>
      <c r="O70" s="224">
        <v>0</v>
      </c>
      <c r="P70" s="225">
        <v>0</v>
      </c>
      <c r="Q70" s="226" t="str">
        <f t="shared" si="66"/>
        <v>-</v>
      </c>
      <c r="R70" s="227">
        <v>0</v>
      </c>
      <c r="S70" s="228" t="str">
        <f t="shared" si="67"/>
        <v>-</v>
      </c>
      <c r="T70" s="225">
        <v>0</v>
      </c>
      <c r="U70" s="226" t="str">
        <f t="shared" si="68"/>
        <v>-</v>
      </c>
      <c r="V70" s="227">
        <v>0</v>
      </c>
      <c r="W70" s="228" t="str">
        <f t="shared" si="69"/>
        <v>-</v>
      </c>
      <c r="X70" s="224">
        <v>8</v>
      </c>
      <c r="Y70" s="225">
        <v>8</v>
      </c>
      <c r="Z70" s="226">
        <f t="shared" si="70"/>
        <v>1</v>
      </c>
      <c r="AA70" s="227">
        <v>3811200</v>
      </c>
      <c r="AB70" s="228">
        <f t="shared" si="71"/>
        <v>476400</v>
      </c>
      <c r="AC70" s="225">
        <v>8</v>
      </c>
      <c r="AD70" s="226">
        <f t="shared" si="72"/>
        <v>1</v>
      </c>
      <c r="AE70" s="227">
        <v>1560053</v>
      </c>
      <c r="AF70" s="228">
        <f t="shared" si="73"/>
        <v>195006.625</v>
      </c>
      <c r="AG70" s="224">
        <v>1</v>
      </c>
      <c r="AH70" s="225">
        <v>1</v>
      </c>
      <c r="AI70" s="226">
        <f t="shared" si="74"/>
        <v>1</v>
      </c>
      <c r="AJ70" s="227">
        <v>289680</v>
      </c>
      <c r="AK70" s="228">
        <f t="shared" si="75"/>
        <v>289680</v>
      </c>
      <c r="AL70" s="225">
        <v>1</v>
      </c>
      <c r="AM70" s="226">
        <f t="shared" si="76"/>
        <v>1</v>
      </c>
      <c r="AN70" s="227">
        <v>152268</v>
      </c>
      <c r="AO70" s="228">
        <f t="shared" si="77"/>
        <v>152268</v>
      </c>
      <c r="AP70" s="224">
        <v>1</v>
      </c>
      <c r="AQ70" s="225">
        <v>1</v>
      </c>
      <c r="AR70" s="226">
        <f t="shared" si="78"/>
        <v>1</v>
      </c>
      <c r="AS70" s="227">
        <v>1257340</v>
      </c>
      <c r="AT70" s="228">
        <f t="shared" si="79"/>
        <v>1257340</v>
      </c>
      <c r="AU70" s="225">
        <v>0</v>
      </c>
      <c r="AV70" s="226">
        <f t="shared" si="80"/>
        <v>0</v>
      </c>
      <c r="AW70" s="227">
        <v>0</v>
      </c>
      <c r="AX70" s="228" t="str">
        <f t="shared" si="81"/>
        <v>-</v>
      </c>
      <c r="AY70" s="224">
        <v>0</v>
      </c>
      <c r="AZ70" s="225">
        <v>0</v>
      </c>
      <c r="BA70" s="226" t="str">
        <f t="shared" si="82"/>
        <v>-</v>
      </c>
      <c r="BB70" s="227">
        <v>0</v>
      </c>
      <c r="BC70" s="228" t="str">
        <f t="shared" si="83"/>
        <v>-</v>
      </c>
      <c r="BD70" s="225">
        <v>0</v>
      </c>
      <c r="BE70" s="226" t="str">
        <f t="shared" si="84"/>
        <v>-</v>
      </c>
      <c r="BF70" s="227">
        <v>0</v>
      </c>
      <c r="BG70" s="228" t="str">
        <f t="shared" si="85"/>
        <v>-</v>
      </c>
      <c r="BH70" s="224">
        <v>0</v>
      </c>
      <c r="BI70" s="225">
        <v>0</v>
      </c>
      <c r="BJ70" s="226" t="str">
        <f t="shared" si="86"/>
        <v>-</v>
      </c>
      <c r="BK70" s="227">
        <v>0</v>
      </c>
      <c r="BL70" s="228" t="str">
        <f t="shared" si="87"/>
        <v>-</v>
      </c>
      <c r="BM70" s="225">
        <v>0</v>
      </c>
      <c r="BN70" s="226" t="str">
        <f t="shared" si="88"/>
        <v>-</v>
      </c>
      <c r="BO70" s="227">
        <v>0</v>
      </c>
      <c r="BP70" s="228" t="str">
        <f t="shared" si="89"/>
        <v>-</v>
      </c>
      <c r="BQ70" s="229">
        <f t="shared" si="90"/>
        <v>10</v>
      </c>
      <c r="BR70" s="225">
        <f t="shared" si="91"/>
        <v>10</v>
      </c>
      <c r="BS70" s="226">
        <f t="shared" si="92"/>
        <v>1</v>
      </c>
      <c r="BT70" s="227">
        <f t="shared" si="93"/>
        <v>5358220</v>
      </c>
      <c r="BU70" s="228">
        <f t="shared" si="94"/>
        <v>535822</v>
      </c>
      <c r="BV70" s="225">
        <f t="shared" si="95"/>
        <v>9</v>
      </c>
      <c r="BW70" s="226">
        <f t="shared" si="96"/>
        <v>0.9</v>
      </c>
      <c r="BX70" s="227">
        <f t="shared" si="97"/>
        <v>1712321</v>
      </c>
      <c r="BY70" s="228">
        <f t="shared" si="98"/>
        <v>190257.88888888888</v>
      </c>
      <c r="BZ70" s="85"/>
      <c r="CA70" s="89">
        <f t="shared" si="43"/>
        <v>9.9999999999999978E-2</v>
      </c>
      <c r="CB70" s="89">
        <f t="shared" si="44"/>
        <v>0</v>
      </c>
      <c r="CC70" s="61">
        <v>64</v>
      </c>
      <c r="CD70" s="38" t="s">
        <v>51</v>
      </c>
      <c r="CE70" s="47">
        <f t="shared" si="45"/>
        <v>0.82397716460513792</v>
      </c>
      <c r="CF70" s="47">
        <f t="shared" si="99"/>
        <v>0.7857142857142857</v>
      </c>
      <c r="CG70" s="93">
        <f t="shared" si="100"/>
        <v>0.88888888888888884</v>
      </c>
      <c r="CH70" s="47">
        <f t="shared" si="101"/>
        <v>0.8495541401273885</v>
      </c>
      <c r="CI70" s="47">
        <f t="shared" si="46"/>
        <v>0.15413891531874413</v>
      </c>
      <c r="CJ70" s="47">
        <f t="shared" si="102"/>
        <v>0.1964285714285714</v>
      </c>
      <c r="CK70" s="47">
        <f t="shared" si="103"/>
        <v>0.11111111111111116</v>
      </c>
      <c r="CL70" s="47">
        <f t="shared" si="104"/>
        <v>9.7070063694267517E-2</v>
      </c>
      <c r="CM70" s="47">
        <f t="shared" si="47"/>
        <v>2.1883920076117946E-2</v>
      </c>
      <c r="CN70" s="47">
        <f t="shared" si="105"/>
        <v>1.7857142857142905E-2</v>
      </c>
      <c r="CO70" s="47">
        <f t="shared" si="106"/>
        <v>0</v>
      </c>
      <c r="CP70" s="47">
        <f t="shared" si="107"/>
        <v>5.3375796178343982E-2</v>
      </c>
    </row>
    <row r="71" spans="1:94" s="15" customFormat="1" ht="13.5" customHeight="1">
      <c r="A71" s="65"/>
      <c r="B71" s="332"/>
      <c r="C71" s="329"/>
      <c r="D71" s="221"/>
      <c r="E71" s="75" t="s">
        <v>234</v>
      </c>
      <c r="F71" s="222">
        <v>0</v>
      </c>
      <c r="G71" s="136">
        <v>0</v>
      </c>
      <c r="H71" s="134" t="str">
        <f>IFERROR(G71/F71,"-")</f>
        <v>-</v>
      </c>
      <c r="I71" s="137">
        <v>0</v>
      </c>
      <c r="J71" s="135" t="str">
        <f>IFERROR(I71/G71,"-")</f>
        <v>-</v>
      </c>
      <c r="K71" s="136">
        <v>0</v>
      </c>
      <c r="L71" s="134" t="str">
        <f>IFERROR(K71/F71,"-")</f>
        <v>-</v>
      </c>
      <c r="M71" s="137">
        <v>0</v>
      </c>
      <c r="N71" s="135" t="str">
        <f>IFERROR(M71/K71,"-")</f>
        <v>-</v>
      </c>
      <c r="O71" s="222">
        <v>0</v>
      </c>
      <c r="P71" s="136">
        <v>0</v>
      </c>
      <c r="Q71" s="134" t="str">
        <f>IFERROR(P71/O71,"-")</f>
        <v>-</v>
      </c>
      <c r="R71" s="137">
        <v>0</v>
      </c>
      <c r="S71" s="135" t="str">
        <f>IFERROR(R71/P71,"-")</f>
        <v>-</v>
      </c>
      <c r="T71" s="136">
        <v>0</v>
      </c>
      <c r="U71" s="134" t="str">
        <f>IFERROR(T71/O71,"-")</f>
        <v>-</v>
      </c>
      <c r="V71" s="137">
        <v>0</v>
      </c>
      <c r="W71" s="135" t="str">
        <f>IFERROR(V71/T71,"-")</f>
        <v>-</v>
      </c>
      <c r="X71" s="222">
        <v>0</v>
      </c>
      <c r="Y71" s="136">
        <v>0</v>
      </c>
      <c r="Z71" s="134" t="str">
        <f>IFERROR(Y71/X71,"-")</f>
        <v>-</v>
      </c>
      <c r="AA71" s="137">
        <v>0</v>
      </c>
      <c r="AB71" s="135" t="str">
        <f>IFERROR(AA71/Y71,"-")</f>
        <v>-</v>
      </c>
      <c r="AC71" s="136">
        <v>0</v>
      </c>
      <c r="AD71" s="134" t="str">
        <f>IFERROR(AC71/X71,"-")</f>
        <v>-</v>
      </c>
      <c r="AE71" s="137">
        <v>0</v>
      </c>
      <c r="AF71" s="135" t="str">
        <f>IFERROR(AE71/AC71,"-")</f>
        <v>-</v>
      </c>
      <c r="AG71" s="222">
        <v>0</v>
      </c>
      <c r="AH71" s="136">
        <v>0</v>
      </c>
      <c r="AI71" s="134" t="str">
        <f>IFERROR(AH71/AG71,"-")</f>
        <v>-</v>
      </c>
      <c r="AJ71" s="137">
        <v>0</v>
      </c>
      <c r="AK71" s="135" t="str">
        <f>IFERROR(AJ71/AH71,"-")</f>
        <v>-</v>
      </c>
      <c r="AL71" s="136">
        <v>0</v>
      </c>
      <c r="AM71" s="134" t="str">
        <f>IFERROR(AL71/AG71,"-")</f>
        <v>-</v>
      </c>
      <c r="AN71" s="137">
        <v>0</v>
      </c>
      <c r="AO71" s="135" t="str">
        <f>IFERROR(AN71/AL71,"-")</f>
        <v>-</v>
      </c>
      <c r="AP71" s="222">
        <v>0</v>
      </c>
      <c r="AQ71" s="136">
        <v>0</v>
      </c>
      <c r="AR71" s="134" t="str">
        <f>IFERROR(AQ71/AP71,"-")</f>
        <v>-</v>
      </c>
      <c r="AS71" s="137">
        <v>0</v>
      </c>
      <c r="AT71" s="135" t="str">
        <f>IFERROR(AS71/AQ71,"-")</f>
        <v>-</v>
      </c>
      <c r="AU71" s="136">
        <v>0</v>
      </c>
      <c r="AV71" s="134" t="str">
        <f>IFERROR(AU71/AP71,"-")</f>
        <v>-</v>
      </c>
      <c r="AW71" s="137">
        <v>0</v>
      </c>
      <c r="AX71" s="135" t="str">
        <f>IFERROR(AW71/AU71,"-")</f>
        <v>-</v>
      </c>
      <c r="AY71" s="222">
        <v>0</v>
      </c>
      <c r="AZ71" s="136">
        <v>0</v>
      </c>
      <c r="BA71" s="134" t="str">
        <f>IFERROR(AZ71/AY71,"-")</f>
        <v>-</v>
      </c>
      <c r="BB71" s="137">
        <v>0</v>
      </c>
      <c r="BC71" s="135" t="str">
        <f>IFERROR(BB71/AZ71,"-")</f>
        <v>-</v>
      </c>
      <c r="BD71" s="136">
        <v>0</v>
      </c>
      <c r="BE71" s="134" t="str">
        <f>IFERROR(BD71/AY71,"-")</f>
        <v>-</v>
      </c>
      <c r="BF71" s="137">
        <v>0</v>
      </c>
      <c r="BG71" s="135" t="str">
        <f>IFERROR(BF71/BD71,"-")</f>
        <v>-</v>
      </c>
      <c r="BH71" s="222">
        <v>0</v>
      </c>
      <c r="BI71" s="136">
        <v>0</v>
      </c>
      <c r="BJ71" s="134" t="str">
        <f>IFERROR(BI71/BH71,"-")</f>
        <v>-</v>
      </c>
      <c r="BK71" s="137">
        <v>0</v>
      </c>
      <c r="BL71" s="135" t="str">
        <f>IFERROR(BK71/BI71,"-")</f>
        <v>-</v>
      </c>
      <c r="BM71" s="136">
        <v>0</v>
      </c>
      <c r="BN71" s="134" t="str">
        <f>IFERROR(BM71/BH71,"-")</f>
        <v>-</v>
      </c>
      <c r="BO71" s="137">
        <v>0</v>
      </c>
      <c r="BP71" s="135" t="str">
        <f>IFERROR(BO71/BM71,"-")</f>
        <v>-</v>
      </c>
      <c r="BQ71" s="223">
        <f t="shared" si="90"/>
        <v>0</v>
      </c>
      <c r="BR71" s="136">
        <f t="shared" si="91"/>
        <v>0</v>
      </c>
      <c r="BS71" s="134" t="str">
        <f>IFERROR(BR71/BQ71,"-")</f>
        <v>-</v>
      </c>
      <c r="BT71" s="137">
        <f>SUM(I71,R71,AA71,AJ71,AS71,BB71,BK71)</f>
        <v>0</v>
      </c>
      <c r="BU71" s="135" t="str">
        <f>IFERROR(BT71/BR71,"-")</f>
        <v>-</v>
      </c>
      <c r="BV71" s="136">
        <f>SUM(K71,T71,AC71,AL71,AU71,BD71,BM71)</f>
        <v>0</v>
      </c>
      <c r="BW71" s="134" t="str">
        <f>IFERROR(BV71/BQ71,"-")</f>
        <v>-</v>
      </c>
      <c r="BX71" s="137">
        <f>SUM(M71,V71,AE71,AN71,AW71,BF71,BO71)</f>
        <v>0</v>
      </c>
      <c r="BY71" s="135" t="str">
        <f>IFERROR(BX71/BV71,"-")</f>
        <v>-</v>
      </c>
      <c r="BZ71" s="85"/>
      <c r="CA71" s="89" t="str">
        <f t="shared" ref="CA71:CA134" si="108">IFERROR(BS71-BW71,"-")</f>
        <v>-</v>
      </c>
      <c r="CB71" s="89" t="str">
        <f t="shared" si="44"/>
        <v>-</v>
      </c>
      <c r="CC71" s="61">
        <v>65</v>
      </c>
      <c r="CD71" s="38" t="s">
        <v>11</v>
      </c>
      <c r="CE71" s="47">
        <f t="shared" si="45"/>
        <v>0.83293269230769229</v>
      </c>
      <c r="CF71" s="47">
        <f t="shared" ref="CF71:CF81" si="109">INDEX($BW:$BW,(ROW()+(CC71*5)-3))</f>
        <v>0.88888888888888884</v>
      </c>
      <c r="CG71" s="93">
        <f t="shared" ref="CG71:CG81" si="110">INDEX($BW:$BW,(ROW()+(CC71*5)-2))</f>
        <v>0.8571428571428571</v>
      </c>
      <c r="CH71" s="47">
        <f t="shared" ref="CH71:CH81" si="111">INDEX($BW:$BW,(ROW()+(CC71*5)))</f>
        <v>0.8225534308211474</v>
      </c>
      <c r="CI71" s="47">
        <f t="shared" si="46"/>
        <v>0.15625</v>
      </c>
      <c r="CJ71" s="47">
        <f t="shared" ref="CJ71:CJ81" si="112">INDEX($CA:$CA,(ROW()+(CC71*5)-3))</f>
        <v>0</v>
      </c>
      <c r="CK71" s="47">
        <f t="shared" ref="CK71:CK81" si="113">INDEX($CA:$CA,(ROW()+(CC71*5)-2))</f>
        <v>0.1428571428571429</v>
      </c>
      <c r="CL71" s="47">
        <f t="shared" ref="CL71:CL81" si="114">INDEX($CA:$CA,(ROW()+(CC71*5)))</f>
        <v>0.12148481439820014</v>
      </c>
      <c r="CM71" s="47">
        <f t="shared" si="47"/>
        <v>1.0817307692307709E-2</v>
      </c>
      <c r="CN71" s="47">
        <f t="shared" ref="CN71:CN81" si="115">INDEX($CB:$CB,(ROW()+(CC71*5)-3))</f>
        <v>0.11111111111111116</v>
      </c>
      <c r="CO71" s="47">
        <f t="shared" ref="CO71:CO81" si="116">INDEX($CB:$CB,(ROW()+(CC71*5)-2))</f>
        <v>0</v>
      </c>
      <c r="CP71" s="47">
        <f t="shared" ref="CP71:CP81" si="117">INDEX($CB:$CB,(ROW()+(CC71*5)))</f>
        <v>5.5961754780652462E-2</v>
      </c>
    </row>
    <row r="72" spans="1:94" s="15" customFormat="1" ht="13.5" customHeight="1">
      <c r="A72" s="65"/>
      <c r="B72" s="333"/>
      <c r="C72" s="330"/>
      <c r="D72" s="338" t="s">
        <v>225</v>
      </c>
      <c r="E72" s="339"/>
      <c r="F72" s="154">
        <v>66</v>
      </c>
      <c r="G72" s="62">
        <v>66</v>
      </c>
      <c r="H72" s="83">
        <f t="shared" si="62"/>
        <v>1</v>
      </c>
      <c r="I72" s="102">
        <v>140401250</v>
      </c>
      <c r="J72" s="110">
        <f t="shared" si="63"/>
        <v>2127291.6666666665</v>
      </c>
      <c r="K72" s="62">
        <v>59</v>
      </c>
      <c r="L72" s="83">
        <f t="shared" si="64"/>
        <v>0.89393939393939392</v>
      </c>
      <c r="M72" s="102">
        <v>63556228</v>
      </c>
      <c r="N72" s="110">
        <f t="shared" si="65"/>
        <v>1077224.2033898304</v>
      </c>
      <c r="O72" s="154">
        <v>141</v>
      </c>
      <c r="P72" s="62">
        <v>136</v>
      </c>
      <c r="Q72" s="83">
        <f t="shared" si="66"/>
        <v>0.96453900709219853</v>
      </c>
      <c r="R72" s="102">
        <v>330740970</v>
      </c>
      <c r="S72" s="110">
        <f t="shared" si="67"/>
        <v>2431918.8970588236</v>
      </c>
      <c r="T72" s="62">
        <v>121</v>
      </c>
      <c r="U72" s="83">
        <f t="shared" si="68"/>
        <v>0.85815602836879434</v>
      </c>
      <c r="V72" s="102">
        <v>148447435</v>
      </c>
      <c r="W72" s="110">
        <f t="shared" si="69"/>
        <v>1226838.305785124</v>
      </c>
      <c r="X72" s="154">
        <v>6305</v>
      </c>
      <c r="Y72" s="62">
        <v>5799</v>
      </c>
      <c r="Z72" s="83">
        <f t="shared" si="70"/>
        <v>0.91974623314829496</v>
      </c>
      <c r="AA72" s="102">
        <v>4480086890</v>
      </c>
      <c r="AB72" s="110">
        <f t="shared" si="71"/>
        <v>772561.97447835829</v>
      </c>
      <c r="AC72" s="62">
        <v>5118</v>
      </c>
      <c r="AD72" s="83">
        <f t="shared" si="72"/>
        <v>0.81173671689135607</v>
      </c>
      <c r="AE72" s="102">
        <v>1013967732</v>
      </c>
      <c r="AF72" s="110">
        <f t="shared" si="73"/>
        <v>198117.96248534584</v>
      </c>
      <c r="AG72" s="154">
        <v>5341</v>
      </c>
      <c r="AH72" s="62">
        <v>5025</v>
      </c>
      <c r="AI72" s="83">
        <f t="shared" si="74"/>
        <v>0.9408350496161767</v>
      </c>
      <c r="AJ72" s="102">
        <v>4542573010</v>
      </c>
      <c r="AK72" s="110">
        <f t="shared" si="75"/>
        <v>903994.62885572144</v>
      </c>
      <c r="AL72" s="62">
        <v>4581</v>
      </c>
      <c r="AM72" s="83">
        <f t="shared" si="76"/>
        <v>0.85770454970979215</v>
      </c>
      <c r="AN72" s="102">
        <v>1040472907</v>
      </c>
      <c r="AO72" s="110">
        <f t="shared" si="77"/>
        <v>227127.89936695044</v>
      </c>
      <c r="AP72" s="154">
        <v>3628</v>
      </c>
      <c r="AQ72" s="62">
        <v>3418</v>
      </c>
      <c r="AR72" s="83">
        <f t="shared" si="78"/>
        <v>0.94211686879823597</v>
      </c>
      <c r="AS72" s="102">
        <v>3451280340</v>
      </c>
      <c r="AT72" s="110">
        <f t="shared" si="79"/>
        <v>1009736.7875950849</v>
      </c>
      <c r="AU72" s="62">
        <v>3183</v>
      </c>
      <c r="AV72" s="83">
        <f t="shared" si="80"/>
        <v>0.87734288864388088</v>
      </c>
      <c r="AW72" s="102">
        <v>728305773</v>
      </c>
      <c r="AX72" s="110">
        <f t="shared" si="81"/>
        <v>228811.11310084825</v>
      </c>
      <c r="AY72" s="154">
        <v>1695</v>
      </c>
      <c r="AZ72" s="62">
        <v>1564</v>
      </c>
      <c r="BA72" s="83">
        <f t="shared" si="82"/>
        <v>0.9227138643067847</v>
      </c>
      <c r="BB72" s="102">
        <v>1680259810</v>
      </c>
      <c r="BC72" s="110">
        <f t="shared" si="83"/>
        <v>1074334.9168797955</v>
      </c>
      <c r="BD72" s="62">
        <v>1437</v>
      </c>
      <c r="BE72" s="83">
        <f t="shared" si="84"/>
        <v>0.84778761061946906</v>
      </c>
      <c r="BF72" s="102">
        <v>297172608</v>
      </c>
      <c r="BG72" s="110">
        <f t="shared" si="85"/>
        <v>206800.70146137787</v>
      </c>
      <c r="BH72" s="154">
        <v>547</v>
      </c>
      <c r="BI72" s="62">
        <v>474</v>
      </c>
      <c r="BJ72" s="83">
        <f t="shared" si="86"/>
        <v>0.86654478976234006</v>
      </c>
      <c r="BK72" s="102">
        <v>487321840</v>
      </c>
      <c r="BL72" s="110">
        <f t="shared" si="87"/>
        <v>1028105.1476793248</v>
      </c>
      <c r="BM72" s="62">
        <v>427</v>
      </c>
      <c r="BN72" s="83">
        <f t="shared" si="88"/>
        <v>0.78062157221206585</v>
      </c>
      <c r="BO72" s="102">
        <v>62348223</v>
      </c>
      <c r="BP72" s="110">
        <f t="shared" si="89"/>
        <v>146014.57377049181</v>
      </c>
      <c r="BQ72" s="108">
        <f t="shared" si="90"/>
        <v>17723</v>
      </c>
      <c r="BR72" s="62">
        <f t="shared" si="91"/>
        <v>16482</v>
      </c>
      <c r="BS72" s="83">
        <f t="shared" si="92"/>
        <v>0.9299779946961575</v>
      </c>
      <c r="BT72" s="102">
        <f t="shared" si="93"/>
        <v>15112664110</v>
      </c>
      <c r="BU72" s="110">
        <f t="shared" si="94"/>
        <v>916919.31258342438</v>
      </c>
      <c r="BV72" s="62">
        <f t="shared" si="95"/>
        <v>14926</v>
      </c>
      <c r="BW72" s="83">
        <f t="shared" si="96"/>
        <v>0.84218247475032448</v>
      </c>
      <c r="BX72" s="102">
        <f t="shared" si="97"/>
        <v>3354270906</v>
      </c>
      <c r="BY72" s="110">
        <f t="shared" si="98"/>
        <v>224726.71218008845</v>
      </c>
      <c r="BZ72" s="85"/>
      <c r="CA72" s="89">
        <f t="shared" si="108"/>
        <v>8.7795519945833012E-2</v>
      </c>
      <c r="CB72" s="89">
        <f t="shared" ref="CB72:CB135" si="118">IFERROR(1-BS72,"-")</f>
        <v>7.0022005303842505E-2</v>
      </c>
      <c r="CC72" s="61">
        <v>66</v>
      </c>
      <c r="CD72" s="38" t="s">
        <v>5</v>
      </c>
      <c r="CE72" s="47">
        <f t="shared" ref="CE72:CE81" si="119">INDEX($BW:$BW,(ROW()+(CC72*5)-5))</f>
        <v>0.83826986365773393</v>
      </c>
      <c r="CF72" s="47">
        <f t="shared" si="109"/>
        <v>0.7142857142857143</v>
      </c>
      <c r="CG72" s="93">
        <f t="shared" si="110"/>
        <v>0.72727272727272729</v>
      </c>
      <c r="CH72" s="47">
        <f t="shared" si="111"/>
        <v>0.75511055486024192</v>
      </c>
      <c r="CI72" s="47">
        <f t="shared" ref="CI72:CI81" si="120">INDEX($CA:$CA,(ROW()+(CC72*5)-5))</f>
        <v>0.14574518100611189</v>
      </c>
      <c r="CJ72" s="47">
        <f t="shared" si="112"/>
        <v>0.2857142857142857</v>
      </c>
      <c r="CK72" s="47">
        <f t="shared" si="113"/>
        <v>0.18181818181818177</v>
      </c>
      <c r="CL72" s="47">
        <f t="shared" si="114"/>
        <v>0.15435961618690031</v>
      </c>
      <c r="CM72" s="47">
        <f t="shared" ref="CM72:CM80" si="121">INDEX($CB:$CB,(ROW()+(CC72*5)-5))</f>
        <v>1.5984955336154183E-2</v>
      </c>
      <c r="CN72" s="47">
        <f t="shared" si="115"/>
        <v>0</v>
      </c>
      <c r="CO72" s="47">
        <f t="shared" si="116"/>
        <v>9.0909090909090939E-2</v>
      </c>
      <c r="CP72" s="47">
        <f t="shared" si="117"/>
        <v>9.0529828952857772E-2</v>
      </c>
    </row>
    <row r="73" spans="1:94" s="15" customFormat="1" ht="13.5" customHeight="1">
      <c r="A73" s="65"/>
      <c r="B73" s="331">
        <v>12</v>
      </c>
      <c r="C73" s="328" t="s">
        <v>121</v>
      </c>
      <c r="D73" s="318" t="s">
        <v>157</v>
      </c>
      <c r="E73" s="307"/>
      <c r="F73" s="154">
        <v>2</v>
      </c>
      <c r="G73" s="62">
        <v>2</v>
      </c>
      <c r="H73" s="83">
        <f t="shared" si="62"/>
        <v>1</v>
      </c>
      <c r="I73" s="102">
        <v>2941180</v>
      </c>
      <c r="J73" s="110">
        <f t="shared" si="63"/>
        <v>1470590</v>
      </c>
      <c r="K73" s="62">
        <v>1</v>
      </c>
      <c r="L73" s="83">
        <f t="shared" si="64"/>
        <v>0.5</v>
      </c>
      <c r="M73" s="102">
        <v>30776</v>
      </c>
      <c r="N73" s="110">
        <f t="shared" si="65"/>
        <v>30776</v>
      </c>
      <c r="O73" s="154">
        <v>9</v>
      </c>
      <c r="P73" s="62">
        <v>9</v>
      </c>
      <c r="Q73" s="83">
        <f t="shared" si="66"/>
        <v>1</v>
      </c>
      <c r="R73" s="102">
        <v>7180780</v>
      </c>
      <c r="S73" s="110">
        <f t="shared" si="67"/>
        <v>797864.4444444445</v>
      </c>
      <c r="T73" s="62">
        <v>9</v>
      </c>
      <c r="U73" s="83">
        <f t="shared" si="68"/>
        <v>1</v>
      </c>
      <c r="V73" s="102">
        <v>3259557</v>
      </c>
      <c r="W73" s="110">
        <f t="shared" si="69"/>
        <v>362173</v>
      </c>
      <c r="X73" s="154">
        <v>516</v>
      </c>
      <c r="Y73" s="62">
        <v>504</v>
      </c>
      <c r="Z73" s="83">
        <f t="shared" si="70"/>
        <v>0.97674418604651159</v>
      </c>
      <c r="AA73" s="102">
        <v>202623250</v>
      </c>
      <c r="AB73" s="110">
        <f t="shared" si="71"/>
        <v>402030.25793650793</v>
      </c>
      <c r="AC73" s="62">
        <v>434</v>
      </c>
      <c r="AD73" s="83">
        <f t="shared" si="72"/>
        <v>0.84108527131782951</v>
      </c>
      <c r="AE73" s="102">
        <v>46810864</v>
      </c>
      <c r="AF73" s="110">
        <f t="shared" si="73"/>
        <v>107859.133640553</v>
      </c>
      <c r="AG73" s="154">
        <v>386</v>
      </c>
      <c r="AH73" s="62">
        <v>383</v>
      </c>
      <c r="AI73" s="83">
        <f t="shared" si="74"/>
        <v>0.99222797927461137</v>
      </c>
      <c r="AJ73" s="102">
        <v>186471440</v>
      </c>
      <c r="AK73" s="110">
        <f t="shared" si="75"/>
        <v>486870.60052219318</v>
      </c>
      <c r="AL73" s="62">
        <v>337</v>
      </c>
      <c r="AM73" s="83">
        <f t="shared" si="76"/>
        <v>0.87305699481865284</v>
      </c>
      <c r="AN73" s="102">
        <v>35119077</v>
      </c>
      <c r="AO73" s="110">
        <f t="shared" si="77"/>
        <v>104210.91097922849</v>
      </c>
      <c r="AP73" s="154">
        <v>232</v>
      </c>
      <c r="AQ73" s="62">
        <v>230</v>
      </c>
      <c r="AR73" s="83">
        <f t="shared" si="78"/>
        <v>0.99137931034482762</v>
      </c>
      <c r="AS73" s="102">
        <v>135924630</v>
      </c>
      <c r="AT73" s="110">
        <f t="shared" si="79"/>
        <v>590976.65217391308</v>
      </c>
      <c r="AU73" s="62">
        <v>209</v>
      </c>
      <c r="AV73" s="83">
        <f t="shared" si="80"/>
        <v>0.90086206896551724</v>
      </c>
      <c r="AW73" s="102">
        <v>26482291</v>
      </c>
      <c r="AX73" s="110">
        <f t="shared" si="81"/>
        <v>126709.52631578948</v>
      </c>
      <c r="AY73" s="154">
        <v>79</v>
      </c>
      <c r="AZ73" s="62">
        <v>79</v>
      </c>
      <c r="BA73" s="83">
        <f t="shared" si="82"/>
        <v>1</v>
      </c>
      <c r="BB73" s="102">
        <v>47219910</v>
      </c>
      <c r="BC73" s="110">
        <f t="shared" si="83"/>
        <v>597720.37974683545</v>
      </c>
      <c r="BD73" s="62">
        <v>69</v>
      </c>
      <c r="BE73" s="83">
        <f t="shared" si="84"/>
        <v>0.87341772151898733</v>
      </c>
      <c r="BF73" s="102">
        <v>7306352</v>
      </c>
      <c r="BG73" s="110">
        <f t="shared" si="85"/>
        <v>105889.15942028986</v>
      </c>
      <c r="BH73" s="154">
        <v>23</v>
      </c>
      <c r="BI73" s="62">
        <v>23</v>
      </c>
      <c r="BJ73" s="83">
        <f t="shared" si="86"/>
        <v>1</v>
      </c>
      <c r="BK73" s="102">
        <v>14699930</v>
      </c>
      <c r="BL73" s="110">
        <f t="shared" si="87"/>
        <v>639127.39130434778</v>
      </c>
      <c r="BM73" s="62">
        <v>21</v>
      </c>
      <c r="BN73" s="83">
        <f t="shared" si="88"/>
        <v>0.91304347826086951</v>
      </c>
      <c r="BO73" s="102">
        <v>1587024</v>
      </c>
      <c r="BP73" s="110">
        <f t="shared" si="89"/>
        <v>75572.571428571435</v>
      </c>
      <c r="BQ73" s="108">
        <f t="shared" si="90"/>
        <v>1247</v>
      </c>
      <c r="BR73" s="62">
        <f t="shared" si="91"/>
        <v>1230</v>
      </c>
      <c r="BS73" s="83">
        <f t="shared" si="92"/>
        <v>0.98636728147554131</v>
      </c>
      <c r="BT73" s="102">
        <f t="shared" si="93"/>
        <v>597061120</v>
      </c>
      <c r="BU73" s="110">
        <f t="shared" si="94"/>
        <v>485415.54471544718</v>
      </c>
      <c r="BV73" s="62">
        <f t="shared" si="95"/>
        <v>1080</v>
      </c>
      <c r="BW73" s="83">
        <f t="shared" si="96"/>
        <v>0.8660785886126704</v>
      </c>
      <c r="BX73" s="102">
        <f t="shared" si="97"/>
        <v>120595941</v>
      </c>
      <c r="BY73" s="110">
        <f t="shared" si="98"/>
        <v>111662.90833333334</v>
      </c>
      <c r="BZ73" s="85"/>
      <c r="CA73" s="89">
        <f t="shared" si="108"/>
        <v>0.12028869286287092</v>
      </c>
      <c r="CB73" s="89">
        <f t="shared" si="118"/>
        <v>1.3632718524458687E-2</v>
      </c>
      <c r="CC73" s="61">
        <v>67</v>
      </c>
      <c r="CD73" s="38" t="s">
        <v>6</v>
      </c>
      <c r="CE73" s="47">
        <f t="shared" si="119"/>
        <v>0.83689839572192515</v>
      </c>
      <c r="CF73" s="47">
        <f t="shared" si="109"/>
        <v>1</v>
      </c>
      <c r="CG73" s="93">
        <f t="shared" si="110"/>
        <v>0</v>
      </c>
      <c r="CH73" s="47">
        <f t="shared" si="111"/>
        <v>0.79987373737373735</v>
      </c>
      <c r="CI73" s="47">
        <f t="shared" si="120"/>
        <v>0.1470588235294118</v>
      </c>
      <c r="CJ73" s="47">
        <f t="shared" si="112"/>
        <v>0</v>
      </c>
      <c r="CK73" s="47">
        <f t="shared" si="113"/>
        <v>1</v>
      </c>
      <c r="CL73" s="47">
        <f t="shared" si="114"/>
        <v>0.1275252525252526</v>
      </c>
      <c r="CM73" s="47">
        <f t="shared" si="121"/>
        <v>1.6042780748663055E-2</v>
      </c>
      <c r="CN73" s="47">
        <f t="shared" si="115"/>
        <v>0</v>
      </c>
      <c r="CO73" s="47">
        <f t="shared" si="116"/>
        <v>0</v>
      </c>
      <c r="CP73" s="47">
        <f t="shared" si="117"/>
        <v>7.2601010101010055E-2</v>
      </c>
    </row>
    <row r="74" spans="1:94" s="15" customFormat="1" ht="13.5" customHeight="1">
      <c r="A74" s="65"/>
      <c r="B74" s="332"/>
      <c r="C74" s="329"/>
      <c r="D74" s="306" t="s">
        <v>171</v>
      </c>
      <c r="E74" s="307"/>
      <c r="F74" s="154">
        <v>0</v>
      </c>
      <c r="G74" s="62">
        <v>0</v>
      </c>
      <c r="H74" s="83" t="str">
        <f t="shared" si="62"/>
        <v>-</v>
      </c>
      <c r="I74" s="102">
        <v>0</v>
      </c>
      <c r="J74" s="110" t="str">
        <f t="shared" si="63"/>
        <v>-</v>
      </c>
      <c r="K74" s="62">
        <v>0</v>
      </c>
      <c r="L74" s="83" t="str">
        <f t="shared" si="64"/>
        <v>-</v>
      </c>
      <c r="M74" s="102">
        <v>0</v>
      </c>
      <c r="N74" s="110" t="str">
        <f t="shared" si="65"/>
        <v>-</v>
      </c>
      <c r="O74" s="154">
        <v>0</v>
      </c>
      <c r="P74" s="62">
        <v>0</v>
      </c>
      <c r="Q74" s="83" t="str">
        <f t="shared" si="66"/>
        <v>-</v>
      </c>
      <c r="R74" s="102">
        <v>0</v>
      </c>
      <c r="S74" s="110" t="str">
        <f t="shared" si="67"/>
        <v>-</v>
      </c>
      <c r="T74" s="62">
        <v>0</v>
      </c>
      <c r="U74" s="83" t="str">
        <f t="shared" si="68"/>
        <v>-</v>
      </c>
      <c r="V74" s="102">
        <v>0</v>
      </c>
      <c r="W74" s="110" t="str">
        <f t="shared" si="69"/>
        <v>-</v>
      </c>
      <c r="X74" s="154">
        <v>30</v>
      </c>
      <c r="Y74" s="62">
        <v>30</v>
      </c>
      <c r="Z74" s="83">
        <f t="shared" si="70"/>
        <v>1</v>
      </c>
      <c r="AA74" s="102">
        <v>12012440</v>
      </c>
      <c r="AB74" s="110">
        <f t="shared" si="71"/>
        <v>400414.66666666669</v>
      </c>
      <c r="AC74" s="62">
        <v>26</v>
      </c>
      <c r="AD74" s="83">
        <f t="shared" si="72"/>
        <v>0.8666666666666667</v>
      </c>
      <c r="AE74" s="102">
        <v>2029412</v>
      </c>
      <c r="AF74" s="110">
        <f t="shared" si="73"/>
        <v>78054.307692307688</v>
      </c>
      <c r="AG74" s="154">
        <v>16</v>
      </c>
      <c r="AH74" s="62">
        <v>16</v>
      </c>
      <c r="AI74" s="83">
        <f t="shared" si="74"/>
        <v>1</v>
      </c>
      <c r="AJ74" s="102">
        <v>7794410</v>
      </c>
      <c r="AK74" s="110">
        <f t="shared" si="75"/>
        <v>487150.625</v>
      </c>
      <c r="AL74" s="62">
        <v>15</v>
      </c>
      <c r="AM74" s="83">
        <f t="shared" si="76"/>
        <v>0.9375</v>
      </c>
      <c r="AN74" s="102">
        <v>1809705</v>
      </c>
      <c r="AO74" s="110">
        <f t="shared" si="77"/>
        <v>120647</v>
      </c>
      <c r="AP74" s="154">
        <v>5</v>
      </c>
      <c r="AQ74" s="62">
        <v>5</v>
      </c>
      <c r="AR74" s="83">
        <f t="shared" si="78"/>
        <v>1</v>
      </c>
      <c r="AS74" s="102">
        <v>2968120</v>
      </c>
      <c r="AT74" s="110">
        <f t="shared" si="79"/>
        <v>593624</v>
      </c>
      <c r="AU74" s="62">
        <v>5</v>
      </c>
      <c r="AV74" s="83">
        <f t="shared" si="80"/>
        <v>1</v>
      </c>
      <c r="AW74" s="102">
        <v>779758</v>
      </c>
      <c r="AX74" s="110">
        <f t="shared" si="81"/>
        <v>155951.6</v>
      </c>
      <c r="AY74" s="154">
        <v>1</v>
      </c>
      <c r="AZ74" s="62">
        <v>1</v>
      </c>
      <c r="BA74" s="83">
        <f t="shared" si="82"/>
        <v>1</v>
      </c>
      <c r="BB74" s="102">
        <v>601970</v>
      </c>
      <c r="BC74" s="110">
        <f t="shared" si="83"/>
        <v>601970</v>
      </c>
      <c r="BD74" s="62">
        <v>1</v>
      </c>
      <c r="BE74" s="83">
        <f t="shared" si="84"/>
        <v>1</v>
      </c>
      <c r="BF74" s="102">
        <v>113860</v>
      </c>
      <c r="BG74" s="110">
        <f t="shared" si="85"/>
        <v>113860</v>
      </c>
      <c r="BH74" s="154">
        <v>0</v>
      </c>
      <c r="BI74" s="62">
        <v>0</v>
      </c>
      <c r="BJ74" s="83" t="str">
        <f t="shared" si="86"/>
        <v>-</v>
      </c>
      <c r="BK74" s="102">
        <v>0</v>
      </c>
      <c r="BL74" s="110" t="str">
        <f t="shared" si="87"/>
        <v>-</v>
      </c>
      <c r="BM74" s="62">
        <v>0</v>
      </c>
      <c r="BN74" s="83" t="str">
        <f t="shared" si="88"/>
        <v>-</v>
      </c>
      <c r="BO74" s="102">
        <v>0</v>
      </c>
      <c r="BP74" s="110" t="str">
        <f t="shared" si="89"/>
        <v>-</v>
      </c>
      <c r="BQ74" s="108">
        <f t="shared" si="90"/>
        <v>52</v>
      </c>
      <c r="BR74" s="62">
        <f t="shared" si="91"/>
        <v>52</v>
      </c>
      <c r="BS74" s="83">
        <f t="shared" si="92"/>
        <v>1</v>
      </c>
      <c r="BT74" s="102">
        <f t="shared" si="93"/>
        <v>23376940</v>
      </c>
      <c r="BU74" s="110">
        <f t="shared" si="94"/>
        <v>449556.53846153844</v>
      </c>
      <c r="BV74" s="62">
        <f t="shared" si="95"/>
        <v>47</v>
      </c>
      <c r="BW74" s="83">
        <f t="shared" si="96"/>
        <v>0.90384615384615385</v>
      </c>
      <c r="BX74" s="102">
        <f t="shared" si="97"/>
        <v>4732735</v>
      </c>
      <c r="BY74" s="110">
        <f t="shared" si="98"/>
        <v>100696.48936170213</v>
      </c>
      <c r="BZ74" s="85"/>
      <c r="CA74" s="89">
        <f t="shared" si="108"/>
        <v>9.6153846153846145E-2</v>
      </c>
      <c r="CB74" s="89">
        <f t="shared" si="118"/>
        <v>0</v>
      </c>
      <c r="CC74" s="61">
        <v>68</v>
      </c>
      <c r="CD74" s="38" t="s">
        <v>52</v>
      </c>
      <c r="CE74" s="47">
        <f t="shared" si="119"/>
        <v>0.85856079404466501</v>
      </c>
      <c r="CF74" s="47">
        <f t="shared" si="109"/>
        <v>0.66666666666666663</v>
      </c>
      <c r="CG74" s="93" t="str">
        <f t="shared" si="110"/>
        <v>-</v>
      </c>
      <c r="CH74" s="47">
        <f t="shared" si="111"/>
        <v>0.82886505808757815</v>
      </c>
      <c r="CI74" s="47">
        <f t="shared" si="120"/>
        <v>0.13399503722084372</v>
      </c>
      <c r="CJ74" s="47">
        <f t="shared" si="112"/>
        <v>0.33333333333333337</v>
      </c>
      <c r="CK74" s="47" t="str">
        <f t="shared" si="113"/>
        <v>-</v>
      </c>
      <c r="CL74" s="47">
        <f t="shared" si="114"/>
        <v>0.10053619302949068</v>
      </c>
      <c r="CM74" s="47">
        <f t="shared" si="121"/>
        <v>7.4441687344912744E-3</v>
      </c>
      <c r="CN74" s="47">
        <f t="shared" si="115"/>
        <v>0</v>
      </c>
      <c r="CO74" s="47" t="str">
        <f t="shared" si="116"/>
        <v>-</v>
      </c>
      <c r="CP74" s="47">
        <f t="shared" si="117"/>
        <v>7.0598748882931162E-2</v>
      </c>
    </row>
    <row r="75" spans="1:94" s="15" customFormat="1" ht="13.5" customHeight="1">
      <c r="A75" s="65"/>
      <c r="B75" s="332"/>
      <c r="C75" s="329"/>
      <c r="D75" s="84"/>
      <c r="E75" s="74" t="s">
        <v>167</v>
      </c>
      <c r="F75" s="178">
        <v>0</v>
      </c>
      <c r="G75" s="64">
        <v>0</v>
      </c>
      <c r="H75" s="82" t="str">
        <f t="shared" si="62"/>
        <v>-</v>
      </c>
      <c r="I75" s="111">
        <v>0</v>
      </c>
      <c r="J75" s="112" t="str">
        <f t="shared" si="63"/>
        <v>-</v>
      </c>
      <c r="K75" s="64">
        <v>0</v>
      </c>
      <c r="L75" s="82" t="str">
        <f t="shared" si="64"/>
        <v>-</v>
      </c>
      <c r="M75" s="111">
        <v>0</v>
      </c>
      <c r="N75" s="112" t="str">
        <f t="shared" si="65"/>
        <v>-</v>
      </c>
      <c r="O75" s="178">
        <v>0</v>
      </c>
      <c r="P75" s="64">
        <v>0</v>
      </c>
      <c r="Q75" s="82" t="str">
        <f t="shared" si="66"/>
        <v>-</v>
      </c>
      <c r="R75" s="111">
        <v>0</v>
      </c>
      <c r="S75" s="112" t="str">
        <f t="shared" si="67"/>
        <v>-</v>
      </c>
      <c r="T75" s="64">
        <v>0</v>
      </c>
      <c r="U75" s="82" t="str">
        <f t="shared" si="68"/>
        <v>-</v>
      </c>
      <c r="V75" s="111">
        <v>0</v>
      </c>
      <c r="W75" s="112" t="str">
        <f t="shared" si="69"/>
        <v>-</v>
      </c>
      <c r="X75" s="178">
        <v>26</v>
      </c>
      <c r="Y75" s="64">
        <v>26</v>
      </c>
      <c r="Z75" s="82">
        <f t="shared" si="70"/>
        <v>1</v>
      </c>
      <c r="AA75" s="111">
        <v>8306690</v>
      </c>
      <c r="AB75" s="112">
        <f t="shared" si="71"/>
        <v>319488.07692307694</v>
      </c>
      <c r="AC75" s="64">
        <v>22</v>
      </c>
      <c r="AD75" s="82">
        <f t="shared" si="72"/>
        <v>0.84615384615384615</v>
      </c>
      <c r="AE75" s="111">
        <v>1686116</v>
      </c>
      <c r="AF75" s="112">
        <f t="shared" si="73"/>
        <v>76641.636363636368</v>
      </c>
      <c r="AG75" s="178">
        <v>15</v>
      </c>
      <c r="AH75" s="64">
        <v>15</v>
      </c>
      <c r="AI75" s="82">
        <f t="shared" si="74"/>
        <v>1</v>
      </c>
      <c r="AJ75" s="111">
        <v>7317030</v>
      </c>
      <c r="AK75" s="112">
        <f t="shared" si="75"/>
        <v>487802</v>
      </c>
      <c r="AL75" s="64">
        <v>14</v>
      </c>
      <c r="AM75" s="82">
        <f t="shared" si="76"/>
        <v>0.93333333333333335</v>
      </c>
      <c r="AN75" s="111">
        <v>1760489</v>
      </c>
      <c r="AO75" s="112">
        <f t="shared" si="77"/>
        <v>125749.21428571429</v>
      </c>
      <c r="AP75" s="178">
        <v>5</v>
      </c>
      <c r="AQ75" s="64">
        <v>5</v>
      </c>
      <c r="AR75" s="82">
        <f t="shared" si="78"/>
        <v>1</v>
      </c>
      <c r="AS75" s="111">
        <v>2968120</v>
      </c>
      <c r="AT75" s="112">
        <f t="shared" si="79"/>
        <v>593624</v>
      </c>
      <c r="AU75" s="64">
        <v>5</v>
      </c>
      <c r="AV75" s="82">
        <f t="shared" si="80"/>
        <v>1</v>
      </c>
      <c r="AW75" s="111">
        <v>779758</v>
      </c>
      <c r="AX75" s="112">
        <f t="shared" si="81"/>
        <v>155951.6</v>
      </c>
      <c r="AY75" s="178">
        <v>1</v>
      </c>
      <c r="AZ75" s="64">
        <v>1</v>
      </c>
      <c r="BA75" s="82">
        <f t="shared" si="82"/>
        <v>1</v>
      </c>
      <c r="BB75" s="111">
        <v>601970</v>
      </c>
      <c r="BC75" s="112">
        <f t="shared" si="83"/>
        <v>601970</v>
      </c>
      <c r="BD75" s="64">
        <v>1</v>
      </c>
      <c r="BE75" s="82">
        <f t="shared" si="84"/>
        <v>1</v>
      </c>
      <c r="BF75" s="111">
        <v>113860</v>
      </c>
      <c r="BG75" s="112">
        <f t="shared" si="85"/>
        <v>113860</v>
      </c>
      <c r="BH75" s="178">
        <v>0</v>
      </c>
      <c r="BI75" s="64">
        <v>0</v>
      </c>
      <c r="BJ75" s="82" t="str">
        <f t="shared" si="86"/>
        <v>-</v>
      </c>
      <c r="BK75" s="111">
        <v>0</v>
      </c>
      <c r="BL75" s="112" t="str">
        <f t="shared" si="87"/>
        <v>-</v>
      </c>
      <c r="BM75" s="64">
        <v>0</v>
      </c>
      <c r="BN75" s="82" t="str">
        <f t="shared" si="88"/>
        <v>-</v>
      </c>
      <c r="BO75" s="111">
        <v>0</v>
      </c>
      <c r="BP75" s="112" t="str">
        <f t="shared" si="89"/>
        <v>-</v>
      </c>
      <c r="BQ75" s="109">
        <f t="shared" si="90"/>
        <v>47</v>
      </c>
      <c r="BR75" s="64">
        <f t="shared" si="91"/>
        <v>47</v>
      </c>
      <c r="BS75" s="82">
        <f t="shared" si="92"/>
        <v>1</v>
      </c>
      <c r="BT75" s="111">
        <f t="shared" si="93"/>
        <v>19193810</v>
      </c>
      <c r="BU75" s="112">
        <f t="shared" si="94"/>
        <v>408378.93617021275</v>
      </c>
      <c r="BV75" s="64">
        <f t="shared" si="95"/>
        <v>42</v>
      </c>
      <c r="BW75" s="82">
        <f t="shared" si="96"/>
        <v>0.8936170212765957</v>
      </c>
      <c r="BX75" s="111">
        <f t="shared" si="97"/>
        <v>4340223</v>
      </c>
      <c r="BY75" s="112">
        <f t="shared" si="98"/>
        <v>103338.64285714286</v>
      </c>
      <c r="BZ75" s="85"/>
      <c r="CA75" s="89">
        <f t="shared" si="108"/>
        <v>0.1063829787234043</v>
      </c>
      <c r="CB75" s="89">
        <f t="shared" si="118"/>
        <v>0</v>
      </c>
      <c r="CC75" s="61">
        <v>69</v>
      </c>
      <c r="CD75" s="38" t="s">
        <v>53</v>
      </c>
      <c r="CE75" s="47">
        <f t="shared" si="119"/>
        <v>0.83795309168443499</v>
      </c>
      <c r="CF75" s="47">
        <f t="shared" si="109"/>
        <v>0.83950617283950613</v>
      </c>
      <c r="CG75" s="93">
        <f t="shared" si="110"/>
        <v>0.76923076923076927</v>
      </c>
      <c r="CH75" s="47">
        <f t="shared" si="111"/>
        <v>0.83336577769125952</v>
      </c>
      <c r="CI75" s="47">
        <f t="shared" si="120"/>
        <v>0.14392324093816633</v>
      </c>
      <c r="CJ75" s="47">
        <f t="shared" si="112"/>
        <v>0.14814814814814814</v>
      </c>
      <c r="CK75" s="47">
        <f t="shared" si="113"/>
        <v>0.15384615384615385</v>
      </c>
      <c r="CL75" s="47">
        <f t="shared" si="114"/>
        <v>0.11212770099279734</v>
      </c>
      <c r="CM75" s="47">
        <f t="shared" si="121"/>
        <v>1.8123667377398678E-2</v>
      </c>
      <c r="CN75" s="47">
        <f t="shared" si="115"/>
        <v>1.2345679012345734E-2</v>
      </c>
      <c r="CO75" s="47">
        <f t="shared" si="116"/>
        <v>7.6923076923076872E-2</v>
      </c>
      <c r="CP75" s="47">
        <f t="shared" si="117"/>
        <v>5.4506521315943135E-2</v>
      </c>
    </row>
    <row r="76" spans="1:94" s="15" customFormat="1" ht="13.5" customHeight="1">
      <c r="A76" s="65"/>
      <c r="B76" s="332"/>
      <c r="C76" s="329"/>
      <c r="D76" s="84"/>
      <c r="E76" s="209" t="s">
        <v>168</v>
      </c>
      <c r="F76" s="224">
        <v>0</v>
      </c>
      <c r="G76" s="225">
        <v>0</v>
      </c>
      <c r="H76" s="226" t="str">
        <f t="shared" si="62"/>
        <v>-</v>
      </c>
      <c r="I76" s="227">
        <v>0</v>
      </c>
      <c r="J76" s="228" t="str">
        <f t="shared" si="63"/>
        <v>-</v>
      </c>
      <c r="K76" s="225">
        <v>0</v>
      </c>
      <c r="L76" s="226" t="str">
        <f t="shared" si="64"/>
        <v>-</v>
      </c>
      <c r="M76" s="227">
        <v>0</v>
      </c>
      <c r="N76" s="228" t="str">
        <f t="shared" si="65"/>
        <v>-</v>
      </c>
      <c r="O76" s="224">
        <v>0</v>
      </c>
      <c r="P76" s="225">
        <v>0</v>
      </c>
      <c r="Q76" s="226" t="str">
        <f t="shared" si="66"/>
        <v>-</v>
      </c>
      <c r="R76" s="227">
        <v>0</v>
      </c>
      <c r="S76" s="228" t="str">
        <f t="shared" si="67"/>
        <v>-</v>
      </c>
      <c r="T76" s="225">
        <v>0</v>
      </c>
      <c r="U76" s="226" t="str">
        <f t="shared" si="68"/>
        <v>-</v>
      </c>
      <c r="V76" s="227">
        <v>0</v>
      </c>
      <c r="W76" s="228" t="str">
        <f t="shared" si="69"/>
        <v>-</v>
      </c>
      <c r="X76" s="224">
        <v>4</v>
      </c>
      <c r="Y76" s="225">
        <v>4</v>
      </c>
      <c r="Z76" s="226">
        <f t="shared" si="70"/>
        <v>1</v>
      </c>
      <c r="AA76" s="227">
        <v>3705750</v>
      </c>
      <c r="AB76" s="228">
        <f t="shared" si="71"/>
        <v>926437.5</v>
      </c>
      <c r="AC76" s="225">
        <v>4</v>
      </c>
      <c r="AD76" s="226">
        <f t="shared" si="72"/>
        <v>1</v>
      </c>
      <c r="AE76" s="227">
        <v>343296</v>
      </c>
      <c r="AF76" s="228">
        <f t="shared" si="73"/>
        <v>85824</v>
      </c>
      <c r="AG76" s="224">
        <v>1</v>
      </c>
      <c r="AH76" s="225">
        <v>1</v>
      </c>
      <c r="AI76" s="226">
        <f t="shared" si="74"/>
        <v>1</v>
      </c>
      <c r="AJ76" s="227">
        <v>477380</v>
      </c>
      <c r="AK76" s="228">
        <f t="shared" si="75"/>
        <v>477380</v>
      </c>
      <c r="AL76" s="225">
        <v>1</v>
      </c>
      <c r="AM76" s="226">
        <f t="shared" si="76"/>
        <v>1</v>
      </c>
      <c r="AN76" s="227">
        <v>49216</v>
      </c>
      <c r="AO76" s="228">
        <f t="shared" si="77"/>
        <v>49216</v>
      </c>
      <c r="AP76" s="224">
        <v>0</v>
      </c>
      <c r="AQ76" s="225">
        <v>0</v>
      </c>
      <c r="AR76" s="226" t="str">
        <f t="shared" si="78"/>
        <v>-</v>
      </c>
      <c r="AS76" s="227">
        <v>0</v>
      </c>
      <c r="AT76" s="228" t="str">
        <f t="shared" si="79"/>
        <v>-</v>
      </c>
      <c r="AU76" s="225">
        <v>0</v>
      </c>
      <c r="AV76" s="226" t="str">
        <f t="shared" si="80"/>
        <v>-</v>
      </c>
      <c r="AW76" s="227">
        <v>0</v>
      </c>
      <c r="AX76" s="228" t="str">
        <f t="shared" si="81"/>
        <v>-</v>
      </c>
      <c r="AY76" s="224">
        <v>0</v>
      </c>
      <c r="AZ76" s="225">
        <v>0</v>
      </c>
      <c r="BA76" s="226" t="str">
        <f t="shared" si="82"/>
        <v>-</v>
      </c>
      <c r="BB76" s="227">
        <v>0</v>
      </c>
      <c r="BC76" s="228" t="str">
        <f t="shared" si="83"/>
        <v>-</v>
      </c>
      <c r="BD76" s="225">
        <v>0</v>
      </c>
      <c r="BE76" s="226" t="str">
        <f t="shared" si="84"/>
        <v>-</v>
      </c>
      <c r="BF76" s="227">
        <v>0</v>
      </c>
      <c r="BG76" s="228" t="str">
        <f t="shared" si="85"/>
        <v>-</v>
      </c>
      <c r="BH76" s="224">
        <v>0</v>
      </c>
      <c r="BI76" s="225">
        <v>0</v>
      </c>
      <c r="BJ76" s="226" t="str">
        <f t="shared" si="86"/>
        <v>-</v>
      </c>
      <c r="BK76" s="227">
        <v>0</v>
      </c>
      <c r="BL76" s="228" t="str">
        <f t="shared" si="87"/>
        <v>-</v>
      </c>
      <c r="BM76" s="225">
        <v>0</v>
      </c>
      <c r="BN76" s="226" t="str">
        <f t="shared" si="88"/>
        <v>-</v>
      </c>
      <c r="BO76" s="227">
        <v>0</v>
      </c>
      <c r="BP76" s="228" t="str">
        <f t="shared" si="89"/>
        <v>-</v>
      </c>
      <c r="BQ76" s="229">
        <f t="shared" si="90"/>
        <v>5</v>
      </c>
      <c r="BR76" s="225">
        <f t="shared" si="91"/>
        <v>5</v>
      </c>
      <c r="BS76" s="226">
        <f t="shared" si="92"/>
        <v>1</v>
      </c>
      <c r="BT76" s="227">
        <f t="shared" si="93"/>
        <v>4183130</v>
      </c>
      <c r="BU76" s="228">
        <f t="shared" si="94"/>
        <v>836626</v>
      </c>
      <c r="BV76" s="225">
        <f t="shared" si="95"/>
        <v>5</v>
      </c>
      <c r="BW76" s="226">
        <f t="shared" si="96"/>
        <v>1</v>
      </c>
      <c r="BX76" s="227">
        <f t="shared" si="97"/>
        <v>392512</v>
      </c>
      <c r="BY76" s="228">
        <f t="shared" si="98"/>
        <v>78502.399999999994</v>
      </c>
      <c r="BZ76" s="85"/>
      <c r="CA76" s="89">
        <f t="shared" si="108"/>
        <v>0</v>
      </c>
      <c r="CB76" s="89">
        <f t="shared" si="118"/>
        <v>0</v>
      </c>
      <c r="CC76" s="61">
        <v>70</v>
      </c>
      <c r="CD76" s="38" t="s">
        <v>54</v>
      </c>
      <c r="CE76" s="47">
        <f t="shared" si="119"/>
        <v>0.92307692307692313</v>
      </c>
      <c r="CF76" s="47">
        <f t="shared" si="109"/>
        <v>0</v>
      </c>
      <c r="CG76" s="93" t="str">
        <f t="shared" si="110"/>
        <v>-</v>
      </c>
      <c r="CH76" s="47">
        <f t="shared" si="111"/>
        <v>0.86860465116279073</v>
      </c>
      <c r="CI76" s="47">
        <f t="shared" si="120"/>
        <v>7.6923076923076872E-2</v>
      </c>
      <c r="CJ76" s="47">
        <f t="shared" si="112"/>
        <v>1</v>
      </c>
      <c r="CK76" s="47" t="str">
        <f t="shared" si="113"/>
        <v>-</v>
      </c>
      <c r="CL76" s="47">
        <f t="shared" si="114"/>
        <v>8.3720930232558111E-2</v>
      </c>
      <c r="CM76" s="47">
        <f t="shared" si="121"/>
        <v>0</v>
      </c>
      <c r="CN76" s="47">
        <f t="shared" si="115"/>
        <v>0</v>
      </c>
      <c r="CO76" s="47" t="str">
        <f t="shared" si="116"/>
        <v>-</v>
      </c>
      <c r="CP76" s="47">
        <f t="shared" si="117"/>
        <v>4.7674418604651159E-2</v>
      </c>
    </row>
    <row r="77" spans="1:94" s="15" customFormat="1" ht="13.5" customHeight="1">
      <c r="A77" s="65"/>
      <c r="B77" s="332"/>
      <c r="C77" s="329"/>
      <c r="D77" s="221"/>
      <c r="E77" s="75" t="s">
        <v>234</v>
      </c>
      <c r="F77" s="222">
        <v>0</v>
      </c>
      <c r="G77" s="136">
        <v>0</v>
      </c>
      <c r="H77" s="134" t="str">
        <f>IFERROR(G77/F77,"-")</f>
        <v>-</v>
      </c>
      <c r="I77" s="137">
        <v>0</v>
      </c>
      <c r="J77" s="135" t="str">
        <f>IFERROR(I77/G77,"-")</f>
        <v>-</v>
      </c>
      <c r="K77" s="136">
        <v>0</v>
      </c>
      <c r="L77" s="134" t="str">
        <f>IFERROR(K77/F77,"-")</f>
        <v>-</v>
      </c>
      <c r="M77" s="137">
        <v>0</v>
      </c>
      <c r="N77" s="135" t="str">
        <f>IFERROR(M77/K77,"-")</f>
        <v>-</v>
      </c>
      <c r="O77" s="222">
        <v>0</v>
      </c>
      <c r="P77" s="136">
        <v>0</v>
      </c>
      <c r="Q77" s="134" t="str">
        <f>IFERROR(P77/O77,"-")</f>
        <v>-</v>
      </c>
      <c r="R77" s="137">
        <v>0</v>
      </c>
      <c r="S77" s="135" t="str">
        <f>IFERROR(R77/P77,"-")</f>
        <v>-</v>
      </c>
      <c r="T77" s="136">
        <v>0</v>
      </c>
      <c r="U77" s="134" t="str">
        <f>IFERROR(T77/O77,"-")</f>
        <v>-</v>
      </c>
      <c r="V77" s="137">
        <v>0</v>
      </c>
      <c r="W77" s="135" t="str">
        <f>IFERROR(V77/T77,"-")</f>
        <v>-</v>
      </c>
      <c r="X77" s="222">
        <v>0</v>
      </c>
      <c r="Y77" s="136">
        <v>0</v>
      </c>
      <c r="Z77" s="134" t="str">
        <f>IFERROR(Y77/X77,"-")</f>
        <v>-</v>
      </c>
      <c r="AA77" s="137">
        <v>0</v>
      </c>
      <c r="AB77" s="135" t="str">
        <f>IFERROR(AA77/Y77,"-")</f>
        <v>-</v>
      </c>
      <c r="AC77" s="136">
        <v>0</v>
      </c>
      <c r="AD77" s="134" t="str">
        <f>IFERROR(AC77/X77,"-")</f>
        <v>-</v>
      </c>
      <c r="AE77" s="137">
        <v>0</v>
      </c>
      <c r="AF77" s="135" t="str">
        <f>IFERROR(AE77/AC77,"-")</f>
        <v>-</v>
      </c>
      <c r="AG77" s="222">
        <v>0</v>
      </c>
      <c r="AH77" s="136">
        <v>0</v>
      </c>
      <c r="AI77" s="134" t="str">
        <f>IFERROR(AH77/AG77,"-")</f>
        <v>-</v>
      </c>
      <c r="AJ77" s="137">
        <v>0</v>
      </c>
      <c r="AK77" s="135" t="str">
        <f>IFERROR(AJ77/AH77,"-")</f>
        <v>-</v>
      </c>
      <c r="AL77" s="136">
        <v>0</v>
      </c>
      <c r="AM77" s="134" t="str">
        <f>IFERROR(AL77/AG77,"-")</f>
        <v>-</v>
      </c>
      <c r="AN77" s="137">
        <v>0</v>
      </c>
      <c r="AO77" s="135" t="str">
        <f>IFERROR(AN77/AL77,"-")</f>
        <v>-</v>
      </c>
      <c r="AP77" s="222">
        <v>0</v>
      </c>
      <c r="AQ77" s="136">
        <v>0</v>
      </c>
      <c r="AR77" s="134" t="str">
        <f>IFERROR(AQ77/AP77,"-")</f>
        <v>-</v>
      </c>
      <c r="AS77" s="137">
        <v>0</v>
      </c>
      <c r="AT77" s="135" t="str">
        <f>IFERROR(AS77/AQ77,"-")</f>
        <v>-</v>
      </c>
      <c r="AU77" s="136">
        <v>0</v>
      </c>
      <c r="AV77" s="134" t="str">
        <f>IFERROR(AU77/AP77,"-")</f>
        <v>-</v>
      </c>
      <c r="AW77" s="137">
        <v>0</v>
      </c>
      <c r="AX77" s="135" t="str">
        <f>IFERROR(AW77/AU77,"-")</f>
        <v>-</v>
      </c>
      <c r="AY77" s="222">
        <v>0</v>
      </c>
      <c r="AZ77" s="136">
        <v>0</v>
      </c>
      <c r="BA77" s="134" t="str">
        <f>IFERROR(AZ77/AY77,"-")</f>
        <v>-</v>
      </c>
      <c r="BB77" s="137">
        <v>0</v>
      </c>
      <c r="BC77" s="135" t="str">
        <f>IFERROR(BB77/AZ77,"-")</f>
        <v>-</v>
      </c>
      <c r="BD77" s="136">
        <v>0</v>
      </c>
      <c r="BE77" s="134" t="str">
        <f>IFERROR(BD77/AY77,"-")</f>
        <v>-</v>
      </c>
      <c r="BF77" s="137">
        <v>0</v>
      </c>
      <c r="BG77" s="135" t="str">
        <f>IFERROR(BF77/BD77,"-")</f>
        <v>-</v>
      </c>
      <c r="BH77" s="222">
        <v>0</v>
      </c>
      <c r="BI77" s="136">
        <v>0</v>
      </c>
      <c r="BJ77" s="134" t="str">
        <f>IFERROR(BI77/BH77,"-")</f>
        <v>-</v>
      </c>
      <c r="BK77" s="137">
        <v>0</v>
      </c>
      <c r="BL77" s="135" t="str">
        <f>IFERROR(BK77/BI77,"-")</f>
        <v>-</v>
      </c>
      <c r="BM77" s="136">
        <v>0</v>
      </c>
      <c r="BN77" s="134" t="str">
        <f>IFERROR(BM77/BH77,"-")</f>
        <v>-</v>
      </c>
      <c r="BO77" s="137">
        <v>0</v>
      </c>
      <c r="BP77" s="135" t="str">
        <f>IFERROR(BO77/BM77,"-")</f>
        <v>-</v>
      </c>
      <c r="BQ77" s="223">
        <f t="shared" si="90"/>
        <v>0</v>
      </c>
      <c r="BR77" s="136">
        <f t="shared" si="91"/>
        <v>0</v>
      </c>
      <c r="BS77" s="134" t="str">
        <f>IFERROR(BR77/BQ77,"-")</f>
        <v>-</v>
      </c>
      <c r="BT77" s="137">
        <f>SUM(I77,R77,AA77,AJ77,AS77,BB77,BK77)</f>
        <v>0</v>
      </c>
      <c r="BU77" s="135" t="str">
        <f>IFERROR(BT77/BR77,"-")</f>
        <v>-</v>
      </c>
      <c r="BV77" s="136">
        <f>SUM(K77,T77,AC77,AL77,AU77,BD77,BM77)</f>
        <v>0</v>
      </c>
      <c r="BW77" s="134" t="str">
        <f>IFERROR(BV77/BQ77,"-")</f>
        <v>-</v>
      </c>
      <c r="BX77" s="137">
        <f>SUM(M77,V77,AE77,AN77,AW77,BF77,BO77)</f>
        <v>0</v>
      </c>
      <c r="BY77" s="135" t="str">
        <f>IFERROR(BX77/BV77,"-")</f>
        <v>-</v>
      </c>
      <c r="BZ77" s="85"/>
      <c r="CA77" s="89" t="str">
        <f t="shared" si="108"/>
        <v>-</v>
      </c>
      <c r="CB77" s="89" t="str">
        <f t="shared" si="118"/>
        <v>-</v>
      </c>
      <c r="CC77" s="61">
        <v>71</v>
      </c>
      <c r="CD77" s="38" t="s">
        <v>55</v>
      </c>
      <c r="CE77" s="47">
        <f t="shared" si="119"/>
        <v>0.8038585209003215</v>
      </c>
      <c r="CF77" s="47">
        <f t="shared" si="109"/>
        <v>0.90909090909090906</v>
      </c>
      <c r="CG77" s="93" t="str">
        <f t="shared" si="110"/>
        <v>-</v>
      </c>
      <c r="CH77" s="47">
        <f t="shared" si="111"/>
        <v>0.84266211604095564</v>
      </c>
      <c r="CI77" s="47">
        <f t="shared" si="120"/>
        <v>0.18006430868167211</v>
      </c>
      <c r="CJ77" s="47">
        <f t="shared" si="112"/>
        <v>9.0909090909090939E-2</v>
      </c>
      <c r="CK77" s="47" t="str">
        <f t="shared" si="113"/>
        <v>-</v>
      </c>
      <c r="CL77" s="47">
        <f t="shared" si="114"/>
        <v>0.10307167235494874</v>
      </c>
      <c r="CM77" s="47">
        <f t="shared" si="121"/>
        <v>1.6077170418006381E-2</v>
      </c>
      <c r="CN77" s="47">
        <f t="shared" si="115"/>
        <v>0</v>
      </c>
      <c r="CO77" s="47" t="str">
        <f t="shared" si="116"/>
        <v>-</v>
      </c>
      <c r="CP77" s="47">
        <f t="shared" si="117"/>
        <v>5.4266211604095616E-2</v>
      </c>
    </row>
    <row r="78" spans="1:94" s="15" customFormat="1" ht="13.5" customHeight="1">
      <c r="A78" s="65"/>
      <c r="B78" s="333"/>
      <c r="C78" s="330"/>
      <c r="D78" s="338" t="s">
        <v>225</v>
      </c>
      <c r="E78" s="339"/>
      <c r="F78" s="154">
        <v>36</v>
      </c>
      <c r="G78" s="62">
        <v>35</v>
      </c>
      <c r="H78" s="83">
        <f t="shared" si="62"/>
        <v>0.97222222222222221</v>
      </c>
      <c r="I78" s="102">
        <v>67493830</v>
      </c>
      <c r="J78" s="110">
        <f t="shared" si="63"/>
        <v>1928395.142857143</v>
      </c>
      <c r="K78" s="62">
        <v>28</v>
      </c>
      <c r="L78" s="83">
        <f t="shared" si="64"/>
        <v>0.77777777777777779</v>
      </c>
      <c r="M78" s="102">
        <v>31182212</v>
      </c>
      <c r="N78" s="110">
        <f t="shared" si="65"/>
        <v>1113650.4285714286</v>
      </c>
      <c r="O78" s="154">
        <v>79</v>
      </c>
      <c r="P78" s="62">
        <v>71</v>
      </c>
      <c r="Q78" s="83">
        <f t="shared" si="66"/>
        <v>0.89873417721518989</v>
      </c>
      <c r="R78" s="102">
        <v>109882580</v>
      </c>
      <c r="S78" s="110">
        <f t="shared" si="67"/>
        <v>1547641.971830986</v>
      </c>
      <c r="T78" s="62">
        <v>66</v>
      </c>
      <c r="U78" s="83">
        <f t="shared" si="68"/>
        <v>0.83544303797468356</v>
      </c>
      <c r="V78" s="102">
        <v>51752370</v>
      </c>
      <c r="W78" s="110">
        <f t="shared" si="69"/>
        <v>784126.81818181823</v>
      </c>
      <c r="X78" s="154">
        <v>3062</v>
      </c>
      <c r="Y78" s="62">
        <v>2838</v>
      </c>
      <c r="Z78" s="83">
        <f t="shared" si="70"/>
        <v>0.92684519921619857</v>
      </c>
      <c r="AA78" s="102">
        <v>2134139030</v>
      </c>
      <c r="AB78" s="110">
        <f t="shared" si="71"/>
        <v>751986.97322057793</v>
      </c>
      <c r="AC78" s="62">
        <v>2441</v>
      </c>
      <c r="AD78" s="83">
        <f t="shared" si="72"/>
        <v>0.79719137818419339</v>
      </c>
      <c r="AE78" s="102">
        <v>469165058</v>
      </c>
      <c r="AF78" s="110">
        <f t="shared" si="73"/>
        <v>192201.99016796396</v>
      </c>
      <c r="AG78" s="154">
        <v>2628</v>
      </c>
      <c r="AH78" s="62">
        <v>2499</v>
      </c>
      <c r="AI78" s="83">
        <f t="shared" si="74"/>
        <v>0.95091324200913241</v>
      </c>
      <c r="AJ78" s="102">
        <v>2364645030</v>
      </c>
      <c r="AK78" s="110">
        <f t="shared" si="75"/>
        <v>946236.50660264108</v>
      </c>
      <c r="AL78" s="62">
        <v>2271</v>
      </c>
      <c r="AM78" s="83">
        <f t="shared" si="76"/>
        <v>0.86415525114155256</v>
      </c>
      <c r="AN78" s="102">
        <v>544313535</v>
      </c>
      <c r="AO78" s="110">
        <f t="shared" si="77"/>
        <v>239680.11228533686</v>
      </c>
      <c r="AP78" s="154">
        <v>2047</v>
      </c>
      <c r="AQ78" s="62">
        <v>1925</v>
      </c>
      <c r="AR78" s="83">
        <f t="shared" si="78"/>
        <v>0.94040058622374201</v>
      </c>
      <c r="AS78" s="102">
        <v>1987368990</v>
      </c>
      <c r="AT78" s="110">
        <f t="shared" si="79"/>
        <v>1032399.4753246753</v>
      </c>
      <c r="AU78" s="62">
        <v>1785</v>
      </c>
      <c r="AV78" s="83">
        <f t="shared" si="80"/>
        <v>0.87200781631656077</v>
      </c>
      <c r="AW78" s="102">
        <v>405941055</v>
      </c>
      <c r="AX78" s="110">
        <f t="shared" si="81"/>
        <v>227417.95798319328</v>
      </c>
      <c r="AY78" s="154">
        <v>953</v>
      </c>
      <c r="AZ78" s="62">
        <v>875</v>
      </c>
      <c r="BA78" s="83">
        <f t="shared" si="82"/>
        <v>0.91815320041972714</v>
      </c>
      <c r="BB78" s="102">
        <v>981225030</v>
      </c>
      <c r="BC78" s="110">
        <f t="shared" si="83"/>
        <v>1121400.0342857144</v>
      </c>
      <c r="BD78" s="62">
        <v>800</v>
      </c>
      <c r="BE78" s="83">
        <f t="shared" si="84"/>
        <v>0.83945435466946483</v>
      </c>
      <c r="BF78" s="102">
        <v>209375715</v>
      </c>
      <c r="BG78" s="110">
        <f t="shared" si="85"/>
        <v>261719.64374999999</v>
      </c>
      <c r="BH78" s="154">
        <v>359</v>
      </c>
      <c r="BI78" s="62">
        <v>292</v>
      </c>
      <c r="BJ78" s="83">
        <f t="shared" si="86"/>
        <v>0.8133704735376045</v>
      </c>
      <c r="BK78" s="102">
        <v>273502190</v>
      </c>
      <c r="BL78" s="110">
        <f t="shared" si="87"/>
        <v>936651.3356164383</v>
      </c>
      <c r="BM78" s="62">
        <v>262</v>
      </c>
      <c r="BN78" s="83">
        <f t="shared" si="88"/>
        <v>0.72980501392757657</v>
      </c>
      <c r="BO78" s="102">
        <v>50863521</v>
      </c>
      <c r="BP78" s="110">
        <f t="shared" si="89"/>
        <v>194135.57633587785</v>
      </c>
      <c r="BQ78" s="108">
        <f t="shared" si="90"/>
        <v>9164</v>
      </c>
      <c r="BR78" s="62">
        <f t="shared" si="91"/>
        <v>8535</v>
      </c>
      <c r="BS78" s="83">
        <f t="shared" si="92"/>
        <v>0.93136185072020949</v>
      </c>
      <c r="BT78" s="102">
        <f t="shared" si="93"/>
        <v>7918256680</v>
      </c>
      <c r="BU78" s="110">
        <f t="shared" si="94"/>
        <v>927739.50556531933</v>
      </c>
      <c r="BV78" s="62">
        <f t="shared" si="95"/>
        <v>7653</v>
      </c>
      <c r="BW78" s="83">
        <f t="shared" si="96"/>
        <v>0.83511567001309472</v>
      </c>
      <c r="BX78" s="102">
        <f t="shared" si="97"/>
        <v>1762593466</v>
      </c>
      <c r="BY78" s="110">
        <f t="shared" si="98"/>
        <v>230314.0554031099</v>
      </c>
      <c r="BZ78" s="85"/>
      <c r="CA78" s="89">
        <f t="shared" si="108"/>
        <v>9.624618070711477E-2</v>
      </c>
      <c r="CB78" s="89">
        <f t="shared" si="118"/>
        <v>6.8638149279790506E-2</v>
      </c>
      <c r="CC78" s="61">
        <v>72</v>
      </c>
      <c r="CD78" s="38" t="s">
        <v>31</v>
      </c>
      <c r="CE78" s="47">
        <f t="shared" si="119"/>
        <v>0.86382978723404258</v>
      </c>
      <c r="CF78" s="47">
        <f t="shared" si="109"/>
        <v>0.81818181818181823</v>
      </c>
      <c r="CG78" s="93">
        <f t="shared" si="110"/>
        <v>1</v>
      </c>
      <c r="CH78" s="47">
        <f t="shared" si="111"/>
        <v>0.84519104084321472</v>
      </c>
      <c r="CI78" s="47">
        <f t="shared" si="120"/>
        <v>0.11914893617021272</v>
      </c>
      <c r="CJ78" s="47">
        <f t="shared" si="112"/>
        <v>0.13636363636363635</v>
      </c>
      <c r="CK78" s="47">
        <f t="shared" si="113"/>
        <v>0</v>
      </c>
      <c r="CL78" s="47">
        <f t="shared" si="114"/>
        <v>9.8155467720685174E-2</v>
      </c>
      <c r="CM78" s="47">
        <f t="shared" si="121"/>
        <v>1.7021276595744705E-2</v>
      </c>
      <c r="CN78" s="47">
        <f t="shared" si="115"/>
        <v>4.5454545454545414E-2</v>
      </c>
      <c r="CO78" s="47">
        <f t="shared" si="116"/>
        <v>0</v>
      </c>
      <c r="CP78" s="47">
        <f t="shared" si="117"/>
        <v>5.6653491436100101E-2</v>
      </c>
    </row>
    <row r="79" spans="1:94" s="15" customFormat="1" ht="13.5" customHeight="1">
      <c r="A79" s="65"/>
      <c r="B79" s="331">
        <v>13</v>
      </c>
      <c r="C79" s="328" t="s">
        <v>122</v>
      </c>
      <c r="D79" s="318" t="s">
        <v>157</v>
      </c>
      <c r="E79" s="307"/>
      <c r="F79" s="154">
        <v>9</v>
      </c>
      <c r="G79" s="62">
        <v>9</v>
      </c>
      <c r="H79" s="83">
        <f t="shared" si="62"/>
        <v>1</v>
      </c>
      <c r="I79" s="102">
        <v>5748510</v>
      </c>
      <c r="J79" s="110">
        <f t="shared" si="63"/>
        <v>638723.33333333337</v>
      </c>
      <c r="K79" s="62">
        <v>8</v>
      </c>
      <c r="L79" s="83">
        <f t="shared" si="64"/>
        <v>0.88888888888888884</v>
      </c>
      <c r="M79" s="102">
        <v>1241792</v>
      </c>
      <c r="N79" s="110">
        <f t="shared" si="65"/>
        <v>155224</v>
      </c>
      <c r="O79" s="154">
        <v>13</v>
      </c>
      <c r="P79" s="62">
        <v>13</v>
      </c>
      <c r="Q79" s="83">
        <f t="shared" si="66"/>
        <v>1</v>
      </c>
      <c r="R79" s="102">
        <v>6370820</v>
      </c>
      <c r="S79" s="110">
        <f t="shared" si="67"/>
        <v>490063.07692307694</v>
      </c>
      <c r="T79" s="62">
        <v>11</v>
      </c>
      <c r="U79" s="83">
        <f t="shared" si="68"/>
        <v>0.84615384615384615</v>
      </c>
      <c r="V79" s="102">
        <v>1751797</v>
      </c>
      <c r="W79" s="110">
        <f t="shared" si="69"/>
        <v>159254.27272727274</v>
      </c>
      <c r="X79" s="154">
        <v>808</v>
      </c>
      <c r="Y79" s="62">
        <v>798</v>
      </c>
      <c r="Z79" s="83">
        <f t="shared" si="70"/>
        <v>0.98762376237623761</v>
      </c>
      <c r="AA79" s="102">
        <v>361534580</v>
      </c>
      <c r="AB79" s="110">
        <f t="shared" si="71"/>
        <v>453050.8521303258</v>
      </c>
      <c r="AC79" s="62">
        <v>694</v>
      </c>
      <c r="AD79" s="83">
        <f t="shared" si="72"/>
        <v>0.8589108910891089</v>
      </c>
      <c r="AE79" s="102">
        <v>73605947</v>
      </c>
      <c r="AF79" s="110">
        <f t="shared" si="73"/>
        <v>106060.44236311239</v>
      </c>
      <c r="AG79" s="154">
        <v>633</v>
      </c>
      <c r="AH79" s="62">
        <v>627</v>
      </c>
      <c r="AI79" s="83">
        <f t="shared" si="74"/>
        <v>0.99052132701421802</v>
      </c>
      <c r="AJ79" s="102">
        <v>362591020</v>
      </c>
      <c r="AK79" s="110">
        <f t="shared" si="75"/>
        <v>578295.0877192982</v>
      </c>
      <c r="AL79" s="62">
        <v>579</v>
      </c>
      <c r="AM79" s="83">
        <f t="shared" si="76"/>
        <v>0.91469194312796209</v>
      </c>
      <c r="AN79" s="102">
        <v>74193372</v>
      </c>
      <c r="AO79" s="110">
        <f t="shared" si="77"/>
        <v>128140.53886010362</v>
      </c>
      <c r="AP79" s="154">
        <v>337</v>
      </c>
      <c r="AQ79" s="62">
        <v>334</v>
      </c>
      <c r="AR79" s="83">
        <f t="shared" si="78"/>
        <v>0.99109792284866471</v>
      </c>
      <c r="AS79" s="102">
        <v>231199050</v>
      </c>
      <c r="AT79" s="110">
        <f t="shared" si="79"/>
        <v>692212.72455089819</v>
      </c>
      <c r="AU79" s="62">
        <v>307</v>
      </c>
      <c r="AV79" s="83">
        <f t="shared" si="80"/>
        <v>0.91097922848664692</v>
      </c>
      <c r="AW79" s="102">
        <v>43855056</v>
      </c>
      <c r="AX79" s="110">
        <f t="shared" si="81"/>
        <v>142850.34527687298</v>
      </c>
      <c r="AY79" s="154">
        <v>109</v>
      </c>
      <c r="AZ79" s="62">
        <v>108</v>
      </c>
      <c r="BA79" s="83">
        <f t="shared" si="82"/>
        <v>0.99082568807339455</v>
      </c>
      <c r="BB79" s="102">
        <v>73190350</v>
      </c>
      <c r="BC79" s="110">
        <f t="shared" si="83"/>
        <v>677688.42592592596</v>
      </c>
      <c r="BD79" s="62">
        <v>102</v>
      </c>
      <c r="BE79" s="83">
        <f t="shared" si="84"/>
        <v>0.93577981651376152</v>
      </c>
      <c r="BF79" s="102">
        <v>13856273</v>
      </c>
      <c r="BG79" s="110">
        <f t="shared" si="85"/>
        <v>135845.81372549021</v>
      </c>
      <c r="BH79" s="154">
        <v>18</v>
      </c>
      <c r="BI79" s="62">
        <v>18</v>
      </c>
      <c r="BJ79" s="83">
        <f t="shared" si="86"/>
        <v>1</v>
      </c>
      <c r="BK79" s="102">
        <v>10051590</v>
      </c>
      <c r="BL79" s="110">
        <f t="shared" si="87"/>
        <v>558421.66666666663</v>
      </c>
      <c r="BM79" s="62">
        <v>17</v>
      </c>
      <c r="BN79" s="83">
        <f t="shared" si="88"/>
        <v>0.94444444444444442</v>
      </c>
      <c r="BO79" s="102">
        <v>2207080</v>
      </c>
      <c r="BP79" s="110">
        <f t="shared" si="89"/>
        <v>129828.23529411765</v>
      </c>
      <c r="BQ79" s="108">
        <f t="shared" si="90"/>
        <v>1927</v>
      </c>
      <c r="BR79" s="62">
        <f t="shared" si="91"/>
        <v>1907</v>
      </c>
      <c r="BS79" s="83">
        <f t="shared" si="92"/>
        <v>0.98962117280747275</v>
      </c>
      <c r="BT79" s="102">
        <f t="shared" si="93"/>
        <v>1050685920</v>
      </c>
      <c r="BU79" s="110">
        <f t="shared" si="94"/>
        <v>550962.7267960147</v>
      </c>
      <c r="BV79" s="62">
        <f t="shared" si="95"/>
        <v>1718</v>
      </c>
      <c r="BW79" s="83">
        <f t="shared" si="96"/>
        <v>0.8915412558380903</v>
      </c>
      <c r="BX79" s="102">
        <f t="shared" si="97"/>
        <v>210711317</v>
      </c>
      <c r="BY79" s="110">
        <f t="shared" si="98"/>
        <v>122649.19499417928</v>
      </c>
      <c r="BZ79" s="85"/>
      <c r="CA79" s="89">
        <f t="shared" si="108"/>
        <v>9.8079916969382452E-2</v>
      </c>
      <c r="CB79" s="89">
        <f t="shared" si="118"/>
        <v>1.0378827192527251E-2</v>
      </c>
      <c r="CC79" s="61">
        <v>73</v>
      </c>
      <c r="CD79" s="38" t="s">
        <v>32</v>
      </c>
      <c r="CE79" s="47">
        <f t="shared" si="119"/>
        <v>0.87936507936507935</v>
      </c>
      <c r="CF79" s="47">
        <f t="shared" si="109"/>
        <v>0.8</v>
      </c>
      <c r="CG79" s="93">
        <f t="shared" si="110"/>
        <v>0.75</v>
      </c>
      <c r="CH79" s="47">
        <f t="shared" si="111"/>
        <v>0.81518624641833815</v>
      </c>
      <c r="CI79" s="47">
        <f t="shared" si="120"/>
        <v>0.11428571428571432</v>
      </c>
      <c r="CJ79" s="47">
        <f t="shared" si="112"/>
        <v>0.19999999999999996</v>
      </c>
      <c r="CK79" s="47">
        <f t="shared" si="113"/>
        <v>0.25</v>
      </c>
      <c r="CL79" s="47">
        <f t="shared" si="114"/>
        <v>0.11652340019102192</v>
      </c>
      <c r="CM79" s="47">
        <f t="shared" si="121"/>
        <v>6.3492063492063266E-3</v>
      </c>
      <c r="CN79" s="47">
        <f t="shared" si="115"/>
        <v>0</v>
      </c>
      <c r="CO79" s="47">
        <f t="shared" si="116"/>
        <v>0</v>
      </c>
      <c r="CP79" s="47">
        <f t="shared" si="117"/>
        <v>6.8290353390639935E-2</v>
      </c>
    </row>
    <row r="80" spans="1:94" s="15" customFormat="1" ht="13.5" customHeight="1">
      <c r="A80" s="65"/>
      <c r="B80" s="332"/>
      <c r="C80" s="329"/>
      <c r="D80" s="306" t="s">
        <v>171</v>
      </c>
      <c r="E80" s="307"/>
      <c r="F80" s="154">
        <v>1</v>
      </c>
      <c r="G80" s="62">
        <v>1</v>
      </c>
      <c r="H80" s="83">
        <f t="shared" si="62"/>
        <v>1</v>
      </c>
      <c r="I80" s="102">
        <v>93710</v>
      </c>
      <c r="J80" s="110">
        <f t="shared" si="63"/>
        <v>93710</v>
      </c>
      <c r="K80" s="62">
        <v>1</v>
      </c>
      <c r="L80" s="83">
        <f t="shared" si="64"/>
        <v>1</v>
      </c>
      <c r="M80" s="102">
        <v>19693</v>
      </c>
      <c r="N80" s="110">
        <f t="shared" si="65"/>
        <v>19693</v>
      </c>
      <c r="O80" s="154">
        <v>0</v>
      </c>
      <c r="P80" s="62">
        <v>0</v>
      </c>
      <c r="Q80" s="83" t="str">
        <f t="shared" si="66"/>
        <v>-</v>
      </c>
      <c r="R80" s="102">
        <v>0</v>
      </c>
      <c r="S80" s="110" t="str">
        <f t="shared" si="67"/>
        <v>-</v>
      </c>
      <c r="T80" s="62">
        <v>0</v>
      </c>
      <c r="U80" s="83" t="str">
        <f t="shared" si="68"/>
        <v>-</v>
      </c>
      <c r="V80" s="102">
        <v>0</v>
      </c>
      <c r="W80" s="110" t="str">
        <f t="shared" si="69"/>
        <v>-</v>
      </c>
      <c r="X80" s="154">
        <v>14</v>
      </c>
      <c r="Y80" s="62">
        <v>14</v>
      </c>
      <c r="Z80" s="83">
        <f t="shared" si="70"/>
        <v>1</v>
      </c>
      <c r="AA80" s="102">
        <v>9105230</v>
      </c>
      <c r="AB80" s="110">
        <f t="shared" si="71"/>
        <v>650373.57142857148</v>
      </c>
      <c r="AC80" s="62">
        <v>14</v>
      </c>
      <c r="AD80" s="83">
        <f t="shared" si="72"/>
        <v>1</v>
      </c>
      <c r="AE80" s="102">
        <v>1397851</v>
      </c>
      <c r="AF80" s="110">
        <f t="shared" si="73"/>
        <v>99846.5</v>
      </c>
      <c r="AG80" s="154">
        <v>11</v>
      </c>
      <c r="AH80" s="62">
        <v>10</v>
      </c>
      <c r="AI80" s="83">
        <f t="shared" si="74"/>
        <v>0.90909090909090906</v>
      </c>
      <c r="AJ80" s="102">
        <v>7065970</v>
      </c>
      <c r="AK80" s="110">
        <f t="shared" si="75"/>
        <v>706597</v>
      </c>
      <c r="AL80" s="62">
        <v>9</v>
      </c>
      <c r="AM80" s="83">
        <f t="shared" si="76"/>
        <v>0.81818181818181823</v>
      </c>
      <c r="AN80" s="102">
        <v>785642</v>
      </c>
      <c r="AO80" s="110">
        <f t="shared" si="77"/>
        <v>87293.555555555562</v>
      </c>
      <c r="AP80" s="154">
        <v>0</v>
      </c>
      <c r="AQ80" s="62">
        <v>0</v>
      </c>
      <c r="AR80" s="83" t="str">
        <f t="shared" si="78"/>
        <v>-</v>
      </c>
      <c r="AS80" s="102">
        <v>0</v>
      </c>
      <c r="AT80" s="110" t="str">
        <f t="shared" si="79"/>
        <v>-</v>
      </c>
      <c r="AU80" s="62">
        <v>0</v>
      </c>
      <c r="AV80" s="83" t="str">
        <f t="shared" si="80"/>
        <v>-</v>
      </c>
      <c r="AW80" s="102">
        <v>0</v>
      </c>
      <c r="AX80" s="110" t="str">
        <f t="shared" si="81"/>
        <v>-</v>
      </c>
      <c r="AY80" s="154">
        <v>0</v>
      </c>
      <c r="AZ80" s="62">
        <v>0</v>
      </c>
      <c r="BA80" s="83" t="str">
        <f t="shared" si="82"/>
        <v>-</v>
      </c>
      <c r="BB80" s="102">
        <v>0</v>
      </c>
      <c r="BC80" s="110" t="str">
        <f t="shared" si="83"/>
        <v>-</v>
      </c>
      <c r="BD80" s="62">
        <v>0</v>
      </c>
      <c r="BE80" s="83" t="str">
        <f t="shared" si="84"/>
        <v>-</v>
      </c>
      <c r="BF80" s="102">
        <v>0</v>
      </c>
      <c r="BG80" s="110" t="str">
        <f t="shared" si="85"/>
        <v>-</v>
      </c>
      <c r="BH80" s="154">
        <v>0</v>
      </c>
      <c r="BI80" s="62">
        <v>0</v>
      </c>
      <c r="BJ80" s="83" t="str">
        <f t="shared" si="86"/>
        <v>-</v>
      </c>
      <c r="BK80" s="102">
        <v>0</v>
      </c>
      <c r="BL80" s="110" t="str">
        <f t="shared" si="87"/>
        <v>-</v>
      </c>
      <c r="BM80" s="62">
        <v>0</v>
      </c>
      <c r="BN80" s="83" t="str">
        <f t="shared" si="88"/>
        <v>-</v>
      </c>
      <c r="BO80" s="102">
        <v>0</v>
      </c>
      <c r="BP80" s="110" t="str">
        <f t="shared" si="89"/>
        <v>-</v>
      </c>
      <c r="BQ80" s="108">
        <f t="shared" si="90"/>
        <v>26</v>
      </c>
      <c r="BR80" s="62">
        <f t="shared" si="91"/>
        <v>25</v>
      </c>
      <c r="BS80" s="83">
        <f t="shared" si="92"/>
        <v>0.96153846153846156</v>
      </c>
      <c r="BT80" s="102">
        <f t="shared" si="93"/>
        <v>16264910</v>
      </c>
      <c r="BU80" s="110">
        <f t="shared" si="94"/>
        <v>650596.4</v>
      </c>
      <c r="BV80" s="62">
        <f t="shared" si="95"/>
        <v>24</v>
      </c>
      <c r="BW80" s="83">
        <f t="shared" si="96"/>
        <v>0.92307692307692313</v>
      </c>
      <c r="BX80" s="102">
        <f t="shared" si="97"/>
        <v>2203186</v>
      </c>
      <c r="BY80" s="110">
        <f t="shared" si="98"/>
        <v>91799.416666666672</v>
      </c>
      <c r="BZ80" s="85"/>
      <c r="CA80" s="89">
        <f t="shared" si="108"/>
        <v>3.8461538461538436E-2</v>
      </c>
      <c r="CB80" s="89">
        <f t="shared" si="118"/>
        <v>3.8461538461538436E-2</v>
      </c>
      <c r="CC80" s="61">
        <v>74</v>
      </c>
      <c r="CD80" s="38" t="s">
        <v>33</v>
      </c>
      <c r="CE80" s="47">
        <f t="shared" si="119"/>
        <v>0.86592178770949724</v>
      </c>
      <c r="CF80" s="47">
        <f t="shared" si="109"/>
        <v>0.8</v>
      </c>
      <c r="CG80" s="93">
        <f t="shared" si="110"/>
        <v>1</v>
      </c>
      <c r="CH80" s="47">
        <f t="shared" si="111"/>
        <v>0.78595696489241218</v>
      </c>
      <c r="CI80" s="47">
        <f t="shared" si="120"/>
        <v>0.12569832402234637</v>
      </c>
      <c r="CJ80" s="47">
        <f t="shared" si="112"/>
        <v>9.9999999999999978E-2</v>
      </c>
      <c r="CK80" s="47">
        <f t="shared" si="113"/>
        <v>0</v>
      </c>
      <c r="CL80" s="47">
        <f t="shared" si="114"/>
        <v>0.13590033975084947</v>
      </c>
      <c r="CM80" s="47">
        <f t="shared" si="121"/>
        <v>8.379888268156388E-3</v>
      </c>
      <c r="CN80" s="47">
        <f t="shared" si="115"/>
        <v>9.9999999999999978E-2</v>
      </c>
      <c r="CO80" s="47">
        <f t="shared" si="116"/>
        <v>0</v>
      </c>
      <c r="CP80" s="47">
        <f t="shared" si="117"/>
        <v>7.8142695356738345E-2</v>
      </c>
    </row>
    <row r="81" spans="1:94" s="15" customFormat="1" ht="13.5" customHeight="1">
      <c r="A81" s="65"/>
      <c r="B81" s="332"/>
      <c r="C81" s="329"/>
      <c r="D81" s="84"/>
      <c r="E81" s="74" t="s">
        <v>167</v>
      </c>
      <c r="F81" s="178">
        <v>1</v>
      </c>
      <c r="G81" s="64">
        <v>1</v>
      </c>
      <c r="H81" s="82">
        <f t="shared" si="62"/>
        <v>1</v>
      </c>
      <c r="I81" s="111">
        <v>93710</v>
      </c>
      <c r="J81" s="112">
        <f t="shared" si="63"/>
        <v>93710</v>
      </c>
      <c r="K81" s="64">
        <v>1</v>
      </c>
      <c r="L81" s="82">
        <f t="shared" si="64"/>
        <v>1</v>
      </c>
      <c r="M81" s="111">
        <v>19693</v>
      </c>
      <c r="N81" s="112">
        <f t="shared" si="65"/>
        <v>19693</v>
      </c>
      <c r="O81" s="178">
        <v>0</v>
      </c>
      <c r="P81" s="64">
        <v>0</v>
      </c>
      <c r="Q81" s="82" t="str">
        <f t="shared" si="66"/>
        <v>-</v>
      </c>
      <c r="R81" s="111">
        <v>0</v>
      </c>
      <c r="S81" s="112" t="str">
        <f t="shared" si="67"/>
        <v>-</v>
      </c>
      <c r="T81" s="64">
        <v>0</v>
      </c>
      <c r="U81" s="82" t="str">
        <f t="shared" si="68"/>
        <v>-</v>
      </c>
      <c r="V81" s="111">
        <v>0</v>
      </c>
      <c r="W81" s="112" t="str">
        <f t="shared" si="69"/>
        <v>-</v>
      </c>
      <c r="X81" s="178">
        <v>10</v>
      </c>
      <c r="Y81" s="64">
        <v>10</v>
      </c>
      <c r="Z81" s="82">
        <f t="shared" si="70"/>
        <v>1</v>
      </c>
      <c r="AA81" s="111">
        <v>6059960</v>
      </c>
      <c r="AB81" s="112">
        <f t="shared" si="71"/>
        <v>605996</v>
      </c>
      <c r="AC81" s="64">
        <v>10</v>
      </c>
      <c r="AD81" s="82">
        <f t="shared" si="72"/>
        <v>1</v>
      </c>
      <c r="AE81" s="111">
        <v>1131225</v>
      </c>
      <c r="AF81" s="112">
        <f t="shared" si="73"/>
        <v>113122.5</v>
      </c>
      <c r="AG81" s="178">
        <v>7</v>
      </c>
      <c r="AH81" s="64">
        <v>7</v>
      </c>
      <c r="AI81" s="82">
        <f t="shared" si="74"/>
        <v>1</v>
      </c>
      <c r="AJ81" s="111">
        <v>5784480</v>
      </c>
      <c r="AK81" s="112">
        <f t="shared" si="75"/>
        <v>826354.28571428568</v>
      </c>
      <c r="AL81" s="64">
        <v>6</v>
      </c>
      <c r="AM81" s="82">
        <f t="shared" si="76"/>
        <v>0.8571428571428571</v>
      </c>
      <c r="AN81" s="111">
        <v>462887</v>
      </c>
      <c r="AO81" s="112">
        <f t="shared" si="77"/>
        <v>77147.833333333328</v>
      </c>
      <c r="AP81" s="178">
        <v>0</v>
      </c>
      <c r="AQ81" s="64">
        <v>0</v>
      </c>
      <c r="AR81" s="82" t="str">
        <f t="shared" si="78"/>
        <v>-</v>
      </c>
      <c r="AS81" s="111">
        <v>0</v>
      </c>
      <c r="AT81" s="112" t="str">
        <f t="shared" si="79"/>
        <v>-</v>
      </c>
      <c r="AU81" s="64">
        <v>0</v>
      </c>
      <c r="AV81" s="82" t="str">
        <f t="shared" si="80"/>
        <v>-</v>
      </c>
      <c r="AW81" s="111">
        <v>0</v>
      </c>
      <c r="AX81" s="112" t="str">
        <f t="shared" si="81"/>
        <v>-</v>
      </c>
      <c r="AY81" s="178">
        <v>0</v>
      </c>
      <c r="AZ81" s="64">
        <v>0</v>
      </c>
      <c r="BA81" s="82" t="str">
        <f t="shared" si="82"/>
        <v>-</v>
      </c>
      <c r="BB81" s="111">
        <v>0</v>
      </c>
      <c r="BC81" s="112" t="str">
        <f t="shared" si="83"/>
        <v>-</v>
      </c>
      <c r="BD81" s="64">
        <v>0</v>
      </c>
      <c r="BE81" s="82" t="str">
        <f t="shared" si="84"/>
        <v>-</v>
      </c>
      <c r="BF81" s="111">
        <v>0</v>
      </c>
      <c r="BG81" s="112" t="str">
        <f t="shared" si="85"/>
        <v>-</v>
      </c>
      <c r="BH81" s="178">
        <v>0</v>
      </c>
      <c r="BI81" s="64">
        <v>0</v>
      </c>
      <c r="BJ81" s="82" t="str">
        <f t="shared" si="86"/>
        <v>-</v>
      </c>
      <c r="BK81" s="111">
        <v>0</v>
      </c>
      <c r="BL81" s="112" t="str">
        <f t="shared" si="87"/>
        <v>-</v>
      </c>
      <c r="BM81" s="64">
        <v>0</v>
      </c>
      <c r="BN81" s="82" t="str">
        <f t="shared" si="88"/>
        <v>-</v>
      </c>
      <c r="BO81" s="111">
        <v>0</v>
      </c>
      <c r="BP81" s="112" t="str">
        <f t="shared" si="89"/>
        <v>-</v>
      </c>
      <c r="BQ81" s="109">
        <f t="shared" si="90"/>
        <v>18</v>
      </c>
      <c r="BR81" s="64">
        <f t="shared" si="91"/>
        <v>18</v>
      </c>
      <c r="BS81" s="82">
        <f t="shared" si="92"/>
        <v>1</v>
      </c>
      <c r="BT81" s="111">
        <f t="shared" si="93"/>
        <v>11938150</v>
      </c>
      <c r="BU81" s="112">
        <f t="shared" si="94"/>
        <v>663230.5555555555</v>
      </c>
      <c r="BV81" s="64">
        <f t="shared" si="95"/>
        <v>17</v>
      </c>
      <c r="BW81" s="82">
        <f t="shared" si="96"/>
        <v>0.94444444444444442</v>
      </c>
      <c r="BX81" s="111">
        <f t="shared" si="97"/>
        <v>1613805</v>
      </c>
      <c r="BY81" s="112">
        <f t="shared" si="98"/>
        <v>94929.705882352937</v>
      </c>
      <c r="BZ81" s="85"/>
      <c r="CA81" s="89">
        <f t="shared" si="108"/>
        <v>5.555555555555558E-2</v>
      </c>
      <c r="CB81" s="89">
        <f t="shared" si="118"/>
        <v>0</v>
      </c>
      <c r="CC81" s="61">
        <v>75</v>
      </c>
      <c r="CD81" s="66" t="s">
        <v>232</v>
      </c>
      <c r="CE81" s="47">
        <f t="shared" si="119"/>
        <v>0.86643310806229235</v>
      </c>
      <c r="CF81" s="47">
        <f t="shared" si="109"/>
        <v>0.8310385523210071</v>
      </c>
      <c r="CG81" s="93">
        <f t="shared" si="110"/>
        <v>0.82233502538071068</v>
      </c>
      <c r="CH81" s="47">
        <f t="shared" si="111"/>
        <v>0.82810654702572595</v>
      </c>
      <c r="CI81" s="47">
        <f t="shared" si="120"/>
        <v>0.12086431751915561</v>
      </c>
      <c r="CJ81" s="47">
        <f t="shared" si="112"/>
        <v>0.15932336742722264</v>
      </c>
      <c r="CK81" s="47">
        <f t="shared" si="113"/>
        <v>0.16187253243090804</v>
      </c>
      <c r="CL81" s="47">
        <f t="shared" si="114"/>
        <v>0.10600053625558514</v>
      </c>
      <c r="CM81" s="47">
        <f>INDEX($CB:$CB,(ROW()+(CC81*5)-5))</f>
        <v>1.2702574418552048E-2</v>
      </c>
      <c r="CN81" s="47">
        <f t="shared" si="115"/>
        <v>9.6380802517702646E-3</v>
      </c>
      <c r="CO81" s="47">
        <f t="shared" si="116"/>
        <v>1.5792442188381273E-2</v>
      </c>
      <c r="CP81" s="47">
        <f t="shared" si="117"/>
        <v>6.589291671868891E-2</v>
      </c>
    </row>
    <row r="82" spans="1:94" s="15" customFormat="1" ht="13.5" customHeight="1">
      <c r="A82" s="65"/>
      <c r="B82" s="332"/>
      <c r="C82" s="329"/>
      <c r="D82" s="84"/>
      <c r="E82" s="209" t="s">
        <v>168</v>
      </c>
      <c r="F82" s="224">
        <v>0</v>
      </c>
      <c r="G82" s="225">
        <v>0</v>
      </c>
      <c r="H82" s="226" t="str">
        <f t="shared" si="62"/>
        <v>-</v>
      </c>
      <c r="I82" s="227">
        <v>0</v>
      </c>
      <c r="J82" s="228" t="str">
        <f t="shared" si="63"/>
        <v>-</v>
      </c>
      <c r="K82" s="225">
        <v>0</v>
      </c>
      <c r="L82" s="226" t="str">
        <f t="shared" si="64"/>
        <v>-</v>
      </c>
      <c r="M82" s="227">
        <v>0</v>
      </c>
      <c r="N82" s="228" t="str">
        <f t="shared" si="65"/>
        <v>-</v>
      </c>
      <c r="O82" s="224">
        <v>0</v>
      </c>
      <c r="P82" s="225">
        <v>0</v>
      </c>
      <c r="Q82" s="226" t="str">
        <f t="shared" si="66"/>
        <v>-</v>
      </c>
      <c r="R82" s="227">
        <v>0</v>
      </c>
      <c r="S82" s="228" t="str">
        <f t="shared" si="67"/>
        <v>-</v>
      </c>
      <c r="T82" s="225">
        <v>0</v>
      </c>
      <c r="U82" s="226" t="str">
        <f t="shared" si="68"/>
        <v>-</v>
      </c>
      <c r="V82" s="227">
        <v>0</v>
      </c>
      <c r="W82" s="228" t="str">
        <f t="shared" si="69"/>
        <v>-</v>
      </c>
      <c r="X82" s="224">
        <v>4</v>
      </c>
      <c r="Y82" s="225">
        <v>4</v>
      </c>
      <c r="Z82" s="226">
        <f t="shared" si="70"/>
        <v>1</v>
      </c>
      <c r="AA82" s="227">
        <v>3045270</v>
      </c>
      <c r="AB82" s="228">
        <f t="shared" si="71"/>
        <v>761317.5</v>
      </c>
      <c r="AC82" s="225">
        <v>4</v>
      </c>
      <c r="AD82" s="226">
        <f t="shared" si="72"/>
        <v>1</v>
      </c>
      <c r="AE82" s="227">
        <v>266626</v>
      </c>
      <c r="AF82" s="228">
        <f t="shared" si="73"/>
        <v>66656.5</v>
      </c>
      <c r="AG82" s="224">
        <v>4</v>
      </c>
      <c r="AH82" s="225">
        <v>3</v>
      </c>
      <c r="AI82" s="226">
        <f t="shared" si="74"/>
        <v>0.75</v>
      </c>
      <c r="AJ82" s="227">
        <v>1281490</v>
      </c>
      <c r="AK82" s="228">
        <f t="shared" si="75"/>
        <v>427163.33333333331</v>
      </c>
      <c r="AL82" s="225">
        <v>3</v>
      </c>
      <c r="AM82" s="226">
        <f t="shared" si="76"/>
        <v>0.75</v>
      </c>
      <c r="AN82" s="227">
        <v>322755</v>
      </c>
      <c r="AO82" s="228">
        <f t="shared" si="77"/>
        <v>107585</v>
      </c>
      <c r="AP82" s="224">
        <v>0</v>
      </c>
      <c r="AQ82" s="225">
        <v>0</v>
      </c>
      <c r="AR82" s="226" t="str">
        <f t="shared" si="78"/>
        <v>-</v>
      </c>
      <c r="AS82" s="227">
        <v>0</v>
      </c>
      <c r="AT82" s="228" t="str">
        <f t="shared" si="79"/>
        <v>-</v>
      </c>
      <c r="AU82" s="225">
        <v>0</v>
      </c>
      <c r="AV82" s="226" t="str">
        <f t="shared" si="80"/>
        <v>-</v>
      </c>
      <c r="AW82" s="227">
        <v>0</v>
      </c>
      <c r="AX82" s="228" t="str">
        <f t="shared" si="81"/>
        <v>-</v>
      </c>
      <c r="AY82" s="224">
        <v>0</v>
      </c>
      <c r="AZ82" s="225">
        <v>0</v>
      </c>
      <c r="BA82" s="226" t="str">
        <f t="shared" si="82"/>
        <v>-</v>
      </c>
      <c r="BB82" s="227">
        <v>0</v>
      </c>
      <c r="BC82" s="228" t="str">
        <f t="shared" si="83"/>
        <v>-</v>
      </c>
      <c r="BD82" s="225">
        <v>0</v>
      </c>
      <c r="BE82" s="226" t="str">
        <f t="shared" si="84"/>
        <v>-</v>
      </c>
      <c r="BF82" s="227">
        <v>0</v>
      </c>
      <c r="BG82" s="228" t="str">
        <f t="shared" si="85"/>
        <v>-</v>
      </c>
      <c r="BH82" s="224">
        <v>0</v>
      </c>
      <c r="BI82" s="225">
        <v>0</v>
      </c>
      <c r="BJ82" s="226" t="str">
        <f t="shared" si="86"/>
        <v>-</v>
      </c>
      <c r="BK82" s="227">
        <v>0</v>
      </c>
      <c r="BL82" s="228" t="str">
        <f t="shared" si="87"/>
        <v>-</v>
      </c>
      <c r="BM82" s="225">
        <v>0</v>
      </c>
      <c r="BN82" s="226" t="str">
        <f t="shared" si="88"/>
        <v>-</v>
      </c>
      <c r="BO82" s="227">
        <v>0</v>
      </c>
      <c r="BP82" s="228" t="str">
        <f t="shared" si="89"/>
        <v>-</v>
      </c>
      <c r="BQ82" s="229">
        <f t="shared" si="90"/>
        <v>8</v>
      </c>
      <c r="BR82" s="225">
        <f t="shared" si="91"/>
        <v>7</v>
      </c>
      <c r="BS82" s="226">
        <f t="shared" si="92"/>
        <v>0.875</v>
      </c>
      <c r="BT82" s="227">
        <f t="shared" si="93"/>
        <v>4326760</v>
      </c>
      <c r="BU82" s="228">
        <f t="shared" si="94"/>
        <v>618108.57142857148</v>
      </c>
      <c r="BV82" s="225">
        <f t="shared" si="95"/>
        <v>7</v>
      </c>
      <c r="BW82" s="226">
        <f t="shared" si="96"/>
        <v>0.875</v>
      </c>
      <c r="BX82" s="227">
        <f t="shared" si="97"/>
        <v>589381</v>
      </c>
      <c r="BY82" s="228">
        <f t="shared" si="98"/>
        <v>84197.28571428571</v>
      </c>
      <c r="BZ82" s="85"/>
      <c r="CA82" s="89">
        <f t="shared" si="108"/>
        <v>0</v>
      </c>
      <c r="CB82" s="89">
        <f t="shared" si="118"/>
        <v>0.125</v>
      </c>
      <c r="CJ82" s="188"/>
    </row>
    <row r="83" spans="1:94" s="15" customFormat="1" ht="13.5" customHeight="1">
      <c r="A83" s="65"/>
      <c r="B83" s="332"/>
      <c r="C83" s="329"/>
      <c r="D83" s="221"/>
      <c r="E83" s="75" t="s">
        <v>234</v>
      </c>
      <c r="F83" s="222">
        <v>0</v>
      </c>
      <c r="G83" s="136">
        <v>0</v>
      </c>
      <c r="H83" s="134" t="str">
        <f>IFERROR(G83/F83,"-")</f>
        <v>-</v>
      </c>
      <c r="I83" s="137">
        <v>0</v>
      </c>
      <c r="J83" s="135" t="str">
        <f>IFERROR(I83/G83,"-")</f>
        <v>-</v>
      </c>
      <c r="K83" s="136">
        <v>0</v>
      </c>
      <c r="L83" s="134" t="str">
        <f>IFERROR(K83/F83,"-")</f>
        <v>-</v>
      </c>
      <c r="M83" s="137">
        <v>0</v>
      </c>
      <c r="N83" s="135" t="str">
        <f>IFERROR(M83/K83,"-")</f>
        <v>-</v>
      </c>
      <c r="O83" s="222">
        <v>0</v>
      </c>
      <c r="P83" s="136">
        <v>0</v>
      </c>
      <c r="Q83" s="134" t="str">
        <f>IFERROR(P83/O83,"-")</f>
        <v>-</v>
      </c>
      <c r="R83" s="137">
        <v>0</v>
      </c>
      <c r="S83" s="135" t="str">
        <f>IFERROR(R83/P83,"-")</f>
        <v>-</v>
      </c>
      <c r="T83" s="136">
        <v>0</v>
      </c>
      <c r="U83" s="134" t="str">
        <f>IFERROR(T83/O83,"-")</f>
        <v>-</v>
      </c>
      <c r="V83" s="137">
        <v>0</v>
      </c>
      <c r="W83" s="135" t="str">
        <f>IFERROR(V83/T83,"-")</f>
        <v>-</v>
      </c>
      <c r="X83" s="222">
        <v>0</v>
      </c>
      <c r="Y83" s="136">
        <v>0</v>
      </c>
      <c r="Z83" s="134" t="str">
        <f>IFERROR(Y83/X83,"-")</f>
        <v>-</v>
      </c>
      <c r="AA83" s="137">
        <v>0</v>
      </c>
      <c r="AB83" s="135" t="str">
        <f>IFERROR(AA83/Y83,"-")</f>
        <v>-</v>
      </c>
      <c r="AC83" s="136">
        <v>0</v>
      </c>
      <c r="AD83" s="134" t="str">
        <f>IFERROR(AC83/X83,"-")</f>
        <v>-</v>
      </c>
      <c r="AE83" s="137">
        <v>0</v>
      </c>
      <c r="AF83" s="135" t="str">
        <f>IFERROR(AE83/AC83,"-")</f>
        <v>-</v>
      </c>
      <c r="AG83" s="222">
        <v>0</v>
      </c>
      <c r="AH83" s="136">
        <v>0</v>
      </c>
      <c r="AI83" s="134" t="str">
        <f>IFERROR(AH83/AG83,"-")</f>
        <v>-</v>
      </c>
      <c r="AJ83" s="137">
        <v>0</v>
      </c>
      <c r="AK83" s="135" t="str">
        <f>IFERROR(AJ83/AH83,"-")</f>
        <v>-</v>
      </c>
      <c r="AL83" s="136">
        <v>0</v>
      </c>
      <c r="AM83" s="134" t="str">
        <f>IFERROR(AL83/AG83,"-")</f>
        <v>-</v>
      </c>
      <c r="AN83" s="137">
        <v>0</v>
      </c>
      <c r="AO83" s="135" t="str">
        <f>IFERROR(AN83/AL83,"-")</f>
        <v>-</v>
      </c>
      <c r="AP83" s="222">
        <v>0</v>
      </c>
      <c r="AQ83" s="136">
        <v>0</v>
      </c>
      <c r="AR83" s="134" t="str">
        <f>IFERROR(AQ83/AP83,"-")</f>
        <v>-</v>
      </c>
      <c r="AS83" s="137">
        <v>0</v>
      </c>
      <c r="AT83" s="135" t="str">
        <f>IFERROR(AS83/AQ83,"-")</f>
        <v>-</v>
      </c>
      <c r="AU83" s="136">
        <v>0</v>
      </c>
      <c r="AV83" s="134" t="str">
        <f>IFERROR(AU83/AP83,"-")</f>
        <v>-</v>
      </c>
      <c r="AW83" s="137">
        <v>0</v>
      </c>
      <c r="AX83" s="135" t="str">
        <f>IFERROR(AW83/AU83,"-")</f>
        <v>-</v>
      </c>
      <c r="AY83" s="222">
        <v>0</v>
      </c>
      <c r="AZ83" s="136">
        <v>0</v>
      </c>
      <c r="BA83" s="134" t="str">
        <f>IFERROR(AZ83/AY83,"-")</f>
        <v>-</v>
      </c>
      <c r="BB83" s="137">
        <v>0</v>
      </c>
      <c r="BC83" s="135" t="str">
        <f>IFERROR(BB83/AZ83,"-")</f>
        <v>-</v>
      </c>
      <c r="BD83" s="136">
        <v>0</v>
      </c>
      <c r="BE83" s="134" t="str">
        <f>IFERROR(BD83/AY83,"-")</f>
        <v>-</v>
      </c>
      <c r="BF83" s="137">
        <v>0</v>
      </c>
      <c r="BG83" s="135" t="str">
        <f>IFERROR(BF83/BD83,"-")</f>
        <v>-</v>
      </c>
      <c r="BH83" s="222">
        <v>0</v>
      </c>
      <c r="BI83" s="136">
        <v>0</v>
      </c>
      <c r="BJ83" s="134" t="str">
        <f>IFERROR(BI83/BH83,"-")</f>
        <v>-</v>
      </c>
      <c r="BK83" s="137">
        <v>0</v>
      </c>
      <c r="BL83" s="135" t="str">
        <f>IFERROR(BK83/BI83,"-")</f>
        <v>-</v>
      </c>
      <c r="BM83" s="136">
        <v>0</v>
      </c>
      <c r="BN83" s="134" t="str">
        <f>IFERROR(BM83/BH83,"-")</f>
        <v>-</v>
      </c>
      <c r="BO83" s="137">
        <v>0</v>
      </c>
      <c r="BP83" s="135" t="str">
        <f>IFERROR(BO83/BM83,"-")</f>
        <v>-</v>
      </c>
      <c r="BQ83" s="223">
        <f t="shared" si="90"/>
        <v>0</v>
      </c>
      <c r="BR83" s="136">
        <f t="shared" si="91"/>
        <v>0</v>
      </c>
      <c r="BS83" s="134" t="str">
        <f>IFERROR(BR83/BQ83,"-")</f>
        <v>-</v>
      </c>
      <c r="BT83" s="137">
        <f>SUM(I83,R83,AA83,AJ83,AS83,BB83,BK83)</f>
        <v>0</v>
      </c>
      <c r="BU83" s="135" t="str">
        <f>IFERROR(BT83/BR83,"-")</f>
        <v>-</v>
      </c>
      <c r="BV83" s="136">
        <f>SUM(K83,T83,AC83,AL83,AU83,BD83,BM83)</f>
        <v>0</v>
      </c>
      <c r="BW83" s="134" t="str">
        <f>IFERROR(BV83/BQ83,"-")</f>
        <v>-</v>
      </c>
      <c r="BX83" s="137">
        <f>SUM(M83,V83,AE83,AN83,AW83,BF83,BO83)</f>
        <v>0</v>
      </c>
      <c r="BY83" s="135" t="str">
        <f>IFERROR(BX83/BV83,"-")</f>
        <v>-</v>
      </c>
      <c r="BZ83" s="85"/>
      <c r="CA83" s="89" t="str">
        <f t="shared" si="108"/>
        <v>-</v>
      </c>
      <c r="CB83" s="89" t="str">
        <f t="shared" si="118"/>
        <v>-</v>
      </c>
    </row>
    <row r="84" spans="1:94" s="15" customFormat="1" ht="13.5" customHeight="1">
      <c r="A84" s="65"/>
      <c r="B84" s="333"/>
      <c r="C84" s="330"/>
      <c r="D84" s="338" t="s">
        <v>225</v>
      </c>
      <c r="E84" s="339"/>
      <c r="F84" s="154">
        <v>73</v>
      </c>
      <c r="G84" s="62">
        <v>73</v>
      </c>
      <c r="H84" s="83">
        <f t="shared" si="62"/>
        <v>1</v>
      </c>
      <c r="I84" s="102">
        <v>158698930</v>
      </c>
      <c r="J84" s="110">
        <f t="shared" si="63"/>
        <v>2173957.9452054794</v>
      </c>
      <c r="K84" s="62">
        <v>64</v>
      </c>
      <c r="L84" s="83">
        <f t="shared" si="64"/>
        <v>0.87671232876712324</v>
      </c>
      <c r="M84" s="102">
        <v>70625772</v>
      </c>
      <c r="N84" s="110">
        <f t="shared" si="65"/>
        <v>1103527.6875</v>
      </c>
      <c r="O84" s="154">
        <v>164</v>
      </c>
      <c r="P84" s="62">
        <v>159</v>
      </c>
      <c r="Q84" s="83">
        <f t="shared" si="66"/>
        <v>0.96951219512195119</v>
      </c>
      <c r="R84" s="102">
        <v>322812240</v>
      </c>
      <c r="S84" s="110">
        <f t="shared" si="67"/>
        <v>2030265.6603773586</v>
      </c>
      <c r="T84" s="62">
        <v>133</v>
      </c>
      <c r="U84" s="83">
        <f t="shared" si="68"/>
        <v>0.81097560975609762</v>
      </c>
      <c r="V84" s="102">
        <v>143075833</v>
      </c>
      <c r="W84" s="110">
        <f t="shared" si="69"/>
        <v>1075758.142857143</v>
      </c>
      <c r="X84" s="154">
        <v>5549</v>
      </c>
      <c r="Y84" s="62">
        <v>5117</v>
      </c>
      <c r="Z84" s="83">
        <f t="shared" si="70"/>
        <v>0.92214813479906288</v>
      </c>
      <c r="AA84" s="102">
        <v>4037136840</v>
      </c>
      <c r="AB84" s="110">
        <f t="shared" si="71"/>
        <v>788965.57357826852</v>
      </c>
      <c r="AC84" s="62">
        <v>4459</v>
      </c>
      <c r="AD84" s="83">
        <f t="shared" si="72"/>
        <v>0.80356821048837623</v>
      </c>
      <c r="AE84" s="102">
        <v>945815207</v>
      </c>
      <c r="AF84" s="110">
        <f t="shared" si="73"/>
        <v>212113.7490468715</v>
      </c>
      <c r="AG84" s="154">
        <v>4795</v>
      </c>
      <c r="AH84" s="62">
        <v>4521</v>
      </c>
      <c r="AI84" s="83">
        <f t="shared" si="74"/>
        <v>0.94285714285714284</v>
      </c>
      <c r="AJ84" s="102">
        <v>4215901660</v>
      </c>
      <c r="AK84" s="110">
        <f t="shared" si="75"/>
        <v>932515.29750055296</v>
      </c>
      <c r="AL84" s="62">
        <v>4130</v>
      </c>
      <c r="AM84" s="83">
        <f t="shared" si="76"/>
        <v>0.86131386861313863</v>
      </c>
      <c r="AN84" s="102">
        <v>936728118</v>
      </c>
      <c r="AO84" s="110">
        <f t="shared" si="77"/>
        <v>226810.68232445521</v>
      </c>
      <c r="AP84" s="154">
        <v>3402</v>
      </c>
      <c r="AQ84" s="62">
        <v>3246</v>
      </c>
      <c r="AR84" s="83">
        <f t="shared" si="78"/>
        <v>0.95414462081128748</v>
      </c>
      <c r="AS84" s="102">
        <v>3620835720</v>
      </c>
      <c r="AT84" s="110">
        <f t="shared" si="79"/>
        <v>1115476.1922365988</v>
      </c>
      <c r="AU84" s="62">
        <v>2988</v>
      </c>
      <c r="AV84" s="83">
        <f t="shared" si="80"/>
        <v>0.87830687830687826</v>
      </c>
      <c r="AW84" s="102">
        <v>760230100</v>
      </c>
      <c r="AX84" s="110">
        <f t="shared" si="81"/>
        <v>254427.74431057562</v>
      </c>
      <c r="AY84" s="154">
        <v>1533</v>
      </c>
      <c r="AZ84" s="62">
        <v>1433</v>
      </c>
      <c r="BA84" s="83">
        <f t="shared" si="82"/>
        <v>0.93476842791911285</v>
      </c>
      <c r="BB84" s="102">
        <v>1609734620</v>
      </c>
      <c r="BC84" s="110">
        <f t="shared" si="83"/>
        <v>1123331.905094208</v>
      </c>
      <c r="BD84" s="62">
        <v>1282</v>
      </c>
      <c r="BE84" s="83">
        <f t="shared" si="84"/>
        <v>0.83626875407697321</v>
      </c>
      <c r="BF84" s="102">
        <v>241835556</v>
      </c>
      <c r="BG84" s="110">
        <f t="shared" si="85"/>
        <v>188639.27925117005</v>
      </c>
      <c r="BH84" s="154">
        <v>639</v>
      </c>
      <c r="BI84" s="62">
        <v>533</v>
      </c>
      <c r="BJ84" s="83">
        <f t="shared" si="86"/>
        <v>0.83411580594679191</v>
      </c>
      <c r="BK84" s="102">
        <v>624484590</v>
      </c>
      <c r="BL84" s="110">
        <f t="shared" si="87"/>
        <v>1171640.8818011256</v>
      </c>
      <c r="BM84" s="62">
        <v>464</v>
      </c>
      <c r="BN84" s="83">
        <f t="shared" si="88"/>
        <v>0.72613458528951491</v>
      </c>
      <c r="BO84" s="102">
        <v>111684189</v>
      </c>
      <c r="BP84" s="110">
        <f t="shared" si="89"/>
        <v>240698.68318965516</v>
      </c>
      <c r="BQ84" s="108">
        <f t="shared" si="90"/>
        <v>16155</v>
      </c>
      <c r="BR84" s="62">
        <f t="shared" si="91"/>
        <v>15082</v>
      </c>
      <c r="BS84" s="83">
        <f t="shared" si="92"/>
        <v>0.93358093469514081</v>
      </c>
      <c r="BT84" s="102">
        <f t="shared" si="93"/>
        <v>14589604600</v>
      </c>
      <c r="BU84" s="110">
        <f t="shared" si="94"/>
        <v>967352.11510409764</v>
      </c>
      <c r="BV84" s="62">
        <f t="shared" si="95"/>
        <v>13520</v>
      </c>
      <c r="BW84" s="83">
        <f t="shared" si="96"/>
        <v>0.836892602909316</v>
      </c>
      <c r="BX84" s="102">
        <f t="shared" si="97"/>
        <v>3209994775</v>
      </c>
      <c r="BY84" s="110">
        <f t="shared" si="98"/>
        <v>237425.64903846153</v>
      </c>
      <c r="BZ84" s="85"/>
      <c r="CA84" s="89">
        <f t="shared" si="108"/>
        <v>9.668833178582481E-2</v>
      </c>
      <c r="CB84" s="89">
        <f t="shared" si="118"/>
        <v>6.6419065304859193E-2</v>
      </c>
    </row>
    <row r="85" spans="1:94" s="15" customFormat="1" ht="13.5" customHeight="1">
      <c r="A85" s="65"/>
      <c r="B85" s="331">
        <v>14</v>
      </c>
      <c r="C85" s="328" t="s">
        <v>123</v>
      </c>
      <c r="D85" s="318" t="s">
        <v>157</v>
      </c>
      <c r="E85" s="307"/>
      <c r="F85" s="154">
        <v>0</v>
      </c>
      <c r="G85" s="62">
        <v>0</v>
      </c>
      <c r="H85" s="83" t="str">
        <f t="shared" si="62"/>
        <v>-</v>
      </c>
      <c r="I85" s="102">
        <v>0</v>
      </c>
      <c r="J85" s="110" t="str">
        <f t="shared" si="63"/>
        <v>-</v>
      </c>
      <c r="K85" s="62">
        <v>0</v>
      </c>
      <c r="L85" s="83" t="str">
        <f t="shared" si="64"/>
        <v>-</v>
      </c>
      <c r="M85" s="102">
        <v>0</v>
      </c>
      <c r="N85" s="110" t="str">
        <f t="shared" si="65"/>
        <v>-</v>
      </c>
      <c r="O85" s="154">
        <v>6</v>
      </c>
      <c r="P85" s="62">
        <v>6</v>
      </c>
      <c r="Q85" s="83">
        <f t="shared" si="66"/>
        <v>1</v>
      </c>
      <c r="R85" s="102">
        <v>3509560</v>
      </c>
      <c r="S85" s="110">
        <f t="shared" si="67"/>
        <v>584926.66666666663</v>
      </c>
      <c r="T85" s="62">
        <v>3</v>
      </c>
      <c r="U85" s="83">
        <f t="shared" si="68"/>
        <v>0.5</v>
      </c>
      <c r="V85" s="102">
        <v>363403</v>
      </c>
      <c r="W85" s="110">
        <f t="shared" si="69"/>
        <v>121134.33333333333</v>
      </c>
      <c r="X85" s="154">
        <v>683</v>
      </c>
      <c r="Y85" s="62">
        <v>666</v>
      </c>
      <c r="Z85" s="83">
        <f t="shared" si="70"/>
        <v>0.97510980966325034</v>
      </c>
      <c r="AA85" s="102">
        <v>268242480</v>
      </c>
      <c r="AB85" s="110">
        <f t="shared" si="71"/>
        <v>402766.48648648651</v>
      </c>
      <c r="AC85" s="62">
        <v>557</v>
      </c>
      <c r="AD85" s="83">
        <f t="shared" si="72"/>
        <v>0.81551976573938512</v>
      </c>
      <c r="AE85" s="102">
        <v>49748101</v>
      </c>
      <c r="AF85" s="110">
        <f t="shared" si="73"/>
        <v>89314.364452423702</v>
      </c>
      <c r="AG85" s="154">
        <v>464</v>
      </c>
      <c r="AH85" s="62">
        <v>457</v>
      </c>
      <c r="AI85" s="83">
        <f t="shared" si="74"/>
        <v>0.98491379310344829</v>
      </c>
      <c r="AJ85" s="102">
        <v>223097550</v>
      </c>
      <c r="AK85" s="110">
        <f t="shared" si="75"/>
        <v>488178.44638949673</v>
      </c>
      <c r="AL85" s="62">
        <v>411</v>
      </c>
      <c r="AM85" s="83">
        <f t="shared" si="76"/>
        <v>0.88577586206896552</v>
      </c>
      <c r="AN85" s="102">
        <v>46947069</v>
      </c>
      <c r="AO85" s="110">
        <f t="shared" si="77"/>
        <v>114226.44525547445</v>
      </c>
      <c r="AP85" s="154">
        <v>234</v>
      </c>
      <c r="AQ85" s="62">
        <v>227</v>
      </c>
      <c r="AR85" s="83">
        <f t="shared" si="78"/>
        <v>0.97008547008547008</v>
      </c>
      <c r="AS85" s="102">
        <v>221753540</v>
      </c>
      <c r="AT85" s="110">
        <f t="shared" si="79"/>
        <v>976887.84140969161</v>
      </c>
      <c r="AU85" s="62">
        <v>214</v>
      </c>
      <c r="AV85" s="83">
        <f t="shared" si="80"/>
        <v>0.9145299145299145</v>
      </c>
      <c r="AW85" s="102">
        <v>25879708</v>
      </c>
      <c r="AX85" s="110">
        <f t="shared" si="81"/>
        <v>120933.21495327103</v>
      </c>
      <c r="AY85" s="154">
        <v>81</v>
      </c>
      <c r="AZ85" s="62">
        <v>80</v>
      </c>
      <c r="BA85" s="83">
        <f t="shared" si="82"/>
        <v>0.98765432098765427</v>
      </c>
      <c r="BB85" s="102">
        <v>39416840</v>
      </c>
      <c r="BC85" s="110">
        <f t="shared" si="83"/>
        <v>492710.5</v>
      </c>
      <c r="BD85" s="62">
        <v>72</v>
      </c>
      <c r="BE85" s="83">
        <f t="shared" si="84"/>
        <v>0.88888888888888884</v>
      </c>
      <c r="BF85" s="102">
        <v>7174764</v>
      </c>
      <c r="BG85" s="110">
        <f t="shared" si="85"/>
        <v>99649.5</v>
      </c>
      <c r="BH85" s="154">
        <v>22</v>
      </c>
      <c r="BI85" s="62">
        <v>22</v>
      </c>
      <c r="BJ85" s="83">
        <f t="shared" si="86"/>
        <v>1</v>
      </c>
      <c r="BK85" s="102">
        <v>14460580</v>
      </c>
      <c r="BL85" s="110">
        <f t="shared" si="87"/>
        <v>657299.09090909094</v>
      </c>
      <c r="BM85" s="62">
        <v>21</v>
      </c>
      <c r="BN85" s="83">
        <f t="shared" si="88"/>
        <v>0.95454545454545459</v>
      </c>
      <c r="BO85" s="102">
        <v>4173324</v>
      </c>
      <c r="BP85" s="110">
        <f t="shared" si="89"/>
        <v>198729.71428571429</v>
      </c>
      <c r="BQ85" s="108">
        <f t="shared" si="90"/>
        <v>1490</v>
      </c>
      <c r="BR85" s="62">
        <f t="shared" si="91"/>
        <v>1458</v>
      </c>
      <c r="BS85" s="83">
        <f t="shared" si="92"/>
        <v>0.97852348993288596</v>
      </c>
      <c r="BT85" s="102">
        <f t="shared" si="93"/>
        <v>770480550</v>
      </c>
      <c r="BU85" s="110">
        <f t="shared" si="94"/>
        <v>528450.30864197528</v>
      </c>
      <c r="BV85" s="62">
        <f t="shared" si="95"/>
        <v>1278</v>
      </c>
      <c r="BW85" s="83">
        <f t="shared" si="96"/>
        <v>0.85771812080536913</v>
      </c>
      <c r="BX85" s="102">
        <f t="shared" si="97"/>
        <v>134286369</v>
      </c>
      <c r="BY85" s="110">
        <f t="shared" si="98"/>
        <v>105075.40610328638</v>
      </c>
      <c r="BZ85" s="85"/>
      <c r="CA85" s="89">
        <f t="shared" si="108"/>
        <v>0.12080536912751683</v>
      </c>
      <c r="CB85" s="89">
        <f t="shared" si="118"/>
        <v>2.1476510067114041E-2</v>
      </c>
    </row>
    <row r="86" spans="1:94" s="15" customFormat="1" ht="13.5" customHeight="1">
      <c r="A86" s="65"/>
      <c r="B86" s="332"/>
      <c r="C86" s="329"/>
      <c r="D86" s="306" t="s">
        <v>171</v>
      </c>
      <c r="E86" s="307"/>
      <c r="F86" s="154">
        <v>0</v>
      </c>
      <c r="G86" s="62">
        <v>0</v>
      </c>
      <c r="H86" s="83" t="str">
        <f t="shared" si="62"/>
        <v>-</v>
      </c>
      <c r="I86" s="102">
        <v>0</v>
      </c>
      <c r="J86" s="110" t="str">
        <f t="shared" si="63"/>
        <v>-</v>
      </c>
      <c r="K86" s="62">
        <v>0</v>
      </c>
      <c r="L86" s="83" t="str">
        <f t="shared" si="64"/>
        <v>-</v>
      </c>
      <c r="M86" s="102">
        <v>0</v>
      </c>
      <c r="N86" s="110" t="str">
        <f t="shared" si="65"/>
        <v>-</v>
      </c>
      <c r="O86" s="154">
        <v>0</v>
      </c>
      <c r="P86" s="62">
        <v>0</v>
      </c>
      <c r="Q86" s="83" t="str">
        <f t="shared" si="66"/>
        <v>-</v>
      </c>
      <c r="R86" s="102">
        <v>0</v>
      </c>
      <c r="S86" s="110" t="str">
        <f t="shared" si="67"/>
        <v>-</v>
      </c>
      <c r="T86" s="62">
        <v>0</v>
      </c>
      <c r="U86" s="83" t="str">
        <f t="shared" si="68"/>
        <v>-</v>
      </c>
      <c r="V86" s="102">
        <v>0</v>
      </c>
      <c r="W86" s="110" t="str">
        <f t="shared" si="69"/>
        <v>-</v>
      </c>
      <c r="X86" s="154">
        <v>28</v>
      </c>
      <c r="Y86" s="62">
        <v>27</v>
      </c>
      <c r="Z86" s="83">
        <f t="shared" si="70"/>
        <v>0.9642857142857143</v>
      </c>
      <c r="AA86" s="102">
        <v>9029500</v>
      </c>
      <c r="AB86" s="110">
        <f t="shared" si="71"/>
        <v>334425.9259259259</v>
      </c>
      <c r="AC86" s="62">
        <v>19</v>
      </c>
      <c r="AD86" s="83">
        <f t="shared" si="72"/>
        <v>0.6785714285714286</v>
      </c>
      <c r="AE86" s="102">
        <v>1294404</v>
      </c>
      <c r="AF86" s="110">
        <f t="shared" si="73"/>
        <v>68126.526315789481</v>
      </c>
      <c r="AG86" s="154">
        <v>12</v>
      </c>
      <c r="AH86" s="62">
        <v>12</v>
      </c>
      <c r="AI86" s="83">
        <f t="shared" si="74"/>
        <v>1</v>
      </c>
      <c r="AJ86" s="102">
        <v>12418520</v>
      </c>
      <c r="AK86" s="110">
        <f t="shared" si="75"/>
        <v>1034876.6666666666</v>
      </c>
      <c r="AL86" s="62">
        <v>11</v>
      </c>
      <c r="AM86" s="83">
        <f t="shared" si="76"/>
        <v>0.91666666666666663</v>
      </c>
      <c r="AN86" s="102">
        <v>4155040</v>
      </c>
      <c r="AO86" s="110">
        <f t="shared" si="77"/>
        <v>377730.90909090912</v>
      </c>
      <c r="AP86" s="154">
        <v>4</v>
      </c>
      <c r="AQ86" s="62">
        <v>4</v>
      </c>
      <c r="AR86" s="83">
        <f t="shared" si="78"/>
        <v>1</v>
      </c>
      <c r="AS86" s="102">
        <v>2229290</v>
      </c>
      <c r="AT86" s="110">
        <f t="shared" si="79"/>
        <v>557322.5</v>
      </c>
      <c r="AU86" s="62">
        <v>4</v>
      </c>
      <c r="AV86" s="83">
        <f t="shared" si="80"/>
        <v>1</v>
      </c>
      <c r="AW86" s="102">
        <v>398361</v>
      </c>
      <c r="AX86" s="110">
        <f t="shared" si="81"/>
        <v>99590.25</v>
      </c>
      <c r="AY86" s="154">
        <v>1</v>
      </c>
      <c r="AZ86" s="62">
        <v>1</v>
      </c>
      <c r="BA86" s="83">
        <f t="shared" si="82"/>
        <v>1</v>
      </c>
      <c r="BB86" s="102">
        <v>584050</v>
      </c>
      <c r="BC86" s="110">
        <f t="shared" si="83"/>
        <v>584050</v>
      </c>
      <c r="BD86" s="62">
        <v>1</v>
      </c>
      <c r="BE86" s="83">
        <f t="shared" si="84"/>
        <v>1</v>
      </c>
      <c r="BF86" s="102">
        <v>145572</v>
      </c>
      <c r="BG86" s="110">
        <f t="shared" si="85"/>
        <v>145572</v>
      </c>
      <c r="BH86" s="154">
        <v>0</v>
      </c>
      <c r="BI86" s="62">
        <v>0</v>
      </c>
      <c r="BJ86" s="83" t="str">
        <f t="shared" si="86"/>
        <v>-</v>
      </c>
      <c r="BK86" s="102">
        <v>0</v>
      </c>
      <c r="BL86" s="110" t="str">
        <f t="shared" si="87"/>
        <v>-</v>
      </c>
      <c r="BM86" s="62">
        <v>0</v>
      </c>
      <c r="BN86" s="83" t="str">
        <f t="shared" si="88"/>
        <v>-</v>
      </c>
      <c r="BO86" s="102">
        <v>0</v>
      </c>
      <c r="BP86" s="110" t="str">
        <f t="shared" si="89"/>
        <v>-</v>
      </c>
      <c r="BQ86" s="108">
        <f t="shared" si="90"/>
        <v>45</v>
      </c>
      <c r="BR86" s="62">
        <f t="shared" si="91"/>
        <v>44</v>
      </c>
      <c r="BS86" s="83">
        <f t="shared" si="92"/>
        <v>0.97777777777777775</v>
      </c>
      <c r="BT86" s="102">
        <f t="shared" si="93"/>
        <v>24261360</v>
      </c>
      <c r="BU86" s="110">
        <f t="shared" si="94"/>
        <v>551394.54545454541</v>
      </c>
      <c r="BV86" s="62">
        <f t="shared" si="95"/>
        <v>35</v>
      </c>
      <c r="BW86" s="83">
        <f t="shared" si="96"/>
        <v>0.77777777777777779</v>
      </c>
      <c r="BX86" s="102">
        <f t="shared" si="97"/>
        <v>5993377</v>
      </c>
      <c r="BY86" s="110">
        <f t="shared" si="98"/>
        <v>171239.34285714285</v>
      </c>
      <c r="BZ86" s="85"/>
      <c r="CA86" s="89">
        <f t="shared" si="108"/>
        <v>0.19999999999999996</v>
      </c>
      <c r="CB86" s="89">
        <f t="shared" si="118"/>
        <v>2.2222222222222254E-2</v>
      </c>
    </row>
    <row r="87" spans="1:94" s="15" customFormat="1" ht="13.5" customHeight="1">
      <c r="A87" s="65"/>
      <c r="B87" s="332"/>
      <c r="C87" s="329"/>
      <c r="D87" s="84"/>
      <c r="E87" s="74" t="s">
        <v>167</v>
      </c>
      <c r="F87" s="178">
        <v>0</v>
      </c>
      <c r="G87" s="64">
        <v>0</v>
      </c>
      <c r="H87" s="82" t="str">
        <f t="shared" si="62"/>
        <v>-</v>
      </c>
      <c r="I87" s="111">
        <v>0</v>
      </c>
      <c r="J87" s="112" t="str">
        <f t="shared" si="63"/>
        <v>-</v>
      </c>
      <c r="K87" s="64">
        <v>0</v>
      </c>
      <c r="L87" s="82" t="str">
        <f t="shared" si="64"/>
        <v>-</v>
      </c>
      <c r="M87" s="111">
        <v>0</v>
      </c>
      <c r="N87" s="112" t="str">
        <f t="shared" si="65"/>
        <v>-</v>
      </c>
      <c r="O87" s="178">
        <v>0</v>
      </c>
      <c r="P87" s="64">
        <v>0</v>
      </c>
      <c r="Q87" s="82" t="str">
        <f t="shared" si="66"/>
        <v>-</v>
      </c>
      <c r="R87" s="111">
        <v>0</v>
      </c>
      <c r="S87" s="112" t="str">
        <f t="shared" si="67"/>
        <v>-</v>
      </c>
      <c r="T87" s="64">
        <v>0</v>
      </c>
      <c r="U87" s="82" t="str">
        <f t="shared" si="68"/>
        <v>-</v>
      </c>
      <c r="V87" s="111">
        <v>0</v>
      </c>
      <c r="W87" s="112" t="str">
        <f t="shared" si="69"/>
        <v>-</v>
      </c>
      <c r="X87" s="178">
        <v>20</v>
      </c>
      <c r="Y87" s="64">
        <v>19</v>
      </c>
      <c r="Z87" s="82">
        <f t="shared" si="70"/>
        <v>0.95</v>
      </c>
      <c r="AA87" s="111">
        <v>5108320</v>
      </c>
      <c r="AB87" s="112">
        <f t="shared" si="71"/>
        <v>268858.94736842107</v>
      </c>
      <c r="AC87" s="64">
        <v>13</v>
      </c>
      <c r="AD87" s="82">
        <f t="shared" si="72"/>
        <v>0.65</v>
      </c>
      <c r="AE87" s="111">
        <v>828339</v>
      </c>
      <c r="AF87" s="112">
        <f t="shared" si="73"/>
        <v>63718.384615384617</v>
      </c>
      <c r="AG87" s="178">
        <v>8</v>
      </c>
      <c r="AH87" s="64">
        <v>8</v>
      </c>
      <c r="AI87" s="82">
        <f t="shared" si="74"/>
        <v>1</v>
      </c>
      <c r="AJ87" s="111">
        <v>4013010</v>
      </c>
      <c r="AK87" s="112">
        <f t="shared" si="75"/>
        <v>501626.25</v>
      </c>
      <c r="AL87" s="64">
        <v>8</v>
      </c>
      <c r="AM87" s="82">
        <f t="shared" si="76"/>
        <v>1</v>
      </c>
      <c r="AN87" s="111">
        <v>853206</v>
      </c>
      <c r="AO87" s="112">
        <f t="shared" si="77"/>
        <v>106650.75</v>
      </c>
      <c r="AP87" s="178">
        <v>3</v>
      </c>
      <c r="AQ87" s="64">
        <v>3</v>
      </c>
      <c r="AR87" s="82">
        <f t="shared" si="78"/>
        <v>1</v>
      </c>
      <c r="AS87" s="111">
        <v>1485660</v>
      </c>
      <c r="AT87" s="112">
        <f t="shared" si="79"/>
        <v>495220</v>
      </c>
      <c r="AU87" s="64">
        <v>3</v>
      </c>
      <c r="AV87" s="82">
        <f t="shared" si="80"/>
        <v>1</v>
      </c>
      <c r="AW87" s="111">
        <v>245735</v>
      </c>
      <c r="AX87" s="112">
        <f t="shared" si="81"/>
        <v>81911.666666666672</v>
      </c>
      <c r="AY87" s="178">
        <v>0</v>
      </c>
      <c r="AZ87" s="64">
        <v>0</v>
      </c>
      <c r="BA87" s="82" t="str">
        <f t="shared" si="82"/>
        <v>-</v>
      </c>
      <c r="BB87" s="111">
        <v>0</v>
      </c>
      <c r="BC87" s="112" t="str">
        <f t="shared" si="83"/>
        <v>-</v>
      </c>
      <c r="BD87" s="64">
        <v>0</v>
      </c>
      <c r="BE87" s="82" t="str">
        <f t="shared" si="84"/>
        <v>-</v>
      </c>
      <c r="BF87" s="111">
        <v>0</v>
      </c>
      <c r="BG87" s="112" t="str">
        <f t="shared" si="85"/>
        <v>-</v>
      </c>
      <c r="BH87" s="178">
        <v>0</v>
      </c>
      <c r="BI87" s="64">
        <v>0</v>
      </c>
      <c r="BJ87" s="82" t="str">
        <f t="shared" si="86"/>
        <v>-</v>
      </c>
      <c r="BK87" s="111">
        <v>0</v>
      </c>
      <c r="BL87" s="112" t="str">
        <f t="shared" si="87"/>
        <v>-</v>
      </c>
      <c r="BM87" s="64">
        <v>0</v>
      </c>
      <c r="BN87" s="82" t="str">
        <f t="shared" si="88"/>
        <v>-</v>
      </c>
      <c r="BO87" s="111">
        <v>0</v>
      </c>
      <c r="BP87" s="112" t="str">
        <f t="shared" si="89"/>
        <v>-</v>
      </c>
      <c r="BQ87" s="109">
        <f t="shared" si="90"/>
        <v>31</v>
      </c>
      <c r="BR87" s="64">
        <f t="shared" si="91"/>
        <v>30</v>
      </c>
      <c r="BS87" s="82">
        <f t="shared" si="92"/>
        <v>0.967741935483871</v>
      </c>
      <c r="BT87" s="111">
        <f t="shared" si="93"/>
        <v>10606990</v>
      </c>
      <c r="BU87" s="112">
        <f t="shared" si="94"/>
        <v>353566.33333333331</v>
      </c>
      <c r="BV87" s="64">
        <f t="shared" si="95"/>
        <v>24</v>
      </c>
      <c r="BW87" s="82">
        <f t="shared" si="96"/>
        <v>0.77419354838709675</v>
      </c>
      <c r="BX87" s="111">
        <f t="shared" si="97"/>
        <v>1927280</v>
      </c>
      <c r="BY87" s="112">
        <f t="shared" si="98"/>
        <v>80303.333333333328</v>
      </c>
      <c r="BZ87" s="85"/>
      <c r="CA87" s="89">
        <f t="shared" si="108"/>
        <v>0.19354838709677424</v>
      </c>
      <c r="CB87" s="89">
        <f t="shared" si="118"/>
        <v>3.2258064516129004E-2</v>
      </c>
    </row>
    <row r="88" spans="1:94" s="15" customFormat="1" ht="13.5" customHeight="1">
      <c r="A88" s="65"/>
      <c r="B88" s="332"/>
      <c r="C88" s="329"/>
      <c r="D88" s="84"/>
      <c r="E88" s="209" t="s">
        <v>168</v>
      </c>
      <c r="F88" s="224">
        <v>0</v>
      </c>
      <c r="G88" s="225">
        <v>0</v>
      </c>
      <c r="H88" s="226" t="str">
        <f t="shared" si="62"/>
        <v>-</v>
      </c>
      <c r="I88" s="227">
        <v>0</v>
      </c>
      <c r="J88" s="228" t="str">
        <f t="shared" si="63"/>
        <v>-</v>
      </c>
      <c r="K88" s="225">
        <v>0</v>
      </c>
      <c r="L88" s="226" t="str">
        <f t="shared" si="64"/>
        <v>-</v>
      </c>
      <c r="M88" s="227">
        <v>0</v>
      </c>
      <c r="N88" s="228" t="str">
        <f t="shared" si="65"/>
        <v>-</v>
      </c>
      <c r="O88" s="224">
        <v>0</v>
      </c>
      <c r="P88" s="225">
        <v>0</v>
      </c>
      <c r="Q88" s="226" t="str">
        <f t="shared" si="66"/>
        <v>-</v>
      </c>
      <c r="R88" s="227">
        <v>0</v>
      </c>
      <c r="S88" s="228" t="str">
        <f t="shared" si="67"/>
        <v>-</v>
      </c>
      <c r="T88" s="225">
        <v>0</v>
      </c>
      <c r="U88" s="226" t="str">
        <f t="shared" si="68"/>
        <v>-</v>
      </c>
      <c r="V88" s="227">
        <v>0</v>
      </c>
      <c r="W88" s="228" t="str">
        <f t="shared" si="69"/>
        <v>-</v>
      </c>
      <c r="X88" s="224">
        <v>8</v>
      </c>
      <c r="Y88" s="225">
        <v>8</v>
      </c>
      <c r="Z88" s="226">
        <f t="shared" si="70"/>
        <v>1</v>
      </c>
      <c r="AA88" s="227">
        <v>3921180</v>
      </c>
      <c r="AB88" s="228">
        <f t="shared" si="71"/>
        <v>490147.5</v>
      </c>
      <c r="AC88" s="225">
        <v>6</v>
      </c>
      <c r="AD88" s="226">
        <f t="shared" si="72"/>
        <v>0.75</v>
      </c>
      <c r="AE88" s="227">
        <v>466065</v>
      </c>
      <c r="AF88" s="228">
        <f t="shared" si="73"/>
        <v>77677.5</v>
      </c>
      <c r="AG88" s="224">
        <v>4</v>
      </c>
      <c r="AH88" s="225">
        <v>4</v>
      </c>
      <c r="AI88" s="226">
        <f t="shared" si="74"/>
        <v>1</v>
      </c>
      <c r="AJ88" s="227">
        <v>8405510</v>
      </c>
      <c r="AK88" s="228">
        <f t="shared" si="75"/>
        <v>2101377.5</v>
      </c>
      <c r="AL88" s="225">
        <v>3</v>
      </c>
      <c r="AM88" s="226">
        <f t="shared" si="76"/>
        <v>0.75</v>
      </c>
      <c r="AN88" s="227">
        <v>3301834</v>
      </c>
      <c r="AO88" s="228">
        <f t="shared" si="77"/>
        <v>1100611.3333333333</v>
      </c>
      <c r="AP88" s="224">
        <v>1</v>
      </c>
      <c r="AQ88" s="225">
        <v>1</v>
      </c>
      <c r="AR88" s="226">
        <f t="shared" si="78"/>
        <v>1</v>
      </c>
      <c r="AS88" s="227">
        <v>743630</v>
      </c>
      <c r="AT88" s="228">
        <f t="shared" si="79"/>
        <v>743630</v>
      </c>
      <c r="AU88" s="225">
        <v>1</v>
      </c>
      <c r="AV88" s="226">
        <f t="shared" si="80"/>
        <v>1</v>
      </c>
      <c r="AW88" s="227">
        <v>152626</v>
      </c>
      <c r="AX88" s="228">
        <f t="shared" si="81"/>
        <v>152626</v>
      </c>
      <c r="AY88" s="224">
        <v>1</v>
      </c>
      <c r="AZ88" s="225">
        <v>1</v>
      </c>
      <c r="BA88" s="226">
        <f t="shared" si="82"/>
        <v>1</v>
      </c>
      <c r="BB88" s="227">
        <v>584050</v>
      </c>
      <c r="BC88" s="228">
        <f t="shared" si="83"/>
        <v>584050</v>
      </c>
      <c r="BD88" s="225">
        <v>1</v>
      </c>
      <c r="BE88" s="226">
        <f t="shared" si="84"/>
        <v>1</v>
      </c>
      <c r="BF88" s="227">
        <v>145572</v>
      </c>
      <c r="BG88" s="228">
        <f t="shared" si="85"/>
        <v>145572</v>
      </c>
      <c r="BH88" s="224">
        <v>0</v>
      </c>
      <c r="BI88" s="225">
        <v>0</v>
      </c>
      <c r="BJ88" s="226" t="str">
        <f t="shared" si="86"/>
        <v>-</v>
      </c>
      <c r="BK88" s="227">
        <v>0</v>
      </c>
      <c r="BL88" s="228" t="str">
        <f t="shared" si="87"/>
        <v>-</v>
      </c>
      <c r="BM88" s="225">
        <v>0</v>
      </c>
      <c r="BN88" s="226" t="str">
        <f t="shared" si="88"/>
        <v>-</v>
      </c>
      <c r="BO88" s="227">
        <v>0</v>
      </c>
      <c r="BP88" s="228" t="str">
        <f t="shared" si="89"/>
        <v>-</v>
      </c>
      <c r="BQ88" s="229">
        <f t="shared" si="90"/>
        <v>14</v>
      </c>
      <c r="BR88" s="225">
        <f t="shared" si="91"/>
        <v>14</v>
      </c>
      <c r="BS88" s="226">
        <f t="shared" si="92"/>
        <v>1</v>
      </c>
      <c r="BT88" s="227">
        <f t="shared" si="93"/>
        <v>13654370</v>
      </c>
      <c r="BU88" s="228">
        <f t="shared" si="94"/>
        <v>975312.14285714284</v>
      </c>
      <c r="BV88" s="225">
        <f t="shared" si="95"/>
        <v>11</v>
      </c>
      <c r="BW88" s="226">
        <f t="shared" si="96"/>
        <v>0.7857142857142857</v>
      </c>
      <c r="BX88" s="227">
        <f t="shared" si="97"/>
        <v>4066097</v>
      </c>
      <c r="BY88" s="228">
        <f t="shared" si="98"/>
        <v>369645.18181818182</v>
      </c>
      <c r="BZ88" s="85"/>
      <c r="CA88" s="89">
        <f t="shared" si="108"/>
        <v>0.2142857142857143</v>
      </c>
      <c r="CB88" s="89">
        <f t="shared" si="118"/>
        <v>0</v>
      </c>
    </row>
    <row r="89" spans="1:94" s="15" customFormat="1" ht="13.5" customHeight="1">
      <c r="A89" s="65"/>
      <c r="B89" s="332"/>
      <c r="C89" s="329"/>
      <c r="D89" s="221"/>
      <c r="E89" s="75" t="s">
        <v>234</v>
      </c>
      <c r="F89" s="222">
        <v>0</v>
      </c>
      <c r="G89" s="136">
        <v>0</v>
      </c>
      <c r="H89" s="134" t="str">
        <f>IFERROR(G89/F89,"-")</f>
        <v>-</v>
      </c>
      <c r="I89" s="137">
        <v>0</v>
      </c>
      <c r="J89" s="135" t="str">
        <f>IFERROR(I89/G89,"-")</f>
        <v>-</v>
      </c>
      <c r="K89" s="136">
        <v>0</v>
      </c>
      <c r="L89" s="134" t="str">
        <f>IFERROR(K89/F89,"-")</f>
        <v>-</v>
      </c>
      <c r="M89" s="137">
        <v>0</v>
      </c>
      <c r="N89" s="135" t="str">
        <f>IFERROR(M89/K89,"-")</f>
        <v>-</v>
      </c>
      <c r="O89" s="222">
        <v>0</v>
      </c>
      <c r="P89" s="136">
        <v>0</v>
      </c>
      <c r="Q89" s="134" t="str">
        <f>IFERROR(P89/O89,"-")</f>
        <v>-</v>
      </c>
      <c r="R89" s="137">
        <v>0</v>
      </c>
      <c r="S89" s="135" t="str">
        <f>IFERROR(R89/P89,"-")</f>
        <v>-</v>
      </c>
      <c r="T89" s="136">
        <v>0</v>
      </c>
      <c r="U89" s="134" t="str">
        <f>IFERROR(T89/O89,"-")</f>
        <v>-</v>
      </c>
      <c r="V89" s="137">
        <v>0</v>
      </c>
      <c r="W89" s="135" t="str">
        <f>IFERROR(V89/T89,"-")</f>
        <v>-</v>
      </c>
      <c r="X89" s="222">
        <v>0</v>
      </c>
      <c r="Y89" s="136">
        <v>0</v>
      </c>
      <c r="Z89" s="134" t="str">
        <f>IFERROR(Y89/X89,"-")</f>
        <v>-</v>
      </c>
      <c r="AA89" s="137">
        <v>0</v>
      </c>
      <c r="AB89" s="135" t="str">
        <f>IFERROR(AA89/Y89,"-")</f>
        <v>-</v>
      </c>
      <c r="AC89" s="136">
        <v>0</v>
      </c>
      <c r="AD89" s="134" t="str">
        <f>IFERROR(AC89/X89,"-")</f>
        <v>-</v>
      </c>
      <c r="AE89" s="137">
        <v>0</v>
      </c>
      <c r="AF89" s="135" t="str">
        <f>IFERROR(AE89/AC89,"-")</f>
        <v>-</v>
      </c>
      <c r="AG89" s="222">
        <v>0</v>
      </c>
      <c r="AH89" s="136">
        <v>0</v>
      </c>
      <c r="AI89" s="134" t="str">
        <f>IFERROR(AH89/AG89,"-")</f>
        <v>-</v>
      </c>
      <c r="AJ89" s="137">
        <v>0</v>
      </c>
      <c r="AK89" s="135" t="str">
        <f>IFERROR(AJ89/AH89,"-")</f>
        <v>-</v>
      </c>
      <c r="AL89" s="136">
        <v>0</v>
      </c>
      <c r="AM89" s="134" t="str">
        <f>IFERROR(AL89/AG89,"-")</f>
        <v>-</v>
      </c>
      <c r="AN89" s="137">
        <v>0</v>
      </c>
      <c r="AO89" s="135" t="str">
        <f>IFERROR(AN89/AL89,"-")</f>
        <v>-</v>
      </c>
      <c r="AP89" s="222">
        <v>0</v>
      </c>
      <c r="AQ89" s="136">
        <v>0</v>
      </c>
      <c r="AR89" s="134" t="str">
        <f>IFERROR(AQ89/AP89,"-")</f>
        <v>-</v>
      </c>
      <c r="AS89" s="137">
        <v>0</v>
      </c>
      <c r="AT89" s="135" t="str">
        <f>IFERROR(AS89/AQ89,"-")</f>
        <v>-</v>
      </c>
      <c r="AU89" s="136">
        <v>0</v>
      </c>
      <c r="AV89" s="134" t="str">
        <f>IFERROR(AU89/AP89,"-")</f>
        <v>-</v>
      </c>
      <c r="AW89" s="137">
        <v>0</v>
      </c>
      <c r="AX89" s="135" t="str">
        <f>IFERROR(AW89/AU89,"-")</f>
        <v>-</v>
      </c>
      <c r="AY89" s="222">
        <v>0</v>
      </c>
      <c r="AZ89" s="136">
        <v>0</v>
      </c>
      <c r="BA89" s="134" t="str">
        <f>IFERROR(AZ89/AY89,"-")</f>
        <v>-</v>
      </c>
      <c r="BB89" s="137">
        <v>0</v>
      </c>
      <c r="BC89" s="135" t="str">
        <f>IFERROR(BB89/AZ89,"-")</f>
        <v>-</v>
      </c>
      <c r="BD89" s="136">
        <v>0</v>
      </c>
      <c r="BE89" s="134" t="str">
        <f>IFERROR(BD89/AY89,"-")</f>
        <v>-</v>
      </c>
      <c r="BF89" s="137">
        <v>0</v>
      </c>
      <c r="BG89" s="135" t="str">
        <f>IFERROR(BF89/BD89,"-")</f>
        <v>-</v>
      </c>
      <c r="BH89" s="222">
        <v>0</v>
      </c>
      <c r="BI89" s="136">
        <v>0</v>
      </c>
      <c r="BJ89" s="134" t="str">
        <f>IFERROR(BI89/BH89,"-")</f>
        <v>-</v>
      </c>
      <c r="BK89" s="137">
        <v>0</v>
      </c>
      <c r="BL89" s="135" t="str">
        <f>IFERROR(BK89/BI89,"-")</f>
        <v>-</v>
      </c>
      <c r="BM89" s="136">
        <v>0</v>
      </c>
      <c r="BN89" s="134" t="str">
        <f>IFERROR(BM89/BH89,"-")</f>
        <v>-</v>
      </c>
      <c r="BO89" s="137">
        <v>0</v>
      </c>
      <c r="BP89" s="135" t="str">
        <f>IFERROR(BO89/BM89,"-")</f>
        <v>-</v>
      </c>
      <c r="BQ89" s="223">
        <f t="shared" ref="BQ89" si="122">SUM(F89,O89,X89,AG89,AP89,AY89,BH89)</f>
        <v>0</v>
      </c>
      <c r="BR89" s="136">
        <f t="shared" ref="BR89" si="123">SUM(G89,P89,Y89,AH89,AQ89,AZ89,BI89)</f>
        <v>0</v>
      </c>
      <c r="BS89" s="134" t="str">
        <f>IFERROR(BR89/BQ89,"-")</f>
        <v>-</v>
      </c>
      <c r="BT89" s="137">
        <f>SUM(I89,R89,AA89,AJ89,AS89,BB89,BK89)</f>
        <v>0</v>
      </c>
      <c r="BU89" s="135" t="str">
        <f>IFERROR(BT89/BR89,"-")</f>
        <v>-</v>
      </c>
      <c r="BV89" s="136">
        <f>SUM(K89,T89,AC89,AL89,AU89,BD89,BM89)</f>
        <v>0</v>
      </c>
      <c r="BW89" s="134" t="str">
        <f>IFERROR(BV89/BQ89,"-")</f>
        <v>-</v>
      </c>
      <c r="BX89" s="137">
        <f>SUM(M89,V89,AE89,AN89,AW89,BF89,BO89)</f>
        <v>0</v>
      </c>
      <c r="BY89" s="135" t="str">
        <f>IFERROR(BX89/BV89,"-")</f>
        <v>-</v>
      </c>
      <c r="BZ89" s="85"/>
      <c r="CA89" s="89" t="str">
        <f t="shared" si="108"/>
        <v>-</v>
      </c>
      <c r="CB89" s="89" t="str">
        <f t="shared" si="118"/>
        <v>-</v>
      </c>
    </row>
    <row r="90" spans="1:94" s="15" customFormat="1" ht="13.5" customHeight="1">
      <c r="A90" s="65"/>
      <c r="B90" s="333"/>
      <c r="C90" s="330"/>
      <c r="D90" s="338" t="s">
        <v>225</v>
      </c>
      <c r="E90" s="339"/>
      <c r="F90" s="154">
        <v>38</v>
      </c>
      <c r="G90" s="62">
        <v>38</v>
      </c>
      <c r="H90" s="83">
        <f t="shared" ref="H90:H165" si="124">IFERROR(G90/F90,"-")</f>
        <v>1</v>
      </c>
      <c r="I90" s="102">
        <v>51206940</v>
      </c>
      <c r="J90" s="110">
        <f t="shared" ref="J90:J165" si="125">IFERROR(I90/G90,"-")</f>
        <v>1347551.0526315789</v>
      </c>
      <c r="K90" s="62">
        <v>34</v>
      </c>
      <c r="L90" s="83">
        <f t="shared" ref="L90:L165" si="126">IFERROR(K90/F90,"-")</f>
        <v>0.89473684210526316</v>
      </c>
      <c r="M90" s="102">
        <v>21136271</v>
      </c>
      <c r="N90" s="110">
        <f t="shared" ref="N90:N165" si="127">IFERROR(M90/K90,"-")</f>
        <v>621655.0294117647</v>
      </c>
      <c r="O90" s="154">
        <v>85</v>
      </c>
      <c r="P90" s="62">
        <v>82</v>
      </c>
      <c r="Q90" s="83">
        <f t="shared" ref="Q90:Q165" si="128">IFERROR(P90/O90,"-")</f>
        <v>0.96470588235294119</v>
      </c>
      <c r="R90" s="102">
        <v>177012510</v>
      </c>
      <c r="S90" s="110">
        <f t="shared" ref="S90:S165" si="129">IFERROR(R90/P90,"-")</f>
        <v>2158689.1463414636</v>
      </c>
      <c r="T90" s="62">
        <v>76</v>
      </c>
      <c r="U90" s="83">
        <f t="shared" ref="U90:U165" si="130">IFERROR(T90/O90,"-")</f>
        <v>0.89411764705882357</v>
      </c>
      <c r="V90" s="102">
        <v>93424211</v>
      </c>
      <c r="W90" s="110">
        <f t="shared" ref="W90:W165" si="131">IFERROR(V90/T90,"-")</f>
        <v>1229265.9342105263</v>
      </c>
      <c r="X90" s="154">
        <v>3982</v>
      </c>
      <c r="Y90" s="62">
        <v>3663</v>
      </c>
      <c r="Z90" s="83">
        <f t="shared" ref="Z90:Z165" si="132">IFERROR(Y90/X90,"-")</f>
        <v>0.91988950276243098</v>
      </c>
      <c r="AA90" s="102">
        <v>2840012020</v>
      </c>
      <c r="AB90" s="110">
        <f t="shared" ref="AB90:AB165" si="133">IFERROR(AA90/Y90,"-")</f>
        <v>775324.05678405683</v>
      </c>
      <c r="AC90" s="62">
        <v>3135</v>
      </c>
      <c r="AD90" s="83">
        <f t="shared" ref="AD90:AD165" si="134">IFERROR(AC90/X90,"-")</f>
        <v>0.78729281767955805</v>
      </c>
      <c r="AE90" s="102">
        <v>665487901</v>
      </c>
      <c r="AF90" s="110">
        <f t="shared" ref="AF90:AF165" si="135">IFERROR(AE90/AC90,"-")</f>
        <v>212276.84242424244</v>
      </c>
      <c r="AG90" s="154">
        <v>3515</v>
      </c>
      <c r="AH90" s="62">
        <v>3314</v>
      </c>
      <c r="AI90" s="83">
        <f t="shared" ref="AI90:AI165" si="136">IFERROR(AH90/AG90,"-")</f>
        <v>0.94281650071123757</v>
      </c>
      <c r="AJ90" s="102">
        <v>3086266750</v>
      </c>
      <c r="AK90" s="110">
        <f t="shared" ref="AK90:AK165" si="137">IFERROR(AJ90/AH90,"-")</f>
        <v>931281.45745322877</v>
      </c>
      <c r="AL90" s="62">
        <v>3012</v>
      </c>
      <c r="AM90" s="83">
        <f t="shared" ref="AM90:AM165" si="138">IFERROR(AL90/AG90,"-")</f>
        <v>0.85689900426742527</v>
      </c>
      <c r="AN90" s="102">
        <v>691924318</v>
      </c>
      <c r="AO90" s="110">
        <f t="shared" ref="AO90:AO165" si="139">IFERROR(AN90/AL90,"-")</f>
        <v>229722.5491367862</v>
      </c>
      <c r="AP90" s="154">
        <v>2789</v>
      </c>
      <c r="AQ90" s="62">
        <v>2644</v>
      </c>
      <c r="AR90" s="83">
        <f t="shared" ref="AR90:AR165" si="140">IFERROR(AQ90/AP90,"-")</f>
        <v>0.94801003944065976</v>
      </c>
      <c r="AS90" s="102">
        <v>2638328250</v>
      </c>
      <c r="AT90" s="110">
        <f t="shared" ref="AT90:AT165" si="141">IFERROR(AS90/AQ90,"-")</f>
        <v>997854.86006051442</v>
      </c>
      <c r="AU90" s="62">
        <v>2413</v>
      </c>
      <c r="AV90" s="83">
        <f t="shared" ref="AV90:AV165" si="142">IFERROR(AU90/AP90,"-")</f>
        <v>0.86518465399784872</v>
      </c>
      <c r="AW90" s="102">
        <v>526836502</v>
      </c>
      <c r="AX90" s="110">
        <f t="shared" ref="AX90:AX165" si="143">IFERROR(AW90/AU90,"-")</f>
        <v>218332.57438872772</v>
      </c>
      <c r="AY90" s="154">
        <v>1346</v>
      </c>
      <c r="AZ90" s="62">
        <v>1250</v>
      </c>
      <c r="BA90" s="83">
        <f t="shared" ref="BA90:BA165" si="144">IFERROR(AZ90/AY90,"-")</f>
        <v>0.92867756315007433</v>
      </c>
      <c r="BB90" s="102">
        <v>1408367460</v>
      </c>
      <c r="BC90" s="110">
        <f t="shared" ref="BC90:BC165" si="145">IFERROR(BB90/AZ90,"-")</f>
        <v>1126693.9680000001</v>
      </c>
      <c r="BD90" s="62">
        <v>1143</v>
      </c>
      <c r="BE90" s="83">
        <f t="shared" ref="BE90:BE165" si="146">IFERROR(BD90/AY90,"-")</f>
        <v>0.84918276374442792</v>
      </c>
      <c r="BF90" s="102">
        <v>258690650</v>
      </c>
      <c r="BG90" s="110">
        <f t="shared" ref="BG90:BG165" si="147">IFERROR(BF90/BD90,"-")</f>
        <v>226326.02799650043</v>
      </c>
      <c r="BH90" s="154">
        <v>494</v>
      </c>
      <c r="BI90" s="62">
        <v>430</v>
      </c>
      <c r="BJ90" s="83">
        <f t="shared" ref="BJ90:BJ165" si="148">IFERROR(BI90/BH90,"-")</f>
        <v>0.87044534412955465</v>
      </c>
      <c r="BK90" s="102">
        <v>463653420</v>
      </c>
      <c r="BL90" s="110">
        <f t="shared" ref="BL90:BL165" si="149">IFERROR(BK90/BI90,"-")</f>
        <v>1078263.7674418604</v>
      </c>
      <c r="BM90" s="62">
        <v>385</v>
      </c>
      <c r="BN90" s="83">
        <f t="shared" ref="BN90:BN165" si="150">IFERROR(BM90/BH90,"-")</f>
        <v>0.77935222672064774</v>
      </c>
      <c r="BO90" s="102">
        <v>68587549</v>
      </c>
      <c r="BP90" s="110">
        <f t="shared" ref="BP90:BP165" si="151">IFERROR(BO90/BM90,"-")</f>
        <v>178149.47792207793</v>
      </c>
      <c r="BQ90" s="108">
        <f t="shared" ref="BQ90:BQ165" si="152">SUM(F90,O90,X90,AG90,AP90,AY90,BH90)</f>
        <v>12249</v>
      </c>
      <c r="BR90" s="62">
        <f t="shared" ref="BR90:BR165" si="153">SUM(G90,P90,Y90,AH90,AQ90,AZ90,BI90)</f>
        <v>11421</v>
      </c>
      <c r="BS90" s="83">
        <f t="shared" ref="BS90:BS165" si="154">IFERROR(BR90/BQ90,"-")</f>
        <v>0.93240264511388682</v>
      </c>
      <c r="BT90" s="102">
        <f t="shared" ref="BT90:BT165" si="155">SUM(I90,R90,AA90,AJ90,AS90,BB90,BK90)</f>
        <v>10664847350</v>
      </c>
      <c r="BU90" s="110">
        <f t="shared" ref="BU90:BU165" si="156">IFERROR(BT90/BR90,"-")</f>
        <v>933792.78084230807</v>
      </c>
      <c r="BV90" s="62">
        <f t="shared" ref="BV90:BV165" si="157">SUM(K90,T90,AC90,AL90,AU90,BD90,BM90)</f>
        <v>10198</v>
      </c>
      <c r="BW90" s="83">
        <f t="shared" ref="BW90:BW165" si="158">IFERROR(BV90/BQ90,"-")</f>
        <v>0.83255775981712787</v>
      </c>
      <c r="BX90" s="102">
        <f t="shared" ref="BX90:BX165" si="159">SUM(M90,V90,AE90,AN90,AW90,BF90,BO90)</f>
        <v>2326087402</v>
      </c>
      <c r="BY90" s="110">
        <f t="shared" ref="BY90:BY165" si="160">IFERROR(BX90/BV90,"-")</f>
        <v>228092.50853108452</v>
      </c>
      <c r="BZ90" s="85"/>
      <c r="CA90" s="89">
        <f t="shared" si="108"/>
        <v>9.9844885296758945E-2</v>
      </c>
      <c r="CB90" s="89">
        <f t="shared" si="118"/>
        <v>6.7597354886113181E-2</v>
      </c>
    </row>
    <row r="91" spans="1:94" s="15" customFormat="1" ht="13.5" customHeight="1">
      <c r="A91" s="65"/>
      <c r="B91" s="331">
        <v>15</v>
      </c>
      <c r="C91" s="328" t="s">
        <v>124</v>
      </c>
      <c r="D91" s="318" t="s">
        <v>157</v>
      </c>
      <c r="E91" s="307"/>
      <c r="F91" s="154">
        <v>4</v>
      </c>
      <c r="G91" s="62">
        <v>4</v>
      </c>
      <c r="H91" s="83">
        <f t="shared" si="124"/>
        <v>1</v>
      </c>
      <c r="I91" s="102">
        <v>1029700</v>
      </c>
      <c r="J91" s="110">
        <f t="shared" si="125"/>
        <v>257425</v>
      </c>
      <c r="K91" s="62">
        <v>4</v>
      </c>
      <c r="L91" s="83">
        <f t="shared" si="126"/>
        <v>1</v>
      </c>
      <c r="M91" s="102">
        <v>282005</v>
      </c>
      <c r="N91" s="110">
        <f t="shared" si="127"/>
        <v>70501.25</v>
      </c>
      <c r="O91" s="154">
        <v>17</v>
      </c>
      <c r="P91" s="62">
        <v>16</v>
      </c>
      <c r="Q91" s="83">
        <f t="shared" si="128"/>
        <v>0.94117647058823528</v>
      </c>
      <c r="R91" s="102">
        <v>18584120</v>
      </c>
      <c r="S91" s="110">
        <f t="shared" si="129"/>
        <v>1161507.5</v>
      </c>
      <c r="T91" s="62">
        <v>14</v>
      </c>
      <c r="U91" s="83">
        <f t="shared" si="130"/>
        <v>0.82352941176470584</v>
      </c>
      <c r="V91" s="102">
        <v>2645732</v>
      </c>
      <c r="W91" s="110">
        <f t="shared" si="131"/>
        <v>188980.85714285713</v>
      </c>
      <c r="X91" s="154">
        <v>1325</v>
      </c>
      <c r="Y91" s="62">
        <v>1296</v>
      </c>
      <c r="Z91" s="83">
        <f t="shared" si="132"/>
        <v>0.97811320754716979</v>
      </c>
      <c r="AA91" s="102">
        <v>538971660</v>
      </c>
      <c r="AB91" s="110">
        <f t="shared" si="133"/>
        <v>415873.19444444444</v>
      </c>
      <c r="AC91" s="62">
        <v>1116</v>
      </c>
      <c r="AD91" s="83">
        <f t="shared" si="134"/>
        <v>0.84226415094339624</v>
      </c>
      <c r="AE91" s="102">
        <v>107080935</v>
      </c>
      <c r="AF91" s="110">
        <f t="shared" si="135"/>
        <v>95950.658602150535</v>
      </c>
      <c r="AG91" s="154">
        <v>815</v>
      </c>
      <c r="AH91" s="62">
        <v>803</v>
      </c>
      <c r="AI91" s="83">
        <f t="shared" si="136"/>
        <v>0.98527607361963188</v>
      </c>
      <c r="AJ91" s="102">
        <v>395034820</v>
      </c>
      <c r="AK91" s="110">
        <f t="shared" si="137"/>
        <v>491948.71731008717</v>
      </c>
      <c r="AL91" s="62">
        <v>712</v>
      </c>
      <c r="AM91" s="83">
        <f t="shared" si="138"/>
        <v>0.87361963190184044</v>
      </c>
      <c r="AN91" s="102">
        <v>83443884</v>
      </c>
      <c r="AO91" s="110">
        <f t="shared" si="139"/>
        <v>117196.46629213484</v>
      </c>
      <c r="AP91" s="154">
        <v>436</v>
      </c>
      <c r="AQ91" s="62">
        <v>429</v>
      </c>
      <c r="AR91" s="83">
        <f t="shared" si="140"/>
        <v>0.98394495412844041</v>
      </c>
      <c r="AS91" s="102">
        <v>234881280</v>
      </c>
      <c r="AT91" s="110">
        <f t="shared" si="141"/>
        <v>547508.8111888112</v>
      </c>
      <c r="AU91" s="62">
        <v>395</v>
      </c>
      <c r="AV91" s="83">
        <f t="shared" si="142"/>
        <v>0.90596330275229353</v>
      </c>
      <c r="AW91" s="102">
        <v>40703004</v>
      </c>
      <c r="AX91" s="110">
        <f t="shared" si="143"/>
        <v>103045.57974683544</v>
      </c>
      <c r="AY91" s="154">
        <v>104</v>
      </c>
      <c r="AZ91" s="62">
        <v>103</v>
      </c>
      <c r="BA91" s="83">
        <f t="shared" si="144"/>
        <v>0.99038461538461542</v>
      </c>
      <c r="BB91" s="102">
        <v>61769470</v>
      </c>
      <c r="BC91" s="110">
        <f t="shared" si="145"/>
        <v>599703.59223300975</v>
      </c>
      <c r="BD91" s="62">
        <v>94</v>
      </c>
      <c r="BE91" s="83">
        <f t="shared" si="146"/>
        <v>0.90384615384615385</v>
      </c>
      <c r="BF91" s="102">
        <v>9766436</v>
      </c>
      <c r="BG91" s="110">
        <f t="shared" si="147"/>
        <v>103898.25531914894</v>
      </c>
      <c r="BH91" s="154">
        <v>26</v>
      </c>
      <c r="BI91" s="62">
        <v>26</v>
      </c>
      <c r="BJ91" s="83">
        <f t="shared" si="148"/>
        <v>1</v>
      </c>
      <c r="BK91" s="102">
        <v>13867580</v>
      </c>
      <c r="BL91" s="110">
        <f t="shared" si="149"/>
        <v>533368.4615384615</v>
      </c>
      <c r="BM91" s="62">
        <v>21</v>
      </c>
      <c r="BN91" s="83">
        <f t="shared" si="150"/>
        <v>0.80769230769230771</v>
      </c>
      <c r="BO91" s="102">
        <v>2170256</v>
      </c>
      <c r="BP91" s="110">
        <f t="shared" si="151"/>
        <v>103345.52380952382</v>
      </c>
      <c r="BQ91" s="108">
        <f t="shared" si="152"/>
        <v>2727</v>
      </c>
      <c r="BR91" s="62">
        <f t="shared" si="153"/>
        <v>2677</v>
      </c>
      <c r="BS91" s="83">
        <f t="shared" si="154"/>
        <v>0.98166483314998165</v>
      </c>
      <c r="BT91" s="102">
        <f t="shared" si="155"/>
        <v>1264138630</v>
      </c>
      <c r="BU91" s="110">
        <f t="shared" si="156"/>
        <v>472222.12551363464</v>
      </c>
      <c r="BV91" s="62">
        <f t="shared" si="157"/>
        <v>2356</v>
      </c>
      <c r="BW91" s="83">
        <f t="shared" si="158"/>
        <v>0.86395306197286392</v>
      </c>
      <c r="BX91" s="102">
        <f t="shared" si="159"/>
        <v>246092252</v>
      </c>
      <c r="BY91" s="110">
        <f t="shared" si="160"/>
        <v>104453.41765704584</v>
      </c>
      <c r="BZ91" s="85"/>
      <c r="CA91" s="89">
        <f t="shared" si="108"/>
        <v>0.11771177117711773</v>
      </c>
      <c r="CB91" s="89">
        <f t="shared" si="118"/>
        <v>1.8335166850018347E-2</v>
      </c>
    </row>
    <row r="92" spans="1:94" s="15" customFormat="1" ht="13.5" customHeight="1">
      <c r="A92" s="65"/>
      <c r="B92" s="332"/>
      <c r="C92" s="329"/>
      <c r="D92" s="306" t="s">
        <v>171</v>
      </c>
      <c r="E92" s="307"/>
      <c r="F92" s="154">
        <v>1</v>
      </c>
      <c r="G92" s="62">
        <v>1</v>
      </c>
      <c r="H92" s="83">
        <f t="shared" si="124"/>
        <v>1</v>
      </c>
      <c r="I92" s="102">
        <v>196880</v>
      </c>
      <c r="J92" s="110">
        <f t="shared" si="125"/>
        <v>196880</v>
      </c>
      <c r="K92" s="62">
        <v>1</v>
      </c>
      <c r="L92" s="83">
        <f t="shared" si="126"/>
        <v>1</v>
      </c>
      <c r="M92" s="102">
        <v>113673</v>
      </c>
      <c r="N92" s="110">
        <f t="shared" si="127"/>
        <v>113673</v>
      </c>
      <c r="O92" s="154">
        <v>0</v>
      </c>
      <c r="P92" s="62">
        <v>0</v>
      </c>
      <c r="Q92" s="83" t="str">
        <f t="shared" si="128"/>
        <v>-</v>
      </c>
      <c r="R92" s="102">
        <v>0</v>
      </c>
      <c r="S92" s="110" t="str">
        <f t="shared" si="129"/>
        <v>-</v>
      </c>
      <c r="T92" s="62">
        <v>0</v>
      </c>
      <c r="U92" s="83" t="str">
        <f t="shared" si="130"/>
        <v>-</v>
      </c>
      <c r="V92" s="102">
        <v>0</v>
      </c>
      <c r="W92" s="110" t="str">
        <f t="shared" si="131"/>
        <v>-</v>
      </c>
      <c r="X92" s="154">
        <v>57</v>
      </c>
      <c r="Y92" s="62">
        <v>55</v>
      </c>
      <c r="Z92" s="83">
        <f t="shared" si="132"/>
        <v>0.96491228070175439</v>
      </c>
      <c r="AA92" s="102">
        <v>24362250</v>
      </c>
      <c r="AB92" s="110">
        <f t="shared" si="133"/>
        <v>442950</v>
      </c>
      <c r="AC92" s="62">
        <v>47</v>
      </c>
      <c r="AD92" s="83">
        <f t="shared" si="134"/>
        <v>0.82456140350877194</v>
      </c>
      <c r="AE92" s="102">
        <v>6098694</v>
      </c>
      <c r="AF92" s="110">
        <f t="shared" si="135"/>
        <v>129759.44680851063</v>
      </c>
      <c r="AG92" s="154">
        <v>26</v>
      </c>
      <c r="AH92" s="62">
        <v>26</v>
      </c>
      <c r="AI92" s="83">
        <f t="shared" si="136"/>
        <v>1</v>
      </c>
      <c r="AJ92" s="102">
        <v>13127020</v>
      </c>
      <c r="AK92" s="110">
        <f t="shared" si="137"/>
        <v>504885.38461538462</v>
      </c>
      <c r="AL92" s="62">
        <v>25</v>
      </c>
      <c r="AM92" s="83">
        <f t="shared" si="138"/>
        <v>0.96153846153846156</v>
      </c>
      <c r="AN92" s="102">
        <v>2186012</v>
      </c>
      <c r="AO92" s="110">
        <f t="shared" si="139"/>
        <v>87440.48</v>
      </c>
      <c r="AP92" s="154">
        <v>12</v>
      </c>
      <c r="AQ92" s="62">
        <v>12</v>
      </c>
      <c r="AR92" s="83">
        <f t="shared" si="140"/>
        <v>1</v>
      </c>
      <c r="AS92" s="102">
        <v>5754500</v>
      </c>
      <c r="AT92" s="110">
        <f t="shared" si="141"/>
        <v>479541.66666666669</v>
      </c>
      <c r="AU92" s="62">
        <v>12</v>
      </c>
      <c r="AV92" s="83">
        <f t="shared" si="142"/>
        <v>1</v>
      </c>
      <c r="AW92" s="102">
        <v>1300595</v>
      </c>
      <c r="AX92" s="110">
        <f t="shared" si="143"/>
        <v>108382.91666666667</v>
      </c>
      <c r="AY92" s="154">
        <v>0</v>
      </c>
      <c r="AZ92" s="62">
        <v>0</v>
      </c>
      <c r="BA92" s="83" t="str">
        <f t="shared" si="144"/>
        <v>-</v>
      </c>
      <c r="BB92" s="102">
        <v>0</v>
      </c>
      <c r="BC92" s="110" t="str">
        <f t="shared" si="145"/>
        <v>-</v>
      </c>
      <c r="BD92" s="62">
        <v>0</v>
      </c>
      <c r="BE92" s="83" t="str">
        <f t="shared" si="146"/>
        <v>-</v>
      </c>
      <c r="BF92" s="102">
        <v>0</v>
      </c>
      <c r="BG92" s="110" t="str">
        <f t="shared" si="147"/>
        <v>-</v>
      </c>
      <c r="BH92" s="154">
        <v>0</v>
      </c>
      <c r="BI92" s="62">
        <v>0</v>
      </c>
      <c r="BJ92" s="83" t="str">
        <f t="shared" si="148"/>
        <v>-</v>
      </c>
      <c r="BK92" s="102">
        <v>0</v>
      </c>
      <c r="BL92" s="110" t="str">
        <f t="shared" si="149"/>
        <v>-</v>
      </c>
      <c r="BM92" s="62">
        <v>0</v>
      </c>
      <c r="BN92" s="83" t="str">
        <f t="shared" si="150"/>
        <v>-</v>
      </c>
      <c r="BO92" s="102">
        <v>0</v>
      </c>
      <c r="BP92" s="110" t="str">
        <f t="shared" si="151"/>
        <v>-</v>
      </c>
      <c r="BQ92" s="108">
        <f t="shared" si="152"/>
        <v>96</v>
      </c>
      <c r="BR92" s="62">
        <f t="shared" si="153"/>
        <v>94</v>
      </c>
      <c r="BS92" s="83">
        <f t="shared" si="154"/>
        <v>0.97916666666666663</v>
      </c>
      <c r="BT92" s="102">
        <f t="shared" si="155"/>
        <v>43440650</v>
      </c>
      <c r="BU92" s="110">
        <f t="shared" si="156"/>
        <v>462134.57446808513</v>
      </c>
      <c r="BV92" s="62">
        <f t="shared" si="157"/>
        <v>85</v>
      </c>
      <c r="BW92" s="83">
        <f t="shared" si="158"/>
        <v>0.88541666666666663</v>
      </c>
      <c r="BX92" s="102">
        <f t="shared" si="159"/>
        <v>9698974</v>
      </c>
      <c r="BY92" s="110">
        <f t="shared" si="160"/>
        <v>114105.57647058823</v>
      </c>
      <c r="BZ92" s="85"/>
      <c r="CA92" s="89">
        <f t="shared" si="108"/>
        <v>9.375E-2</v>
      </c>
      <c r="CB92" s="89">
        <f t="shared" si="118"/>
        <v>2.083333333333337E-2</v>
      </c>
    </row>
    <row r="93" spans="1:94" s="15" customFormat="1" ht="13.5" customHeight="1">
      <c r="A93" s="65"/>
      <c r="B93" s="332"/>
      <c r="C93" s="329"/>
      <c r="D93" s="84"/>
      <c r="E93" s="74" t="s">
        <v>167</v>
      </c>
      <c r="F93" s="178">
        <v>1</v>
      </c>
      <c r="G93" s="64">
        <v>1</v>
      </c>
      <c r="H93" s="82">
        <f t="shared" si="124"/>
        <v>1</v>
      </c>
      <c r="I93" s="111">
        <v>196880</v>
      </c>
      <c r="J93" s="112">
        <f t="shared" si="125"/>
        <v>196880</v>
      </c>
      <c r="K93" s="64">
        <v>1</v>
      </c>
      <c r="L93" s="82">
        <f t="shared" si="126"/>
        <v>1</v>
      </c>
      <c r="M93" s="111">
        <v>113673</v>
      </c>
      <c r="N93" s="112">
        <f t="shared" si="127"/>
        <v>113673</v>
      </c>
      <c r="O93" s="178">
        <v>0</v>
      </c>
      <c r="P93" s="64">
        <v>0</v>
      </c>
      <c r="Q93" s="82" t="str">
        <f t="shared" si="128"/>
        <v>-</v>
      </c>
      <c r="R93" s="111">
        <v>0</v>
      </c>
      <c r="S93" s="112" t="str">
        <f t="shared" si="129"/>
        <v>-</v>
      </c>
      <c r="T93" s="64">
        <v>0</v>
      </c>
      <c r="U93" s="82" t="str">
        <f t="shared" si="130"/>
        <v>-</v>
      </c>
      <c r="V93" s="111">
        <v>0</v>
      </c>
      <c r="W93" s="112" t="str">
        <f t="shared" si="131"/>
        <v>-</v>
      </c>
      <c r="X93" s="178">
        <v>53</v>
      </c>
      <c r="Y93" s="64">
        <v>51</v>
      </c>
      <c r="Z93" s="82">
        <f t="shared" si="132"/>
        <v>0.96226415094339623</v>
      </c>
      <c r="AA93" s="111">
        <v>23728360</v>
      </c>
      <c r="AB93" s="112">
        <f t="shared" si="133"/>
        <v>465261.96078431373</v>
      </c>
      <c r="AC93" s="64">
        <v>44</v>
      </c>
      <c r="AD93" s="82">
        <f t="shared" si="134"/>
        <v>0.83018867924528306</v>
      </c>
      <c r="AE93" s="111">
        <v>5861476</v>
      </c>
      <c r="AF93" s="112">
        <f t="shared" si="135"/>
        <v>133215.36363636365</v>
      </c>
      <c r="AG93" s="178">
        <v>21</v>
      </c>
      <c r="AH93" s="64">
        <v>21</v>
      </c>
      <c r="AI93" s="82">
        <f t="shared" si="136"/>
        <v>1</v>
      </c>
      <c r="AJ93" s="111">
        <v>11711640</v>
      </c>
      <c r="AK93" s="112">
        <f t="shared" si="137"/>
        <v>557697.14285714284</v>
      </c>
      <c r="AL93" s="64">
        <v>20</v>
      </c>
      <c r="AM93" s="82">
        <f t="shared" si="138"/>
        <v>0.95238095238095233</v>
      </c>
      <c r="AN93" s="111">
        <v>1820753</v>
      </c>
      <c r="AO93" s="112">
        <f t="shared" si="139"/>
        <v>91037.65</v>
      </c>
      <c r="AP93" s="178">
        <v>9</v>
      </c>
      <c r="AQ93" s="64">
        <v>9</v>
      </c>
      <c r="AR93" s="82">
        <f t="shared" si="140"/>
        <v>1</v>
      </c>
      <c r="AS93" s="111">
        <v>3313600</v>
      </c>
      <c r="AT93" s="112">
        <f t="shared" si="141"/>
        <v>368177.77777777775</v>
      </c>
      <c r="AU93" s="64">
        <v>9</v>
      </c>
      <c r="AV93" s="82">
        <f t="shared" si="142"/>
        <v>1</v>
      </c>
      <c r="AW93" s="111">
        <v>854678</v>
      </c>
      <c r="AX93" s="112">
        <f t="shared" si="143"/>
        <v>94964.222222222219</v>
      </c>
      <c r="AY93" s="178">
        <v>0</v>
      </c>
      <c r="AZ93" s="64">
        <v>0</v>
      </c>
      <c r="BA93" s="82" t="str">
        <f t="shared" si="144"/>
        <v>-</v>
      </c>
      <c r="BB93" s="111">
        <v>0</v>
      </c>
      <c r="BC93" s="112" t="str">
        <f t="shared" si="145"/>
        <v>-</v>
      </c>
      <c r="BD93" s="64">
        <v>0</v>
      </c>
      <c r="BE93" s="82" t="str">
        <f t="shared" si="146"/>
        <v>-</v>
      </c>
      <c r="BF93" s="111">
        <v>0</v>
      </c>
      <c r="BG93" s="112" t="str">
        <f t="shared" si="147"/>
        <v>-</v>
      </c>
      <c r="BH93" s="178">
        <v>0</v>
      </c>
      <c r="BI93" s="64">
        <v>0</v>
      </c>
      <c r="BJ93" s="82" t="str">
        <f t="shared" si="148"/>
        <v>-</v>
      </c>
      <c r="BK93" s="111">
        <v>0</v>
      </c>
      <c r="BL93" s="112" t="str">
        <f t="shared" si="149"/>
        <v>-</v>
      </c>
      <c r="BM93" s="64">
        <v>0</v>
      </c>
      <c r="BN93" s="82" t="str">
        <f t="shared" si="150"/>
        <v>-</v>
      </c>
      <c r="BO93" s="111">
        <v>0</v>
      </c>
      <c r="BP93" s="112" t="str">
        <f t="shared" si="151"/>
        <v>-</v>
      </c>
      <c r="BQ93" s="109">
        <f t="shared" si="152"/>
        <v>84</v>
      </c>
      <c r="BR93" s="64">
        <f t="shared" si="153"/>
        <v>82</v>
      </c>
      <c r="BS93" s="82">
        <f t="shared" si="154"/>
        <v>0.97619047619047616</v>
      </c>
      <c r="BT93" s="111">
        <f t="shared" si="155"/>
        <v>38950480</v>
      </c>
      <c r="BU93" s="112">
        <f t="shared" si="156"/>
        <v>475005.85365853657</v>
      </c>
      <c r="BV93" s="64">
        <f t="shared" si="157"/>
        <v>74</v>
      </c>
      <c r="BW93" s="82">
        <f t="shared" si="158"/>
        <v>0.88095238095238093</v>
      </c>
      <c r="BX93" s="111">
        <f t="shared" si="159"/>
        <v>8650580</v>
      </c>
      <c r="BY93" s="112">
        <f t="shared" si="160"/>
        <v>116899.72972972973</v>
      </c>
      <c r="BZ93" s="85"/>
      <c r="CA93" s="89">
        <f t="shared" si="108"/>
        <v>9.5238095238095233E-2</v>
      </c>
      <c r="CB93" s="89">
        <f t="shared" si="118"/>
        <v>2.3809523809523836E-2</v>
      </c>
    </row>
    <row r="94" spans="1:94" s="15" customFormat="1" ht="13.5" customHeight="1">
      <c r="A94" s="65"/>
      <c r="B94" s="332"/>
      <c r="C94" s="329"/>
      <c r="D94" s="84"/>
      <c r="E94" s="209" t="s">
        <v>168</v>
      </c>
      <c r="F94" s="224">
        <v>0</v>
      </c>
      <c r="G94" s="225">
        <v>0</v>
      </c>
      <c r="H94" s="226" t="str">
        <f t="shared" si="124"/>
        <v>-</v>
      </c>
      <c r="I94" s="227">
        <v>0</v>
      </c>
      <c r="J94" s="228" t="str">
        <f t="shared" si="125"/>
        <v>-</v>
      </c>
      <c r="K94" s="225">
        <v>0</v>
      </c>
      <c r="L94" s="226" t="str">
        <f t="shared" si="126"/>
        <v>-</v>
      </c>
      <c r="M94" s="227">
        <v>0</v>
      </c>
      <c r="N94" s="228" t="str">
        <f t="shared" si="127"/>
        <v>-</v>
      </c>
      <c r="O94" s="224">
        <v>0</v>
      </c>
      <c r="P94" s="225">
        <v>0</v>
      </c>
      <c r="Q94" s="226" t="str">
        <f t="shared" si="128"/>
        <v>-</v>
      </c>
      <c r="R94" s="227">
        <v>0</v>
      </c>
      <c r="S94" s="228" t="str">
        <f t="shared" si="129"/>
        <v>-</v>
      </c>
      <c r="T94" s="225">
        <v>0</v>
      </c>
      <c r="U94" s="226" t="str">
        <f t="shared" si="130"/>
        <v>-</v>
      </c>
      <c r="V94" s="227">
        <v>0</v>
      </c>
      <c r="W94" s="228" t="str">
        <f t="shared" si="131"/>
        <v>-</v>
      </c>
      <c r="X94" s="224">
        <v>4</v>
      </c>
      <c r="Y94" s="225">
        <v>4</v>
      </c>
      <c r="Z94" s="226">
        <f t="shared" si="132"/>
        <v>1</v>
      </c>
      <c r="AA94" s="227">
        <v>633890</v>
      </c>
      <c r="AB94" s="228">
        <f t="shared" si="133"/>
        <v>158472.5</v>
      </c>
      <c r="AC94" s="225">
        <v>3</v>
      </c>
      <c r="AD94" s="226">
        <f t="shared" si="134"/>
        <v>0.75</v>
      </c>
      <c r="AE94" s="227">
        <v>237218</v>
      </c>
      <c r="AF94" s="228">
        <f t="shared" si="135"/>
        <v>79072.666666666672</v>
      </c>
      <c r="AG94" s="224">
        <v>5</v>
      </c>
      <c r="AH94" s="225">
        <v>5</v>
      </c>
      <c r="AI94" s="226">
        <f t="shared" si="136"/>
        <v>1</v>
      </c>
      <c r="AJ94" s="227">
        <v>1415380</v>
      </c>
      <c r="AK94" s="228">
        <f t="shared" si="137"/>
        <v>283076</v>
      </c>
      <c r="AL94" s="225">
        <v>5</v>
      </c>
      <c r="AM94" s="226">
        <f t="shared" si="138"/>
        <v>1</v>
      </c>
      <c r="AN94" s="227">
        <v>365259</v>
      </c>
      <c r="AO94" s="228">
        <f t="shared" si="139"/>
        <v>73051.8</v>
      </c>
      <c r="AP94" s="224">
        <v>3</v>
      </c>
      <c r="AQ94" s="225">
        <v>3</v>
      </c>
      <c r="AR94" s="226">
        <f t="shared" si="140"/>
        <v>1</v>
      </c>
      <c r="AS94" s="227">
        <v>2440900</v>
      </c>
      <c r="AT94" s="228">
        <f t="shared" si="141"/>
        <v>813633.33333333337</v>
      </c>
      <c r="AU94" s="225">
        <v>3</v>
      </c>
      <c r="AV94" s="226">
        <f t="shared" si="142"/>
        <v>1</v>
      </c>
      <c r="AW94" s="227">
        <v>445917</v>
      </c>
      <c r="AX94" s="228">
        <f t="shared" si="143"/>
        <v>148639</v>
      </c>
      <c r="AY94" s="224">
        <v>0</v>
      </c>
      <c r="AZ94" s="225">
        <v>0</v>
      </c>
      <c r="BA94" s="226" t="str">
        <f t="shared" si="144"/>
        <v>-</v>
      </c>
      <c r="BB94" s="227">
        <v>0</v>
      </c>
      <c r="BC94" s="228" t="str">
        <f t="shared" si="145"/>
        <v>-</v>
      </c>
      <c r="BD94" s="225">
        <v>0</v>
      </c>
      <c r="BE94" s="226" t="str">
        <f t="shared" si="146"/>
        <v>-</v>
      </c>
      <c r="BF94" s="227">
        <v>0</v>
      </c>
      <c r="BG94" s="228" t="str">
        <f t="shared" si="147"/>
        <v>-</v>
      </c>
      <c r="BH94" s="224">
        <v>0</v>
      </c>
      <c r="BI94" s="225">
        <v>0</v>
      </c>
      <c r="BJ94" s="226" t="str">
        <f t="shared" si="148"/>
        <v>-</v>
      </c>
      <c r="BK94" s="227">
        <v>0</v>
      </c>
      <c r="BL94" s="228" t="str">
        <f t="shared" si="149"/>
        <v>-</v>
      </c>
      <c r="BM94" s="225">
        <v>0</v>
      </c>
      <c r="BN94" s="226" t="str">
        <f t="shared" si="150"/>
        <v>-</v>
      </c>
      <c r="BO94" s="227">
        <v>0</v>
      </c>
      <c r="BP94" s="228" t="str">
        <f t="shared" si="151"/>
        <v>-</v>
      </c>
      <c r="BQ94" s="229">
        <f t="shared" si="152"/>
        <v>12</v>
      </c>
      <c r="BR94" s="225">
        <f t="shared" si="153"/>
        <v>12</v>
      </c>
      <c r="BS94" s="226">
        <f t="shared" si="154"/>
        <v>1</v>
      </c>
      <c r="BT94" s="227">
        <f t="shared" si="155"/>
        <v>4490170</v>
      </c>
      <c r="BU94" s="228">
        <f t="shared" si="156"/>
        <v>374180.83333333331</v>
      </c>
      <c r="BV94" s="225">
        <f t="shared" si="157"/>
        <v>11</v>
      </c>
      <c r="BW94" s="226">
        <f t="shared" si="158"/>
        <v>0.91666666666666663</v>
      </c>
      <c r="BX94" s="227">
        <f t="shared" si="159"/>
        <v>1048394</v>
      </c>
      <c r="BY94" s="228">
        <f t="shared" si="160"/>
        <v>95308.545454545456</v>
      </c>
      <c r="BZ94" s="85"/>
      <c r="CA94" s="89">
        <f t="shared" si="108"/>
        <v>8.333333333333337E-2</v>
      </c>
      <c r="CB94" s="89">
        <f t="shared" si="118"/>
        <v>0</v>
      </c>
    </row>
    <row r="95" spans="1:94" s="15" customFormat="1" ht="13.5" customHeight="1">
      <c r="A95" s="65"/>
      <c r="B95" s="332"/>
      <c r="C95" s="329"/>
      <c r="D95" s="221"/>
      <c r="E95" s="75" t="s">
        <v>234</v>
      </c>
      <c r="F95" s="222">
        <v>0</v>
      </c>
      <c r="G95" s="136">
        <v>0</v>
      </c>
      <c r="H95" s="134" t="str">
        <f>IFERROR(G95/F95,"-")</f>
        <v>-</v>
      </c>
      <c r="I95" s="137">
        <v>0</v>
      </c>
      <c r="J95" s="135" t="str">
        <f>IFERROR(I95/G95,"-")</f>
        <v>-</v>
      </c>
      <c r="K95" s="136">
        <v>0</v>
      </c>
      <c r="L95" s="134" t="str">
        <f>IFERROR(K95/F95,"-")</f>
        <v>-</v>
      </c>
      <c r="M95" s="137">
        <v>0</v>
      </c>
      <c r="N95" s="135" t="str">
        <f>IFERROR(M95/K95,"-")</f>
        <v>-</v>
      </c>
      <c r="O95" s="222">
        <v>0</v>
      </c>
      <c r="P95" s="136">
        <v>0</v>
      </c>
      <c r="Q95" s="134" t="str">
        <f>IFERROR(P95/O95,"-")</f>
        <v>-</v>
      </c>
      <c r="R95" s="137">
        <v>0</v>
      </c>
      <c r="S95" s="135" t="str">
        <f>IFERROR(R95/P95,"-")</f>
        <v>-</v>
      </c>
      <c r="T95" s="136">
        <v>0</v>
      </c>
      <c r="U95" s="134" t="str">
        <f>IFERROR(T95/O95,"-")</f>
        <v>-</v>
      </c>
      <c r="V95" s="137">
        <v>0</v>
      </c>
      <c r="W95" s="135" t="str">
        <f>IFERROR(V95/T95,"-")</f>
        <v>-</v>
      </c>
      <c r="X95" s="222">
        <v>0</v>
      </c>
      <c r="Y95" s="136">
        <v>0</v>
      </c>
      <c r="Z95" s="134" t="str">
        <f>IFERROR(Y95/X95,"-")</f>
        <v>-</v>
      </c>
      <c r="AA95" s="137">
        <v>0</v>
      </c>
      <c r="AB95" s="135" t="str">
        <f>IFERROR(AA95/Y95,"-")</f>
        <v>-</v>
      </c>
      <c r="AC95" s="136">
        <v>0</v>
      </c>
      <c r="AD95" s="134" t="str">
        <f>IFERROR(AC95/X95,"-")</f>
        <v>-</v>
      </c>
      <c r="AE95" s="137">
        <v>0</v>
      </c>
      <c r="AF95" s="135" t="str">
        <f>IFERROR(AE95/AC95,"-")</f>
        <v>-</v>
      </c>
      <c r="AG95" s="222">
        <v>0</v>
      </c>
      <c r="AH95" s="136">
        <v>0</v>
      </c>
      <c r="AI95" s="134" t="str">
        <f>IFERROR(AH95/AG95,"-")</f>
        <v>-</v>
      </c>
      <c r="AJ95" s="137">
        <v>0</v>
      </c>
      <c r="AK95" s="135" t="str">
        <f>IFERROR(AJ95/AH95,"-")</f>
        <v>-</v>
      </c>
      <c r="AL95" s="136">
        <v>0</v>
      </c>
      <c r="AM95" s="134" t="str">
        <f>IFERROR(AL95/AG95,"-")</f>
        <v>-</v>
      </c>
      <c r="AN95" s="137">
        <v>0</v>
      </c>
      <c r="AO95" s="135" t="str">
        <f>IFERROR(AN95/AL95,"-")</f>
        <v>-</v>
      </c>
      <c r="AP95" s="222">
        <v>0</v>
      </c>
      <c r="AQ95" s="136">
        <v>0</v>
      </c>
      <c r="AR95" s="134" t="str">
        <f>IFERROR(AQ95/AP95,"-")</f>
        <v>-</v>
      </c>
      <c r="AS95" s="137">
        <v>0</v>
      </c>
      <c r="AT95" s="135" t="str">
        <f>IFERROR(AS95/AQ95,"-")</f>
        <v>-</v>
      </c>
      <c r="AU95" s="136">
        <v>0</v>
      </c>
      <c r="AV95" s="134" t="str">
        <f>IFERROR(AU95/AP95,"-")</f>
        <v>-</v>
      </c>
      <c r="AW95" s="137">
        <v>0</v>
      </c>
      <c r="AX95" s="135" t="str">
        <f>IFERROR(AW95/AU95,"-")</f>
        <v>-</v>
      </c>
      <c r="AY95" s="222">
        <v>0</v>
      </c>
      <c r="AZ95" s="136">
        <v>0</v>
      </c>
      <c r="BA95" s="134" t="str">
        <f>IFERROR(AZ95/AY95,"-")</f>
        <v>-</v>
      </c>
      <c r="BB95" s="137">
        <v>0</v>
      </c>
      <c r="BC95" s="135" t="str">
        <f>IFERROR(BB95/AZ95,"-")</f>
        <v>-</v>
      </c>
      <c r="BD95" s="136">
        <v>0</v>
      </c>
      <c r="BE95" s="134" t="str">
        <f>IFERROR(BD95/AY95,"-")</f>
        <v>-</v>
      </c>
      <c r="BF95" s="137">
        <v>0</v>
      </c>
      <c r="BG95" s="135" t="str">
        <f>IFERROR(BF95/BD95,"-")</f>
        <v>-</v>
      </c>
      <c r="BH95" s="222">
        <v>0</v>
      </c>
      <c r="BI95" s="136">
        <v>0</v>
      </c>
      <c r="BJ95" s="134" t="str">
        <f>IFERROR(BI95/BH95,"-")</f>
        <v>-</v>
      </c>
      <c r="BK95" s="137">
        <v>0</v>
      </c>
      <c r="BL95" s="135" t="str">
        <f>IFERROR(BK95/BI95,"-")</f>
        <v>-</v>
      </c>
      <c r="BM95" s="136">
        <v>0</v>
      </c>
      <c r="BN95" s="134" t="str">
        <f>IFERROR(BM95/BH95,"-")</f>
        <v>-</v>
      </c>
      <c r="BO95" s="137">
        <v>0</v>
      </c>
      <c r="BP95" s="135" t="str">
        <f>IFERROR(BO95/BM95,"-")</f>
        <v>-</v>
      </c>
      <c r="BQ95" s="223">
        <f t="shared" si="152"/>
        <v>0</v>
      </c>
      <c r="BR95" s="136">
        <f t="shared" si="153"/>
        <v>0</v>
      </c>
      <c r="BS95" s="134" t="str">
        <f>IFERROR(BR95/BQ95,"-")</f>
        <v>-</v>
      </c>
      <c r="BT95" s="137">
        <f>SUM(I95,R95,AA95,AJ95,AS95,BB95,BK95)</f>
        <v>0</v>
      </c>
      <c r="BU95" s="135" t="str">
        <f>IFERROR(BT95/BR95,"-")</f>
        <v>-</v>
      </c>
      <c r="BV95" s="136">
        <f>SUM(K95,T95,AC95,AL95,AU95,BD95,BM95)</f>
        <v>0</v>
      </c>
      <c r="BW95" s="134" t="str">
        <f>IFERROR(BV95/BQ95,"-")</f>
        <v>-</v>
      </c>
      <c r="BX95" s="137">
        <f>SUM(M95,V95,AE95,AN95,AW95,BF95,BO95)</f>
        <v>0</v>
      </c>
      <c r="BY95" s="135" t="str">
        <f>IFERROR(BX95/BV95,"-")</f>
        <v>-</v>
      </c>
      <c r="BZ95" s="85"/>
      <c r="CA95" s="89" t="str">
        <f t="shared" si="108"/>
        <v>-</v>
      </c>
      <c r="CB95" s="89" t="str">
        <f t="shared" si="118"/>
        <v>-</v>
      </c>
    </row>
    <row r="96" spans="1:94" s="15" customFormat="1" ht="13.5" customHeight="1">
      <c r="A96" s="65"/>
      <c r="B96" s="333"/>
      <c r="C96" s="330"/>
      <c r="D96" s="338" t="s">
        <v>225</v>
      </c>
      <c r="E96" s="339"/>
      <c r="F96" s="154">
        <v>75</v>
      </c>
      <c r="G96" s="62">
        <v>71</v>
      </c>
      <c r="H96" s="83">
        <f t="shared" si="124"/>
        <v>0.94666666666666666</v>
      </c>
      <c r="I96" s="102">
        <v>152899900</v>
      </c>
      <c r="J96" s="110">
        <f t="shared" si="125"/>
        <v>2153519.7183098593</v>
      </c>
      <c r="K96" s="62">
        <v>62</v>
      </c>
      <c r="L96" s="83">
        <f t="shared" si="126"/>
        <v>0.82666666666666666</v>
      </c>
      <c r="M96" s="102">
        <v>65340005</v>
      </c>
      <c r="N96" s="110">
        <f t="shared" si="127"/>
        <v>1053871.0483870967</v>
      </c>
      <c r="O96" s="154">
        <v>182</v>
      </c>
      <c r="P96" s="62">
        <v>171</v>
      </c>
      <c r="Q96" s="83">
        <f t="shared" si="128"/>
        <v>0.93956043956043955</v>
      </c>
      <c r="R96" s="102">
        <v>288818480</v>
      </c>
      <c r="S96" s="110">
        <f t="shared" si="129"/>
        <v>1688996.9590643274</v>
      </c>
      <c r="T96" s="62">
        <v>146</v>
      </c>
      <c r="U96" s="83">
        <f t="shared" si="130"/>
        <v>0.80219780219780223</v>
      </c>
      <c r="V96" s="102">
        <v>104539544</v>
      </c>
      <c r="W96" s="110">
        <f t="shared" si="131"/>
        <v>716024.27397260279</v>
      </c>
      <c r="X96" s="154">
        <v>6764</v>
      </c>
      <c r="Y96" s="62">
        <v>6261</v>
      </c>
      <c r="Z96" s="83">
        <f t="shared" si="132"/>
        <v>0.92563571850975757</v>
      </c>
      <c r="AA96" s="102">
        <v>4820117550</v>
      </c>
      <c r="AB96" s="110">
        <f t="shared" si="133"/>
        <v>769863.84762817447</v>
      </c>
      <c r="AC96" s="62">
        <v>5396</v>
      </c>
      <c r="AD96" s="83">
        <f t="shared" si="134"/>
        <v>0.797752808988764</v>
      </c>
      <c r="AE96" s="102">
        <v>1120485230</v>
      </c>
      <c r="AF96" s="110">
        <f t="shared" si="135"/>
        <v>207651.08042994811</v>
      </c>
      <c r="AG96" s="154">
        <v>5716</v>
      </c>
      <c r="AH96" s="62">
        <v>5384</v>
      </c>
      <c r="AI96" s="83">
        <f t="shared" si="136"/>
        <v>0.94191742477256823</v>
      </c>
      <c r="AJ96" s="102">
        <v>5308674720</v>
      </c>
      <c r="AK96" s="110">
        <f t="shared" si="137"/>
        <v>986009.42050520063</v>
      </c>
      <c r="AL96" s="62">
        <v>4905</v>
      </c>
      <c r="AM96" s="83">
        <f t="shared" si="138"/>
        <v>0.85811756473058087</v>
      </c>
      <c r="AN96" s="102">
        <v>1151168591</v>
      </c>
      <c r="AO96" s="110">
        <f t="shared" si="139"/>
        <v>234692.88297655454</v>
      </c>
      <c r="AP96" s="154">
        <v>4179</v>
      </c>
      <c r="AQ96" s="62">
        <v>3968</v>
      </c>
      <c r="AR96" s="83">
        <f t="shared" si="140"/>
        <v>0.94950945202201487</v>
      </c>
      <c r="AS96" s="102">
        <v>4237777900</v>
      </c>
      <c r="AT96" s="110">
        <f t="shared" si="141"/>
        <v>1067988.3820564516</v>
      </c>
      <c r="AU96" s="62">
        <v>3641</v>
      </c>
      <c r="AV96" s="83">
        <f t="shared" si="142"/>
        <v>0.87126106724096675</v>
      </c>
      <c r="AW96" s="102">
        <v>865737216</v>
      </c>
      <c r="AX96" s="110">
        <f t="shared" si="143"/>
        <v>237774.57182092831</v>
      </c>
      <c r="AY96" s="154">
        <v>1855</v>
      </c>
      <c r="AZ96" s="62">
        <v>1716</v>
      </c>
      <c r="BA96" s="83">
        <f t="shared" si="144"/>
        <v>0.92506738544474398</v>
      </c>
      <c r="BB96" s="102">
        <v>1873487020</v>
      </c>
      <c r="BC96" s="110">
        <f t="shared" si="145"/>
        <v>1091775.6526806527</v>
      </c>
      <c r="BD96" s="62">
        <v>1564</v>
      </c>
      <c r="BE96" s="83">
        <f t="shared" si="146"/>
        <v>0.84312668463611862</v>
      </c>
      <c r="BF96" s="102">
        <v>331352267</v>
      </c>
      <c r="BG96" s="110">
        <f t="shared" si="147"/>
        <v>211862.06329923274</v>
      </c>
      <c r="BH96" s="154">
        <v>617</v>
      </c>
      <c r="BI96" s="62">
        <v>509</v>
      </c>
      <c r="BJ96" s="83">
        <f t="shared" si="148"/>
        <v>0.82495948136142627</v>
      </c>
      <c r="BK96" s="102">
        <v>505984790</v>
      </c>
      <c r="BL96" s="110">
        <f t="shared" si="149"/>
        <v>994076.20825147349</v>
      </c>
      <c r="BM96" s="62">
        <v>443</v>
      </c>
      <c r="BN96" s="83">
        <f t="shared" si="150"/>
        <v>0.71799027552674233</v>
      </c>
      <c r="BO96" s="102">
        <v>100074740</v>
      </c>
      <c r="BP96" s="110">
        <f t="shared" si="151"/>
        <v>225902.34762979683</v>
      </c>
      <c r="BQ96" s="108">
        <f t="shared" si="152"/>
        <v>19388</v>
      </c>
      <c r="BR96" s="62">
        <f t="shared" si="153"/>
        <v>18080</v>
      </c>
      <c r="BS96" s="83">
        <f t="shared" si="154"/>
        <v>0.93253558902413869</v>
      </c>
      <c r="BT96" s="102">
        <f t="shared" si="155"/>
        <v>17187760360</v>
      </c>
      <c r="BU96" s="110">
        <f t="shared" si="156"/>
        <v>950650.46238938055</v>
      </c>
      <c r="BV96" s="62">
        <f t="shared" si="157"/>
        <v>16157</v>
      </c>
      <c r="BW96" s="83">
        <f t="shared" si="158"/>
        <v>0.83335052609861771</v>
      </c>
      <c r="BX96" s="102">
        <f t="shared" si="159"/>
        <v>3738697593</v>
      </c>
      <c r="BY96" s="110">
        <f t="shared" si="160"/>
        <v>231398.00662251655</v>
      </c>
      <c r="BZ96" s="85"/>
      <c r="CA96" s="89">
        <f t="shared" si="108"/>
        <v>9.9185062925520984E-2</v>
      </c>
      <c r="CB96" s="89">
        <f t="shared" si="118"/>
        <v>6.7464410975861311E-2</v>
      </c>
    </row>
    <row r="97" spans="1:80" s="15" customFormat="1" ht="13.5" customHeight="1">
      <c r="A97" s="65"/>
      <c r="B97" s="331">
        <v>16</v>
      </c>
      <c r="C97" s="328" t="s">
        <v>61</v>
      </c>
      <c r="D97" s="318" t="s">
        <v>157</v>
      </c>
      <c r="E97" s="307"/>
      <c r="F97" s="154">
        <v>2</v>
      </c>
      <c r="G97" s="62">
        <v>2</v>
      </c>
      <c r="H97" s="83">
        <f t="shared" si="124"/>
        <v>1</v>
      </c>
      <c r="I97" s="102">
        <v>387100</v>
      </c>
      <c r="J97" s="110">
        <f t="shared" si="125"/>
        <v>193550</v>
      </c>
      <c r="K97" s="62">
        <v>2</v>
      </c>
      <c r="L97" s="83">
        <f t="shared" si="126"/>
        <v>1</v>
      </c>
      <c r="M97" s="102">
        <v>112160</v>
      </c>
      <c r="N97" s="110">
        <f t="shared" si="127"/>
        <v>56080</v>
      </c>
      <c r="O97" s="154">
        <v>4</v>
      </c>
      <c r="P97" s="62">
        <v>4</v>
      </c>
      <c r="Q97" s="83">
        <f t="shared" si="128"/>
        <v>1</v>
      </c>
      <c r="R97" s="102">
        <v>1028230</v>
      </c>
      <c r="S97" s="110">
        <f t="shared" si="129"/>
        <v>257057.5</v>
      </c>
      <c r="T97" s="62">
        <v>3</v>
      </c>
      <c r="U97" s="83">
        <f t="shared" si="130"/>
        <v>0.75</v>
      </c>
      <c r="V97" s="102">
        <v>155792</v>
      </c>
      <c r="W97" s="110">
        <f t="shared" si="131"/>
        <v>51930.666666666664</v>
      </c>
      <c r="X97" s="154">
        <v>679</v>
      </c>
      <c r="Y97" s="62">
        <v>670</v>
      </c>
      <c r="Z97" s="83">
        <f t="shared" si="132"/>
        <v>0.98674521354933731</v>
      </c>
      <c r="AA97" s="102">
        <v>304327450</v>
      </c>
      <c r="AB97" s="110">
        <f t="shared" si="133"/>
        <v>454220.07462686568</v>
      </c>
      <c r="AC97" s="62">
        <v>577</v>
      </c>
      <c r="AD97" s="83">
        <f t="shared" si="134"/>
        <v>0.84977908689248893</v>
      </c>
      <c r="AE97" s="102">
        <v>62778068</v>
      </c>
      <c r="AF97" s="110">
        <f t="shared" si="135"/>
        <v>108800.81109185443</v>
      </c>
      <c r="AG97" s="154">
        <v>494</v>
      </c>
      <c r="AH97" s="62">
        <v>487</v>
      </c>
      <c r="AI97" s="83">
        <f t="shared" si="136"/>
        <v>0.98582995951417007</v>
      </c>
      <c r="AJ97" s="102">
        <v>275804950</v>
      </c>
      <c r="AK97" s="110">
        <f t="shared" si="137"/>
        <v>566334.59958932234</v>
      </c>
      <c r="AL97" s="62">
        <v>430</v>
      </c>
      <c r="AM97" s="83">
        <f t="shared" si="138"/>
        <v>0.87044534412955465</v>
      </c>
      <c r="AN97" s="102">
        <v>46838048</v>
      </c>
      <c r="AO97" s="110">
        <f t="shared" si="139"/>
        <v>108925.69302325581</v>
      </c>
      <c r="AP97" s="154">
        <v>295</v>
      </c>
      <c r="AQ97" s="62">
        <v>294</v>
      </c>
      <c r="AR97" s="83">
        <f t="shared" si="140"/>
        <v>0.99661016949152548</v>
      </c>
      <c r="AS97" s="102">
        <v>194294210</v>
      </c>
      <c r="AT97" s="110">
        <f t="shared" si="141"/>
        <v>660864.65986394556</v>
      </c>
      <c r="AU97" s="62">
        <v>271</v>
      </c>
      <c r="AV97" s="83">
        <f t="shared" si="142"/>
        <v>0.91864406779661012</v>
      </c>
      <c r="AW97" s="102">
        <v>37458868</v>
      </c>
      <c r="AX97" s="110">
        <f t="shared" si="143"/>
        <v>138224.60516605165</v>
      </c>
      <c r="AY97" s="154">
        <v>91</v>
      </c>
      <c r="AZ97" s="62">
        <v>91</v>
      </c>
      <c r="BA97" s="83">
        <f t="shared" si="144"/>
        <v>1</v>
      </c>
      <c r="BB97" s="102">
        <v>68622190</v>
      </c>
      <c r="BC97" s="110">
        <f t="shared" si="145"/>
        <v>754090</v>
      </c>
      <c r="BD97" s="62">
        <v>88</v>
      </c>
      <c r="BE97" s="83">
        <f t="shared" si="146"/>
        <v>0.96703296703296704</v>
      </c>
      <c r="BF97" s="102">
        <v>14884954</v>
      </c>
      <c r="BG97" s="110">
        <f t="shared" si="147"/>
        <v>169147.20454545456</v>
      </c>
      <c r="BH97" s="154">
        <v>13</v>
      </c>
      <c r="BI97" s="62">
        <v>13</v>
      </c>
      <c r="BJ97" s="83">
        <f t="shared" si="148"/>
        <v>1</v>
      </c>
      <c r="BK97" s="102">
        <v>11653660</v>
      </c>
      <c r="BL97" s="110">
        <f t="shared" si="149"/>
        <v>896435.38461538462</v>
      </c>
      <c r="BM97" s="62">
        <v>12</v>
      </c>
      <c r="BN97" s="83">
        <f t="shared" si="150"/>
        <v>0.92307692307692313</v>
      </c>
      <c r="BO97" s="102">
        <v>1441742</v>
      </c>
      <c r="BP97" s="110">
        <f t="shared" si="151"/>
        <v>120145.16666666667</v>
      </c>
      <c r="BQ97" s="108">
        <f t="shared" si="152"/>
        <v>1578</v>
      </c>
      <c r="BR97" s="62">
        <f t="shared" si="153"/>
        <v>1561</v>
      </c>
      <c r="BS97" s="83">
        <f t="shared" si="154"/>
        <v>0.98922686945500637</v>
      </c>
      <c r="BT97" s="102">
        <f t="shared" si="155"/>
        <v>856117790</v>
      </c>
      <c r="BU97" s="110">
        <f t="shared" si="156"/>
        <v>548441.88981422165</v>
      </c>
      <c r="BV97" s="62">
        <f t="shared" si="157"/>
        <v>1383</v>
      </c>
      <c r="BW97" s="83">
        <f t="shared" si="158"/>
        <v>0.87642585551330798</v>
      </c>
      <c r="BX97" s="102">
        <f t="shared" si="159"/>
        <v>163669632</v>
      </c>
      <c r="BY97" s="110">
        <f t="shared" si="160"/>
        <v>118343.91323210413</v>
      </c>
      <c r="BZ97" s="85"/>
      <c r="CA97" s="89">
        <f t="shared" si="108"/>
        <v>0.11280101394169839</v>
      </c>
      <c r="CB97" s="89">
        <f t="shared" si="118"/>
        <v>1.0773130544993625E-2</v>
      </c>
    </row>
    <row r="98" spans="1:80" s="15" customFormat="1" ht="13.5" customHeight="1">
      <c r="A98" s="65"/>
      <c r="B98" s="332"/>
      <c r="C98" s="329"/>
      <c r="D98" s="306" t="s">
        <v>171</v>
      </c>
      <c r="E98" s="307"/>
      <c r="F98" s="154">
        <v>0</v>
      </c>
      <c r="G98" s="62">
        <v>0</v>
      </c>
      <c r="H98" s="83" t="str">
        <f t="shared" si="124"/>
        <v>-</v>
      </c>
      <c r="I98" s="102">
        <v>0</v>
      </c>
      <c r="J98" s="110" t="str">
        <f t="shared" si="125"/>
        <v>-</v>
      </c>
      <c r="K98" s="62">
        <v>0</v>
      </c>
      <c r="L98" s="83" t="str">
        <f t="shared" si="126"/>
        <v>-</v>
      </c>
      <c r="M98" s="102">
        <v>0</v>
      </c>
      <c r="N98" s="110" t="str">
        <f t="shared" si="127"/>
        <v>-</v>
      </c>
      <c r="O98" s="154">
        <v>0</v>
      </c>
      <c r="P98" s="62">
        <v>0</v>
      </c>
      <c r="Q98" s="83" t="str">
        <f t="shared" si="128"/>
        <v>-</v>
      </c>
      <c r="R98" s="102">
        <v>0</v>
      </c>
      <c r="S98" s="110" t="str">
        <f t="shared" si="129"/>
        <v>-</v>
      </c>
      <c r="T98" s="62">
        <v>0</v>
      </c>
      <c r="U98" s="83" t="str">
        <f t="shared" si="130"/>
        <v>-</v>
      </c>
      <c r="V98" s="102">
        <v>0</v>
      </c>
      <c r="W98" s="110" t="str">
        <f t="shared" si="131"/>
        <v>-</v>
      </c>
      <c r="X98" s="154">
        <v>31</v>
      </c>
      <c r="Y98" s="62">
        <v>29</v>
      </c>
      <c r="Z98" s="83">
        <f t="shared" si="132"/>
        <v>0.93548387096774188</v>
      </c>
      <c r="AA98" s="102">
        <v>12118280</v>
      </c>
      <c r="AB98" s="110">
        <f t="shared" si="133"/>
        <v>417871.72413793101</v>
      </c>
      <c r="AC98" s="62">
        <v>24</v>
      </c>
      <c r="AD98" s="83">
        <f t="shared" si="134"/>
        <v>0.77419354838709675</v>
      </c>
      <c r="AE98" s="102">
        <v>2681382</v>
      </c>
      <c r="AF98" s="110">
        <f t="shared" si="135"/>
        <v>111724.25</v>
      </c>
      <c r="AG98" s="154">
        <v>15</v>
      </c>
      <c r="AH98" s="62">
        <v>15</v>
      </c>
      <c r="AI98" s="83">
        <f t="shared" si="136"/>
        <v>1</v>
      </c>
      <c r="AJ98" s="102">
        <v>10651870</v>
      </c>
      <c r="AK98" s="110">
        <f t="shared" si="137"/>
        <v>710124.66666666663</v>
      </c>
      <c r="AL98" s="62">
        <v>13</v>
      </c>
      <c r="AM98" s="83">
        <f t="shared" si="138"/>
        <v>0.8666666666666667</v>
      </c>
      <c r="AN98" s="102">
        <v>1239621</v>
      </c>
      <c r="AO98" s="110">
        <f t="shared" si="139"/>
        <v>95355.461538461532</v>
      </c>
      <c r="AP98" s="154">
        <v>12</v>
      </c>
      <c r="AQ98" s="62">
        <v>12</v>
      </c>
      <c r="AR98" s="83">
        <f t="shared" si="140"/>
        <v>1</v>
      </c>
      <c r="AS98" s="102">
        <v>11162810</v>
      </c>
      <c r="AT98" s="110">
        <f t="shared" si="141"/>
        <v>930234.16666666663</v>
      </c>
      <c r="AU98" s="62">
        <v>10</v>
      </c>
      <c r="AV98" s="83">
        <f t="shared" si="142"/>
        <v>0.83333333333333337</v>
      </c>
      <c r="AW98" s="102">
        <v>986651</v>
      </c>
      <c r="AX98" s="110">
        <f t="shared" si="143"/>
        <v>98665.1</v>
      </c>
      <c r="AY98" s="154">
        <v>0</v>
      </c>
      <c r="AZ98" s="62">
        <v>0</v>
      </c>
      <c r="BA98" s="83" t="str">
        <f t="shared" si="144"/>
        <v>-</v>
      </c>
      <c r="BB98" s="102">
        <v>0</v>
      </c>
      <c r="BC98" s="110" t="str">
        <f t="shared" si="145"/>
        <v>-</v>
      </c>
      <c r="BD98" s="62">
        <v>0</v>
      </c>
      <c r="BE98" s="83" t="str">
        <f t="shared" si="146"/>
        <v>-</v>
      </c>
      <c r="BF98" s="102">
        <v>0</v>
      </c>
      <c r="BG98" s="110" t="str">
        <f t="shared" si="147"/>
        <v>-</v>
      </c>
      <c r="BH98" s="154">
        <v>1</v>
      </c>
      <c r="BI98" s="62">
        <v>1</v>
      </c>
      <c r="BJ98" s="83">
        <f t="shared" si="148"/>
        <v>1</v>
      </c>
      <c r="BK98" s="102">
        <v>408810</v>
      </c>
      <c r="BL98" s="110">
        <f t="shared" si="149"/>
        <v>408810</v>
      </c>
      <c r="BM98" s="62">
        <v>1</v>
      </c>
      <c r="BN98" s="83">
        <f t="shared" si="150"/>
        <v>1</v>
      </c>
      <c r="BO98" s="102">
        <v>22229</v>
      </c>
      <c r="BP98" s="110">
        <f t="shared" si="151"/>
        <v>22229</v>
      </c>
      <c r="BQ98" s="108">
        <f t="shared" si="152"/>
        <v>59</v>
      </c>
      <c r="BR98" s="62">
        <f t="shared" si="153"/>
        <v>57</v>
      </c>
      <c r="BS98" s="83">
        <f t="shared" si="154"/>
        <v>0.96610169491525422</v>
      </c>
      <c r="BT98" s="102">
        <f t="shared" si="155"/>
        <v>34341770</v>
      </c>
      <c r="BU98" s="110">
        <f t="shared" si="156"/>
        <v>602487.19298245618</v>
      </c>
      <c r="BV98" s="62">
        <f t="shared" si="157"/>
        <v>48</v>
      </c>
      <c r="BW98" s="83">
        <f t="shared" si="158"/>
        <v>0.81355932203389836</v>
      </c>
      <c r="BX98" s="102">
        <f t="shared" si="159"/>
        <v>4929883</v>
      </c>
      <c r="BY98" s="110">
        <f t="shared" si="160"/>
        <v>102705.89583333333</v>
      </c>
      <c r="BZ98" s="85"/>
      <c r="CA98" s="89">
        <f t="shared" si="108"/>
        <v>0.15254237288135586</v>
      </c>
      <c r="CB98" s="89">
        <f t="shared" si="118"/>
        <v>3.3898305084745783E-2</v>
      </c>
    </row>
    <row r="99" spans="1:80" s="15" customFormat="1" ht="13.5" customHeight="1">
      <c r="A99" s="65"/>
      <c r="B99" s="332"/>
      <c r="C99" s="329"/>
      <c r="D99" s="84"/>
      <c r="E99" s="74" t="s">
        <v>167</v>
      </c>
      <c r="F99" s="178">
        <v>0</v>
      </c>
      <c r="G99" s="64">
        <v>0</v>
      </c>
      <c r="H99" s="82" t="str">
        <f t="shared" si="124"/>
        <v>-</v>
      </c>
      <c r="I99" s="111">
        <v>0</v>
      </c>
      <c r="J99" s="112" t="str">
        <f t="shared" si="125"/>
        <v>-</v>
      </c>
      <c r="K99" s="64">
        <v>0</v>
      </c>
      <c r="L99" s="82" t="str">
        <f t="shared" si="126"/>
        <v>-</v>
      </c>
      <c r="M99" s="111">
        <v>0</v>
      </c>
      <c r="N99" s="112" t="str">
        <f t="shared" si="127"/>
        <v>-</v>
      </c>
      <c r="O99" s="178">
        <v>0</v>
      </c>
      <c r="P99" s="64">
        <v>0</v>
      </c>
      <c r="Q99" s="82" t="str">
        <f t="shared" si="128"/>
        <v>-</v>
      </c>
      <c r="R99" s="111">
        <v>0</v>
      </c>
      <c r="S99" s="112" t="str">
        <f t="shared" si="129"/>
        <v>-</v>
      </c>
      <c r="T99" s="64">
        <v>0</v>
      </c>
      <c r="U99" s="82" t="str">
        <f t="shared" si="130"/>
        <v>-</v>
      </c>
      <c r="V99" s="111">
        <v>0</v>
      </c>
      <c r="W99" s="112" t="str">
        <f t="shared" si="131"/>
        <v>-</v>
      </c>
      <c r="X99" s="178">
        <v>21</v>
      </c>
      <c r="Y99" s="64">
        <v>21</v>
      </c>
      <c r="Z99" s="82">
        <f t="shared" si="132"/>
        <v>1</v>
      </c>
      <c r="AA99" s="111">
        <v>9575410</v>
      </c>
      <c r="AB99" s="112">
        <f t="shared" si="133"/>
        <v>455971.90476190473</v>
      </c>
      <c r="AC99" s="64">
        <v>18</v>
      </c>
      <c r="AD99" s="82">
        <f t="shared" si="134"/>
        <v>0.8571428571428571</v>
      </c>
      <c r="AE99" s="111">
        <v>1583661</v>
      </c>
      <c r="AF99" s="112">
        <f t="shared" si="135"/>
        <v>87981.166666666672</v>
      </c>
      <c r="AG99" s="178">
        <v>10</v>
      </c>
      <c r="AH99" s="64">
        <v>10</v>
      </c>
      <c r="AI99" s="82">
        <f t="shared" si="136"/>
        <v>1</v>
      </c>
      <c r="AJ99" s="111">
        <v>7968110</v>
      </c>
      <c r="AK99" s="112">
        <f t="shared" si="137"/>
        <v>796811</v>
      </c>
      <c r="AL99" s="64">
        <v>8</v>
      </c>
      <c r="AM99" s="82">
        <f t="shared" si="138"/>
        <v>0.8</v>
      </c>
      <c r="AN99" s="111">
        <v>882970</v>
      </c>
      <c r="AO99" s="112">
        <f t="shared" si="139"/>
        <v>110371.25</v>
      </c>
      <c r="AP99" s="178">
        <v>7</v>
      </c>
      <c r="AQ99" s="64">
        <v>7</v>
      </c>
      <c r="AR99" s="82">
        <f t="shared" si="140"/>
        <v>1</v>
      </c>
      <c r="AS99" s="111">
        <v>6329900</v>
      </c>
      <c r="AT99" s="112">
        <f t="shared" si="141"/>
        <v>904271.42857142852</v>
      </c>
      <c r="AU99" s="64">
        <v>5</v>
      </c>
      <c r="AV99" s="82">
        <f t="shared" si="142"/>
        <v>0.7142857142857143</v>
      </c>
      <c r="AW99" s="111">
        <v>474259</v>
      </c>
      <c r="AX99" s="112">
        <f t="shared" si="143"/>
        <v>94851.8</v>
      </c>
      <c r="AY99" s="178">
        <v>0</v>
      </c>
      <c r="AZ99" s="64">
        <v>0</v>
      </c>
      <c r="BA99" s="82" t="str">
        <f t="shared" si="144"/>
        <v>-</v>
      </c>
      <c r="BB99" s="111">
        <v>0</v>
      </c>
      <c r="BC99" s="112" t="str">
        <f t="shared" si="145"/>
        <v>-</v>
      </c>
      <c r="BD99" s="64">
        <v>0</v>
      </c>
      <c r="BE99" s="82" t="str">
        <f t="shared" si="146"/>
        <v>-</v>
      </c>
      <c r="BF99" s="111">
        <v>0</v>
      </c>
      <c r="BG99" s="112" t="str">
        <f t="shared" si="147"/>
        <v>-</v>
      </c>
      <c r="BH99" s="178">
        <v>1</v>
      </c>
      <c r="BI99" s="64">
        <v>1</v>
      </c>
      <c r="BJ99" s="82">
        <f t="shared" si="148"/>
        <v>1</v>
      </c>
      <c r="BK99" s="111">
        <v>408810</v>
      </c>
      <c r="BL99" s="112">
        <f t="shared" si="149"/>
        <v>408810</v>
      </c>
      <c r="BM99" s="64">
        <v>1</v>
      </c>
      <c r="BN99" s="82">
        <f t="shared" si="150"/>
        <v>1</v>
      </c>
      <c r="BO99" s="111">
        <v>22229</v>
      </c>
      <c r="BP99" s="112">
        <f t="shared" si="151"/>
        <v>22229</v>
      </c>
      <c r="BQ99" s="109">
        <f t="shared" si="152"/>
        <v>39</v>
      </c>
      <c r="BR99" s="64">
        <f t="shared" si="153"/>
        <v>39</v>
      </c>
      <c r="BS99" s="82">
        <f t="shared" si="154"/>
        <v>1</v>
      </c>
      <c r="BT99" s="111">
        <f t="shared" si="155"/>
        <v>24282230</v>
      </c>
      <c r="BU99" s="112">
        <f t="shared" si="156"/>
        <v>622621.282051282</v>
      </c>
      <c r="BV99" s="64">
        <f t="shared" si="157"/>
        <v>32</v>
      </c>
      <c r="BW99" s="82">
        <f t="shared" si="158"/>
        <v>0.82051282051282048</v>
      </c>
      <c r="BX99" s="111">
        <f t="shared" si="159"/>
        <v>2963119</v>
      </c>
      <c r="BY99" s="112">
        <f t="shared" si="160"/>
        <v>92597.46875</v>
      </c>
      <c r="BZ99" s="85"/>
      <c r="CA99" s="89">
        <f t="shared" si="108"/>
        <v>0.17948717948717952</v>
      </c>
      <c r="CB99" s="89">
        <f t="shared" si="118"/>
        <v>0</v>
      </c>
    </row>
    <row r="100" spans="1:80" s="15" customFormat="1" ht="13.5" customHeight="1">
      <c r="A100" s="65"/>
      <c r="B100" s="332"/>
      <c r="C100" s="329"/>
      <c r="D100" s="84"/>
      <c r="E100" s="209" t="s">
        <v>168</v>
      </c>
      <c r="F100" s="224">
        <v>0</v>
      </c>
      <c r="G100" s="225">
        <v>0</v>
      </c>
      <c r="H100" s="226" t="str">
        <f t="shared" si="124"/>
        <v>-</v>
      </c>
      <c r="I100" s="227">
        <v>0</v>
      </c>
      <c r="J100" s="228" t="str">
        <f t="shared" si="125"/>
        <v>-</v>
      </c>
      <c r="K100" s="225">
        <v>0</v>
      </c>
      <c r="L100" s="226" t="str">
        <f t="shared" si="126"/>
        <v>-</v>
      </c>
      <c r="M100" s="227">
        <v>0</v>
      </c>
      <c r="N100" s="228" t="str">
        <f t="shared" si="127"/>
        <v>-</v>
      </c>
      <c r="O100" s="224">
        <v>0</v>
      </c>
      <c r="P100" s="225">
        <v>0</v>
      </c>
      <c r="Q100" s="226" t="str">
        <f t="shared" si="128"/>
        <v>-</v>
      </c>
      <c r="R100" s="227">
        <v>0</v>
      </c>
      <c r="S100" s="228" t="str">
        <f t="shared" si="129"/>
        <v>-</v>
      </c>
      <c r="T100" s="225">
        <v>0</v>
      </c>
      <c r="U100" s="226" t="str">
        <f t="shared" si="130"/>
        <v>-</v>
      </c>
      <c r="V100" s="227">
        <v>0</v>
      </c>
      <c r="W100" s="228" t="str">
        <f t="shared" si="131"/>
        <v>-</v>
      </c>
      <c r="X100" s="224">
        <v>10</v>
      </c>
      <c r="Y100" s="225">
        <v>8</v>
      </c>
      <c r="Z100" s="226">
        <f t="shared" si="132"/>
        <v>0.8</v>
      </c>
      <c r="AA100" s="227">
        <v>2542870</v>
      </c>
      <c r="AB100" s="228">
        <f t="shared" si="133"/>
        <v>317858.75</v>
      </c>
      <c r="AC100" s="225">
        <v>6</v>
      </c>
      <c r="AD100" s="226">
        <f t="shared" si="134"/>
        <v>0.6</v>
      </c>
      <c r="AE100" s="227">
        <v>1097721</v>
      </c>
      <c r="AF100" s="228">
        <f t="shared" si="135"/>
        <v>182953.5</v>
      </c>
      <c r="AG100" s="224">
        <v>5</v>
      </c>
      <c r="AH100" s="225">
        <v>5</v>
      </c>
      <c r="AI100" s="226">
        <f t="shared" si="136"/>
        <v>1</v>
      </c>
      <c r="AJ100" s="227">
        <v>2683760</v>
      </c>
      <c r="AK100" s="228">
        <f t="shared" si="137"/>
        <v>536752</v>
      </c>
      <c r="AL100" s="225">
        <v>5</v>
      </c>
      <c r="AM100" s="226">
        <f t="shared" si="138"/>
        <v>1</v>
      </c>
      <c r="AN100" s="227">
        <v>356651</v>
      </c>
      <c r="AO100" s="228">
        <f t="shared" si="139"/>
        <v>71330.2</v>
      </c>
      <c r="AP100" s="224">
        <v>5</v>
      </c>
      <c r="AQ100" s="225">
        <v>5</v>
      </c>
      <c r="AR100" s="226">
        <f t="shared" si="140"/>
        <v>1</v>
      </c>
      <c r="AS100" s="227">
        <v>4832910</v>
      </c>
      <c r="AT100" s="228">
        <f t="shared" si="141"/>
        <v>966582</v>
      </c>
      <c r="AU100" s="225">
        <v>5</v>
      </c>
      <c r="AV100" s="226">
        <f t="shared" si="142"/>
        <v>1</v>
      </c>
      <c r="AW100" s="227">
        <v>512392</v>
      </c>
      <c r="AX100" s="228">
        <f t="shared" si="143"/>
        <v>102478.39999999999</v>
      </c>
      <c r="AY100" s="224">
        <v>0</v>
      </c>
      <c r="AZ100" s="225">
        <v>0</v>
      </c>
      <c r="BA100" s="226" t="str">
        <f t="shared" si="144"/>
        <v>-</v>
      </c>
      <c r="BB100" s="227">
        <v>0</v>
      </c>
      <c r="BC100" s="228" t="str">
        <f t="shared" si="145"/>
        <v>-</v>
      </c>
      <c r="BD100" s="225">
        <v>0</v>
      </c>
      <c r="BE100" s="226" t="str">
        <f t="shared" si="146"/>
        <v>-</v>
      </c>
      <c r="BF100" s="227">
        <v>0</v>
      </c>
      <c r="BG100" s="228" t="str">
        <f t="shared" si="147"/>
        <v>-</v>
      </c>
      <c r="BH100" s="224">
        <v>0</v>
      </c>
      <c r="BI100" s="225">
        <v>0</v>
      </c>
      <c r="BJ100" s="226" t="str">
        <f t="shared" si="148"/>
        <v>-</v>
      </c>
      <c r="BK100" s="227">
        <v>0</v>
      </c>
      <c r="BL100" s="228" t="str">
        <f t="shared" si="149"/>
        <v>-</v>
      </c>
      <c r="BM100" s="225">
        <v>0</v>
      </c>
      <c r="BN100" s="226" t="str">
        <f t="shared" si="150"/>
        <v>-</v>
      </c>
      <c r="BO100" s="227">
        <v>0</v>
      </c>
      <c r="BP100" s="228" t="str">
        <f t="shared" si="151"/>
        <v>-</v>
      </c>
      <c r="BQ100" s="229">
        <f t="shared" si="152"/>
        <v>20</v>
      </c>
      <c r="BR100" s="225">
        <f t="shared" si="153"/>
        <v>18</v>
      </c>
      <c r="BS100" s="226">
        <f t="shared" si="154"/>
        <v>0.9</v>
      </c>
      <c r="BT100" s="227">
        <f t="shared" si="155"/>
        <v>10059540</v>
      </c>
      <c r="BU100" s="228">
        <f t="shared" si="156"/>
        <v>558863.33333333337</v>
      </c>
      <c r="BV100" s="225">
        <f t="shared" si="157"/>
        <v>16</v>
      </c>
      <c r="BW100" s="226">
        <f t="shared" si="158"/>
        <v>0.8</v>
      </c>
      <c r="BX100" s="227">
        <f t="shared" si="159"/>
        <v>1966764</v>
      </c>
      <c r="BY100" s="228">
        <f t="shared" si="160"/>
        <v>122922.75</v>
      </c>
      <c r="BZ100" s="85"/>
      <c r="CA100" s="89">
        <f t="shared" si="108"/>
        <v>9.9999999999999978E-2</v>
      </c>
      <c r="CB100" s="89">
        <f t="shared" si="118"/>
        <v>9.9999999999999978E-2</v>
      </c>
    </row>
    <row r="101" spans="1:80" s="15" customFormat="1" ht="13.5" customHeight="1">
      <c r="A101" s="65"/>
      <c r="B101" s="332"/>
      <c r="C101" s="329"/>
      <c r="D101" s="221"/>
      <c r="E101" s="75" t="s">
        <v>234</v>
      </c>
      <c r="F101" s="222">
        <v>0</v>
      </c>
      <c r="G101" s="136">
        <v>0</v>
      </c>
      <c r="H101" s="134" t="str">
        <f>IFERROR(G101/F101,"-")</f>
        <v>-</v>
      </c>
      <c r="I101" s="137">
        <v>0</v>
      </c>
      <c r="J101" s="135" t="str">
        <f>IFERROR(I101/G101,"-")</f>
        <v>-</v>
      </c>
      <c r="K101" s="136">
        <v>0</v>
      </c>
      <c r="L101" s="134" t="str">
        <f>IFERROR(K101/F101,"-")</f>
        <v>-</v>
      </c>
      <c r="M101" s="137">
        <v>0</v>
      </c>
      <c r="N101" s="135" t="str">
        <f>IFERROR(M101/K101,"-")</f>
        <v>-</v>
      </c>
      <c r="O101" s="222">
        <v>0</v>
      </c>
      <c r="P101" s="136">
        <v>0</v>
      </c>
      <c r="Q101" s="134" t="str">
        <f>IFERROR(P101/O101,"-")</f>
        <v>-</v>
      </c>
      <c r="R101" s="137">
        <v>0</v>
      </c>
      <c r="S101" s="135" t="str">
        <f>IFERROR(R101/P101,"-")</f>
        <v>-</v>
      </c>
      <c r="T101" s="136">
        <v>0</v>
      </c>
      <c r="U101" s="134" t="str">
        <f>IFERROR(T101/O101,"-")</f>
        <v>-</v>
      </c>
      <c r="V101" s="137">
        <v>0</v>
      </c>
      <c r="W101" s="135" t="str">
        <f>IFERROR(V101/T101,"-")</f>
        <v>-</v>
      </c>
      <c r="X101" s="222">
        <v>0</v>
      </c>
      <c r="Y101" s="136">
        <v>0</v>
      </c>
      <c r="Z101" s="134" t="str">
        <f>IFERROR(Y101/X101,"-")</f>
        <v>-</v>
      </c>
      <c r="AA101" s="137">
        <v>0</v>
      </c>
      <c r="AB101" s="135" t="str">
        <f>IFERROR(AA101/Y101,"-")</f>
        <v>-</v>
      </c>
      <c r="AC101" s="136">
        <v>0</v>
      </c>
      <c r="AD101" s="134" t="str">
        <f>IFERROR(AC101/X101,"-")</f>
        <v>-</v>
      </c>
      <c r="AE101" s="137">
        <v>0</v>
      </c>
      <c r="AF101" s="135" t="str">
        <f>IFERROR(AE101/AC101,"-")</f>
        <v>-</v>
      </c>
      <c r="AG101" s="222">
        <v>0</v>
      </c>
      <c r="AH101" s="136">
        <v>0</v>
      </c>
      <c r="AI101" s="134" t="str">
        <f>IFERROR(AH101/AG101,"-")</f>
        <v>-</v>
      </c>
      <c r="AJ101" s="137">
        <v>0</v>
      </c>
      <c r="AK101" s="135" t="str">
        <f>IFERROR(AJ101/AH101,"-")</f>
        <v>-</v>
      </c>
      <c r="AL101" s="136">
        <v>0</v>
      </c>
      <c r="AM101" s="134" t="str">
        <f>IFERROR(AL101/AG101,"-")</f>
        <v>-</v>
      </c>
      <c r="AN101" s="137">
        <v>0</v>
      </c>
      <c r="AO101" s="135" t="str">
        <f>IFERROR(AN101/AL101,"-")</f>
        <v>-</v>
      </c>
      <c r="AP101" s="222">
        <v>0</v>
      </c>
      <c r="AQ101" s="136">
        <v>0</v>
      </c>
      <c r="AR101" s="134" t="str">
        <f>IFERROR(AQ101/AP101,"-")</f>
        <v>-</v>
      </c>
      <c r="AS101" s="137">
        <v>0</v>
      </c>
      <c r="AT101" s="135" t="str">
        <f>IFERROR(AS101/AQ101,"-")</f>
        <v>-</v>
      </c>
      <c r="AU101" s="136">
        <v>0</v>
      </c>
      <c r="AV101" s="134" t="str">
        <f>IFERROR(AU101/AP101,"-")</f>
        <v>-</v>
      </c>
      <c r="AW101" s="137">
        <v>0</v>
      </c>
      <c r="AX101" s="135" t="str">
        <f>IFERROR(AW101/AU101,"-")</f>
        <v>-</v>
      </c>
      <c r="AY101" s="222">
        <v>0</v>
      </c>
      <c r="AZ101" s="136">
        <v>0</v>
      </c>
      <c r="BA101" s="134" t="str">
        <f>IFERROR(AZ101/AY101,"-")</f>
        <v>-</v>
      </c>
      <c r="BB101" s="137">
        <v>0</v>
      </c>
      <c r="BC101" s="135" t="str">
        <f>IFERROR(BB101/AZ101,"-")</f>
        <v>-</v>
      </c>
      <c r="BD101" s="136">
        <v>0</v>
      </c>
      <c r="BE101" s="134" t="str">
        <f>IFERROR(BD101/AY101,"-")</f>
        <v>-</v>
      </c>
      <c r="BF101" s="137">
        <v>0</v>
      </c>
      <c r="BG101" s="135" t="str">
        <f>IFERROR(BF101/BD101,"-")</f>
        <v>-</v>
      </c>
      <c r="BH101" s="222">
        <v>0</v>
      </c>
      <c r="BI101" s="136">
        <v>0</v>
      </c>
      <c r="BJ101" s="134" t="str">
        <f>IFERROR(BI101/BH101,"-")</f>
        <v>-</v>
      </c>
      <c r="BK101" s="137">
        <v>0</v>
      </c>
      <c r="BL101" s="135" t="str">
        <f>IFERROR(BK101/BI101,"-")</f>
        <v>-</v>
      </c>
      <c r="BM101" s="136">
        <v>0</v>
      </c>
      <c r="BN101" s="134" t="str">
        <f>IFERROR(BM101/BH101,"-")</f>
        <v>-</v>
      </c>
      <c r="BO101" s="137">
        <v>0</v>
      </c>
      <c r="BP101" s="135" t="str">
        <f>IFERROR(BO101/BM101,"-")</f>
        <v>-</v>
      </c>
      <c r="BQ101" s="223">
        <f t="shared" si="152"/>
        <v>0</v>
      </c>
      <c r="BR101" s="136">
        <f t="shared" si="153"/>
        <v>0</v>
      </c>
      <c r="BS101" s="134" t="str">
        <f>IFERROR(BR101/BQ101,"-")</f>
        <v>-</v>
      </c>
      <c r="BT101" s="137">
        <f>SUM(I101,R101,AA101,AJ101,AS101,BB101,BK101)</f>
        <v>0</v>
      </c>
      <c r="BU101" s="135" t="str">
        <f>IFERROR(BT101/BR101,"-")</f>
        <v>-</v>
      </c>
      <c r="BV101" s="136">
        <f>SUM(K101,T101,AC101,AL101,AU101,BD101,BM101)</f>
        <v>0</v>
      </c>
      <c r="BW101" s="134" t="str">
        <f>IFERROR(BV101/BQ101,"-")</f>
        <v>-</v>
      </c>
      <c r="BX101" s="137">
        <f>SUM(M101,V101,AE101,AN101,AW101,BF101,BO101)</f>
        <v>0</v>
      </c>
      <c r="BY101" s="135" t="str">
        <f>IFERROR(BX101/BV101,"-")</f>
        <v>-</v>
      </c>
      <c r="BZ101" s="85"/>
      <c r="CA101" s="89" t="str">
        <f t="shared" si="108"/>
        <v>-</v>
      </c>
      <c r="CB101" s="89" t="str">
        <f t="shared" si="118"/>
        <v>-</v>
      </c>
    </row>
    <row r="102" spans="1:80" s="15" customFormat="1" ht="13.5" customHeight="1">
      <c r="A102" s="65"/>
      <c r="B102" s="333"/>
      <c r="C102" s="330"/>
      <c r="D102" s="338" t="s">
        <v>225</v>
      </c>
      <c r="E102" s="339"/>
      <c r="F102" s="154">
        <v>32</v>
      </c>
      <c r="G102" s="62">
        <v>30</v>
      </c>
      <c r="H102" s="83">
        <f t="shared" si="124"/>
        <v>0.9375</v>
      </c>
      <c r="I102" s="102">
        <v>48741460</v>
      </c>
      <c r="J102" s="110">
        <f t="shared" si="125"/>
        <v>1624715.3333333333</v>
      </c>
      <c r="K102" s="62">
        <v>27</v>
      </c>
      <c r="L102" s="83">
        <f t="shared" si="126"/>
        <v>0.84375</v>
      </c>
      <c r="M102" s="102">
        <v>12956368</v>
      </c>
      <c r="N102" s="110">
        <f t="shared" si="127"/>
        <v>479865.48148148146</v>
      </c>
      <c r="O102" s="154">
        <v>100</v>
      </c>
      <c r="P102" s="62">
        <v>97</v>
      </c>
      <c r="Q102" s="83">
        <f t="shared" si="128"/>
        <v>0.97</v>
      </c>
      <c r="R102" s="102">
        <v>222655500</v>
      </c>
      <c r="S102" s="110">
        <f t="shared" si="129"/>
        <v>2295417.525773196</v>
      </c>
      <c r="T102" s="62">
        <v>87</v>
      </c>
      <c r="U102" s="83">
        <f t="shared" si="130"/>
        <v>0.87</v>
      </c>
      <c r="V102" s="102">
        <v>72893420</v>
      </c>
      <c r="W102" s="110">
        <f t="shared" si="131"/>
        <v>837855.40229885059</v>
      </c>
      <c r="X102" s="154">
        <v>4138</v>
      </c>
      <c r="Y102" s="62">
        <v>3816</v>
      </c>
      <c r="Z102" s="83">
        <f t="shared" si="132"/>
        <v>0.92218463025616237</v>
      </c>
      <c r="AA102" s="102">
        <v>3013185900</v>
      </c>
      <c r="AB102" s="110">
        <f t="shared" si="133"/>
        <v>789618.94654088048</v>
      </c>
      <c r="AC102" s="62">
        <v>3320</v>
      </c>
      <c r="AD102" s="83">
        <f t="shared" si="134"/>
        <v>0.80231996133397776</v>
      </c>
      <c r="AE102" s="102">
        <v>728749366</v>
      </c>
      <c r="AF102" s="110">
        <f t="shared" si="135"/>
        <v>219502.82108433734</v>
      </c>
      <c r="AG102" s="154">
        <v>3649</v>
      </c>
      <c r="AH102" s="62">
        <v>3434</v>
      </c>
      <c r="AI102" s="83">
        <f t="shared" si="136"/>
        <v>0.94107974787613047</v>
      </c>
      <c r="AJ102" s="102">
        <v>3182290900</v>
      </c>
      <c r="AK102" s="110">
        <f t="shared" si="137"/>
        <v>926700.90273733251</v>
      </c>
      <c r="AL102" s="62">
        <v>3085</v>
      </c>
      <c r="AM102" s="83">
        <f t="shared" si="138"/>
        <v>0.84543710605645384</v>
      </c>
      <c r="AN102" s="102">
        <v>710383744</v>
      </c>
      <c r="AO102" s="110">
        <f t="shared" si="139"/>
        <v>230270.25737439221</v>
      </c>
      <c r="AP102" s="154">
        <v>2983</v>
      </c>
      <c r="AQ102" s="62">
        <v>2797</v>
      </c>
      <c r="AR102" s="83">
        <f t="shared" si="140"/>
        <v>0.93764666443178013</v>
      </c>
      <c r="AS102" s="102">
        <v>2989610060</v>
      </c>
      <c r="AT102" s="110">
        <f t="shared" si="141"/>
        <v>1068863.0890239542</v>
      </c>
      <c r="AU102" s="62">
        <v>2554</v>
      </c>
      <c r="AV102" s="83">
        <f t="shared" si="142"/>
        <v>0.85618504860878308</v>
      </c>
      <c r="AW102" s="102">
        <v>579914835</v>
      </c>
      <c r="AX102" s="110">
        <f t="shared" si="143"/>
        <v>227061.40759592794</v>
      </c>
      <c r="AY102" s="154">
        <v>1556</v>
      </c>
      <c r="AZ102" s="62">
        <v>1429</v>
      </c>
      <c r="BA102" s="83">
        <f t="shared" si="144"/>
        <v>0.91838046272493579</v>
      </c>
      <c r="BB102" s="102">
        <v>1565995120</v>
      </c>
      <c r="BC102" s="110">
        <f t="shared" si="145"/>
        <v>1095867.823652904</v>
      </c>
      <c r="BD102" s="62">
        <v>1294</v>
      </c>
      <c r="BE102" s="83">
        <f t="shared" si="146"/>
        <v>0.83161953727506421</v>
      </c>
      <c r="BF102" s="102">
        <v>289113917</v>
      </c>
      <c r="BG102" s="110">
        <f t="shared" si="147"/>
        <v>223426.52009273571</v>
      </c>
      <c r="BH102" s="154">
        <v>522</v>
      </c>
      <c r="BI102" s="62">
        <v>440</v>
      </c>
      <c r="BJ102" s="83">
        <f t="shared" si="148"/>
        <v>0.84291187739463602</v>
      </c>
      <c r="BK102" s="102">
        <v>491728350</v>
      </c>
      <c r="BL102" s="110">
        <f t="shared" si="149"/>
        <v>1117564.4318181819</v>
      </c>
      <c r="BM102" s="62">
        <v>385</v>
      </c>
      <c r="BN102" s="83">
        <f t="shared" si="150"/>
        <v>0.73754789272030652</v>
      </c>
      <c r="BO102" s="102">
        <v>74936092</v>
      </c>
      <c r="BP102" s="110">
        <f t="shared" si="151"/>
        <v>194639.2</v>
      </c>
      <c r="BQ102" s="108">
        <f t="shared" si="152"/>
        <v>12980</v>
      </c>
      <c r="BR102" s="62">
        <f t="shared" si="153"/>
        <v>12043</v>
      </c>
      <c r="BS102" s="83">
        <f t="shared" si="154"/>
        <v>0.92781201848998462</v>
      </c>
      <c r="BT102" s="102">
        <f t="shared" si="155"/>
        <v>11514207290</v>
      </c>
      <c r="BU102" s="110">
        <f t="shared" si="156"/>
        <v>956091.28041185753</v>
      </c>
      <c r="BV102" s="62">
        <f t="shared" si="157"/>
        <v>10752</v>
      </c>
      <c r="BW102" s="83">
        <f t="shared" si="158"/>
        <v>0.82835130970724191</v>
      </c>
      <c r="BX102" s="102">
        <f t="shared" si="159"/>
        <v>2468947742</v>
      </c>
      <c r="BY102" s="110">
        <f t="shared" si="160"/>
        <v>229626.83612351189</v>
      </c>
      <c r="BZ102" s="85"/>
      <c r="CA102" s="89">
        <f t="shared" si="108"/>
        <v>9.9460708782742713E-2</v>
      </c>
      <c r="CB102" s="89">
        <f t="shared" si="118"/>
        <v>7.2187981510015375E-2</v>
      </c>
    </row>
    <row r="103" spans="1:80" s="15" customFormat="1" ht="13.5" customHeight="1">
      <c r="A103" s="65"/>
      <c r="B103" s="331">
        <v>17</v>
      </c>
      <c r="C103" s="328" t="s">
        <v>125</v>
      </c>
      <c r="D103" s="318" t="s">
        <v>157</v>
      </c>
      <c r="E103" s="307"/>
      <c r="F103" s="154">
        <v>3</v>
      </c>
      <c r="G103" s="62">
        <v>3</v>
      </c>
      <c r="H103" s="83">
        <f t="shared" si="124"/>
        <v>1</v>
      </c>
      <c r="I103" s="102">
        <v>4409750</v>
      </c>
      <c r="J103" s="110">
        <f t="shared" si="125"/>
        <v>1469916.6666666667</v>
      </c>
      <c r="K103" s="62">
        <v>3</v>
      </c>
      <c r="L103" s="83">
        <f t="shared" si="126"/>
        <v>1</v>
      </c>
      <c r="M103" s="102">
        <v>272003</v>
      </c>
      <c r="N103" s="110">
        <f t="shared" si="127"/>
        <v>90667.666666666672</v>
      </c>
      <c r="O103" s="154">
        <v>18</v>
      </c>
      <c r="P103" s="62">
        <v>17</v>
      </c>
      <c r="Q103" s="83">
        <f t="shared" si="128"/>
        <v>0.94444444444444442</v>
      </c>
      <c r="R103" s="102">
        <v>19259680</v>
      </c>
      <c r="S103" s="110">
        <f t="shared" si="129"/>
        <v>1132922.3529411764</v>
      </c>
      <c r="T103" s="62">
        <v>13</v>
      </c>
      <c r="U103" s="83">
        <f t="shared" si="130"/>
        <v>0.72222222222222221</v>
      </c>
      <c r="V103" s="102">
        <v>2339034</v>
      </c>
      <c r="W103" s="110">
        <f t="shared" si="131"/>
        <v>179925.69230769231</v>
      </c>
      <c r="X103" s="154">
        <v>1161</v>
      </c>
      <c r="Y103" s="62">
        <v>1130</v>
      </c>
      <c r="Z103" s="83">
        <f t="shared" si="132"/>
        <v>0.9732988802756245</v>
      </c>
      <c r="AA103" s="102">
        <v>514243280</v>
      </c>
      <c r="AB103" s="110">
        <f t="shared" si="133"/>
        <v>455082.54867256636</v>
      </c>
      <c r="AC103" s="62">
        <v>977</v>
      </c>
      <c r="AD103" s="83">
        <f t="shared" si="134"/>
        <v>0.84151593453919038</v>
      </c>
      <c r="AE103" s="102">
        <v>100620489</v>
      </c>
      <c r="AF103" s="110">
        <f t="shared" si="135"/>
        <v>102989.24155578301</v>
      </c>
      <c r="AG103" s="154">
        <v>799</v>
      </c>
      <c r="AH103" s="62">
        <v>786</v>
      </c>
      <c r="AI103" s="83">
        <f t="shared" si="136"/>
        <v>0.98372966207759704</v>
      </c>
      <c r="AJ103" s="102">
        <v>399936800</v>
      </c>
      <c r="AK103" s="110">
        <f t="shared" si="137"/>
        <v>508825.44529262086</v>
      </c>
      <c r="AL103" s="62">
        <v>701</v>
      </c>
      <c r="AM103" s="83">
        <f t="shared" si="138"/>
        <v>0.87734668335419275</v>
      </c>
      <c r="AN103" s="102">
        <v>80239502</v>
      </c>
      <c r="AO103" s="110">
        <f t="shared" si="139"/>
        <v>114464.33951497861</v>
      </c>
      <c r="AP103" s="154">
        <v>417</v>
      </c>
      <c r="AQ103" s="62">
        <v>414</v>
      </c>
      <c r="AR103" s="83">
        <f t="shared" si="140"/>
        <v>0.9928057553956835</v>
      </c>
      <c r="AS103" s="102">
        <v>272346740</v>
      </c>
      <c r="AT103" s="110">
        <f t="shared" si="141"/>
        <v>657842.3671497585</v>
      </c>
      <c r="AU103" s="62">
        <v>387</v>
      </c>
      <c r="AV103" s="83">
        <f t="shared" si="142"/>
        <v>0.92805755395683454</v>
      </c>
      <c r="AW103" s="102">
        <v>50815143</v>
      </c>
      <c r="AX103" s="110">
        <f t="shared" si="143"/>
        <v>131305.27906976745</v>
      </c>
      <c r="AY103" s="154">
        <v>122</v>
      </c>
      <c r="AZ103" s="62">
        <v>121</v>
      </c>
      <c r="BA103" s="83">
        <f t="shared" si="144"/>
        <v>0.99180327868852458</v>
      </c>
      <c r="BB103" s="102">
        <v>77585610</v>
      </c>
      <c r="BC103" s="110">
        <f t="shared" si="145"/>
        <v>641203.38842975209</v>
      </c>
      <c r="BD103" s="62">
        <v>111</v>
      </c>
      <c r="BE103" s="83">
        <f t="shared" si="146"/>
        <v>0.9098360655737705</v>
      </c>
      <c r="BF103" s="102">
        <v>13167495</v>
      </c>
      <c r="BG103" s="110">
        <f t="shared" si="147"/>
        <v>118626.08108108108</v>
      </c>
      <c r="BH103" s="154">
        <v>26</v>
      </c>
      <c r="BI103" s="62">
        <v>26</v>
      </c>
      <c r="BJ103" s="83">
        <f t="shared" si="148"/>
        <v>1</v>
      </c>
      <c r="BK103" s="102">
        <v>11919090</v>
      </c>
      <c r="BL103" s="110">
        <f t="shared" si="149"/>
        <v>458426.53846153844</v>
      </c>
      <c r="BM103" s="62">
        <v>22</v>
      </c>
      <c r="BN103" s="83">
        <f t="shared" si="150"/>
        <v>0.84615384615384615</v>
      </c>
      <c r="BO103" s="102">
        <v>2278450</v>
      </c>
      <c r="BP103" s="110">
        <f t="shared" si="151"/>
        <v>103565.90909090909</v>
      </c>
      <c r="BQ103" s="108">
        <f t="shared" si="152"/>
        <v>2546</v>
      </c>
      <c r="BR103" s="62">
        <f t="shared" si="153"/>
        <v>2497</v>
      </c>
      <c r="BS103" s="83">
        <f t="shared" si="154"/>
        <v>0.98075412411626084</v>
      </c>
      <c r="BT103" s="102">
        <f t="shared" si="155"/>
        <v>1299700950</v>
      </c>
      <c r="BU103" s="110">
        <f t="shared" si="156"/>
        <v>520504.98598317982</v>
      </c>
      <c r="BV103" s="62">
        <f t="shared" si="157"/>
        <v>2214</v>
      </c>
      <c r="BW103" s="83">
        <f t="shared" si="158"/>
        <v>0.86959937156323641</v>
      </c>
      <c r="BX103" s="102">
        <f t="shared" si="159"/>
        <v>249732116</v>
      </c>
      <c r="BY103" s="110">
        <f t="shared" si="160"/>
        <v>112796.80036133695</v>
      </c>
      <c r="BZ103" s="85"/>
      <c r="CA103" s="89">
        <f t="shared" si="108"/>
        <v>0.11115475255302443</v>
      </c>
      <c r="CB103" s="89">
        <f t="shared" si="118"/>
        <v>1.9245875883739161E-2</v>
      </c>
    </row>
    <row r="104" spans="1:80" s="15" customFormat="1" ht="13.5" customHeight="1">
      <c r="A104" s="65"/>
      <c r="B104" s="332"/>
      <c r="C104" s="329"/>
      <c r="D104" s="306" t="s">
        <v>171</v>
      </c>
      <c r="E104" s="307"/>
      <c r="F104" s="154">
        <v>0</v>
      </c>
      <c r="G104" s="62">
        <v>0</v>
      </c>
      <c r="H104" s="83" t="str">
        <f t="shared" si="124"/>
        <v>-</v>
      </c>
      <c r="I104" s="102">
        <v>0</v>
      </c>
      <c r="J104" s="110" t="str">
        <f t="shared" si="125"/>
        <v>-</v>
      </c>
      <c r="K104" s="62">
        <v>0</v>
      </c>
      <c r="L104" s="83" t="str">
        <f t="shared" si="126"/>
        <v>-</v>
      </c>
      <c r="M104" s="102">
        <v>0</v>
      </c>
      <c r="N104" s="110" t="str">
        <f t="shared" si="127"/>
        <v>-</v>
      </c>
      <c r="O104" s="154">
        <v>0</v>
      </c>
      <c r="P104" s="62">
        <v>0</v>
      </c>
      <c r="Q104" s="83" t="str">
        <f t="shared" si="128"/>
        <v>-</v>
      </c>
      <c r="R104" s="102">
        <v>0</v>
      </c>
      <c r="S104" s="110" t="str">
        <f t="shared" si="129"/>
        <v>-</v>
      </c>
      <c r="T104" s="62">
        <v>0</v>
      </c>
      <c r="U104" s="83" t="str">
        <f t="shared" si="130"/>
        <v>-</v>
      </c>
      <c r="V104" s="102">
        <v>0</v>
      </c>
      <c r="W104" s="110" t="str">
        <f t="shared" si="131"/>
        <v>-</v>
      </c>
      <c r="X104" s="154">
        <v>29</v>
      </c>
      <c r="Y104" s="62">
        <v>29</v>
      </c>
      <c r="Z104" s="83">
        <f t="shared" si="132"/>
        <v>1</v>
      </c>
      <c r="AA104" s="102">
        <v>15935280</v>
      </c>
      <c r="AB104" s="110">
        <f t="shared" si="133"/>
        <v>549492.41379310342</v>
      </c>
      <c r="AC104" s="62">
        <v>22</v>
      </c>
      <c r="AD104" s="83">
        <f t="shared" si="134"/>
        <v>0.75862068965517238</v>
      </c>
      <c r="AE104" s="102">
        <v>2832324</v>
      </c>
      <c r="AF104" s="110">
        <f t="shared" si="135"/>
        <v>128742</v>
      </c>
      <c r="AG104" s="154">
        <v>14</v>
      </c>
      <c r="AH104" s="62">
        <v>13</v>
      </c>
      <c r="AI104" s="83">
        <f t="shared" si="136"/>
        <v>0.9285714285714286</v>
      </c>
      <c r="AJ104" s="102">
        <v>4753420</v>
      </c>
      <c r="AK104" s="110">
        <f t="shared" si="137"/>
        <v>365647.69230769231</v>
      </c>
      <c r="AL104" s="62">
        <v>11</v>
      </c>
      <c r="AM104" s="83">
        <f t="shared" si="138"/>
        <v>0.7857142857142857</v>
      </c>
      <c r="AN104" s="102">
        <v>1117501</v>
      </c>
      <c r="AO104" s="110">
        <f t="shared" si="139"/>
        <v>101591</v>
      </c>
      <c r="AP104" s="154">
        <v>5</v>
      </c>
      <c r="AQ104" s="62">
        <v>5</v>
      </c>
      <c r="AR104" s="83">
        <f t="shared" si="140"/>
        <v>1</v>
      </c>
      <c r="AS104" s="102">
        <v>3619460</v>
      </c>
      <c r="AT104" s="110">
        <f t="shared" si="141"/>
        <v>723892</v>
      </c>
      <c r="AU104" s="62">
        <v>4</v>
      </c>
      <c r="AV104" s="83">
        <f t="shared" si="142"/>
        <v>0.8</v>
      </c>
      <c r="AW104" s="102">
        <v>290037</v>
      </c>
      <c r="AX104" s="110">
        <f t="shared" si="143"/>
        <v>72509.25</v>
      </c>
      <c r="AY104" s="154">
        <v>1</v>
      </c>
      <c r="AZ104" s="62">
        <v>1</v>
      </c>
      <c r="BA104" s="83">
        <f t="shared" si="144"/>
        <v>1</v>
      </c>
      <c r="BB104" s="102">
        <v>543510</v>
      </c>
      <c r="BC104" s="110">
        <f t="shared" si="145"/>
        <v>543510</v>
      </c>
      <c r="BD104" s="62">
        <v>1</v>
      </c>
      <c r="BE104" s="83">
        <f t="shared" si="146"/>
        <v>1</v>
      </c>
      <c r="BF104" s="102">
        <v>15724</v>
      </c>
      <c r="BG104" s="110">
        <f t="shared" si="147"/>
        <v>15724</v>
      </c>
      <c r="BH104" s="154">
        <v>0</v>
      </c>
      <c r="BI104" s="62">
        <v>0</v>
      </c>
      <c r="BJ104" s="83" t="str">
        <f t="shared" si="148"/>
        <v>-</v>
      </c>
      <c r="BK104" s="102">
        <v>0</v>
      </c>
      <c r="BL104" s="110" t="str">
        <f t="shared" si="149"/>
        <v>-</v>
      </c>
      <c r="BM104" s="62">
        <v>0</v>
      </c>
      <c r="BN104" s="83" t="str">
        <f t="shared" si="150"/>
        <v>-</v>
      </c>
      <c r="BO104" s="102">
        <v>0</v>
      </c>
      <c r="BP104" s="110" t="str">
        <f t="shared" si="151"/>
        <v>-</v>
      </c>
      <c r="BQ104" s="108">
        <f t="shared" si="152"/>
        <v>49</v>
      </c>
      <c r="BR104" s="62">
        <f t="shared" si="153"/>
        <v>48</v>
      </c>
      <c r="BS104" s="83">
        <f t="shared" si="154"/>
        <v>0.97959183673469385</v>
      </c>
      <c r="BT104" s="102">
        <f t="shared" si="155"/>
        <v>24851670</v>
      </c>
      <c r="BU104" s="110">
        <f t="shared" si="156"/>
        <v>517743.125</v>
      </c>
      <c r="BV104" s="62">
        <f t="shared" si="157"/>
        <v>38</v>
      </c>
      <c r="BW104" s="83">
        <f t="shared" si="158"/>
        <v>0.77551020408163263</v>
      </c>
      <c r="BX104" s="102">
        <f t="shared" si="159"/>
        <v>4255586</v>
      </c>
      <c r="BY104" s="110">
        <f t="shared" si="160"/>
        <v>111989.10526315789</v>
      </c>
      <c r="BZ104" s="85"/>
      <c r="CA104" s="89">
        <f t="shared" si="108"/>
        <v>0.20408163265306123</v>
      </c>
      <c r="CB104" s="89">
        <f t="shared" si="118"/>
        <v>2.0408163265306145E-2</v>
      </c>
    </row>
    <row r="105" spans="1:80" s="15" customFormat="1" ht="13.5" customHeight="1">
      <c r="A105" s="65"/>
      <c r="B105" s="332"/>
      <c r="C105" s="329"/>
      <c r="D105" s="84"/>
      <c r="E105" s="74" t="s">
        <v>167</v>
      </c>
      <c r="F105" s="178">
        <v>0</v>
      </c>
      <c r="G105" s="64">
        <v>0</v>
      </c>
      <c r="H105" s="82" t="str">
        <f t="shared" si="124"/>
        <v>-</v>
      </c>
      <c r="I105" s="111">
        <v>0</v>
      </c>
      <c r="J105" s="112" t="str">
        <f t="shared" si="125"/>
        <v>-</v>
      </c>
      <c r="K105" s="64">
        <v>0</v>
      </c>
      <c r="L105" s="82" t="str">
        <f t="shared" si="126"/>
        <v>-</v>
      </c>
      <c r="M105" s="111">
        <v>0</v>
      </c>
      <c r="N105" s="112" t="str">
        <f t="shared" si="127"/>
        <v>-</v>
      </c>
      <c r="O105" s="178">
        <v>0</v>
      </c>
      <c r="P105" s="64">
        <v>0</v>
      </c>
      <c r="Q105" s="82" t="str">
        <f t="shared" si="128"/>
        <v>-</v>
      </c>
      <c r="R105" s="111">
        <v>0</v>
      </c>
      <c r="S105" s="112" t="str">
        <f t="shared" si="129"/>
        <v>-</v>
      </c>
      <c r="T105" s="64">
        <v>0</v>
      </c>
      <c r="U105" s="82" t="str">
        <f t="shared" si="130"/>
        <v>-</v>
      </c>
      <c r="V105" s="111">
        <v>0</v>
      </c>
      <c r="W105" s="112" t="str">
        <f t="shared" si="131"/>
        <v>-</v>
      </c>
      <c r="X105" s="178">
        <v>23</v>
      </c>
      <c r="Y105" s="64">
        <v>23</v>
      </c>
      <c r="Z105" s="82">
        <f t="shared" si="132"/>
        <v>1</v>
      </c>
      <c r="AA105" s="111">
        <v>13932570</v>
      </c>
      <c r="AB105" s="112">
        <f t="shared" si="133"/>
        <v>605763.91304347827</v>
      </c>
      <c r="AC105" s="64">
        <v>18</v>
      </c>
      <c r="AD105" s="82">
        <f t="shared" si="134"/>
        <v>0.78260869565217395</v>
      </c>
      <c r="AE105" s="111">
        <v>2489350</v>
      </c>
      <c r="AF105" s="112">
        <f t="shared" si="135"/>
        <v>138297.22222222222</v>
      </c>
      <c r="AG105" s="178">
        <v>10</v>
      </c>
      <c r="AH105" s="64">
        <v>10</v>
      </c>
      <c r="AI105" s="82">
        <f t="shared" si="136"/>
        <v>1</v>
      </c>
      <c r="AJ105" s="111">
        <v>2933050</v>
      </c>
      <c r="AK105" s="112">
        <f t="shared" si="137"/>
        <v>293305</v>
      </c>
      <c r="AL105" s="64">
        <v>8</v>
      </c>
      <c r="AM105" s="82">
        <f t="shared" si="138"/>
        <v>0.8</v>
      </c>
      <c r="AN105" s="111">
        <v>938674</v>
      </c>
      <c r="AO105" s="112">
        <f t="shared" si="139"/>
        <v>117334.25</v>
      </c>
      <c r="AP105" s="178">
        <v>4</v>
      </c>
      <c r="AQ105" s="64">
        <v>4</v>
      </c>
      <c r="AR105" s="82">
        <f t="shared" si="140"/>
        <v>1</v>
      </c>
      <c r="AS105" s="111">
        <v>2547170</v>
      </c>
      <c r="AT105" s="112">
        <f t="shared" si="141"/>
        <v>636792.5</v>
      </c>
      <c r="AU105" s="64">
        <v>3</v>
      </c>
      <c r="AV105" s="82">
        <f t="shared" si="142"/>
        <v>0.75</v>
      </c>
      <c r="AW105" s="111">
        <v>251103</v>
      </c>
      <c r="AX105" s="112">
        <f t="shared" si="143"/>
        <v>83701</v>
      </c>
      <c r="AY105" s="178">
        <v>1</v>
      </c>
      <c r="AZ105" s="64">
        <v>1</v>
      </c>
      <c r="BA105" s="82">
        <f t="shared" si="144"/>
        <v>1</v>
      </c>
      <c r="BB105" s="111">
        <v>543510</v>
      </c>
      <c r="BC105" s="112">
        <f t="shared" si="145"/>
        <v>543510</v>
      </c>
      <c r="BD105" s="64">
        <v>1</v>
      </c>
      <c r="BE105" s="82">
        <f t="shared" si="146"/>
        <v>1</v>
      </c>
      <c r="BF105" s="111">
        <v>15724</v>
      </c>
      <c r="BG105" s="112">
        <f t="shared" si="147"/>
        <v>15724</v>
      </c>
      <c r="BH105" s="178">
        <v>0</v>
      </c>
      <c r="BI105" s="64">
        <v>0</v>
      </c>
      <c r="BJ105" s="82" t="str">
        <f t="shared" si="148"/>
        <v>-</v>
      </c>
      <c r="BK105" s="111">
        <v>0</v>
      </c>
      <c r="BL105" s="112" t="str">
        <f t="shared" si="149"/>
        <v>-</v>
      </c>
      <c r="BM105" s="64">
        <v>0</v>
      </c>
      <c r="BN105" s="82" t="str">
        <f t="shared" si="150"/>
        <v>-</v>
      </c>
      <c r="BO105" s="111">
        <v>0</v>
      </c>
      <c r="BP105" s="112" t="str">
        <f t="shared" si="151"/>
        <v>-</v>
      </c>
      <c r="BQ105" s="109">
        <f t="shared" si="152"/>
        <v>38</v>
      </c>
      <c r="BR105" s="64">
        <f t="shared" si="153"/>
        <v>38</v>
      </c>
      <c r="BS105" s="82">
        <f t="shared" si="154"/>
        <v>1</v>
      </c>
      <c r="BT105" s="111">
        <f t="shared" si="155"/>
        <v>19956300</v>
      </c>
      <c r="BU105" s="112">
        <f t="shared" si="156"/>
        <v>525165.78947368416</v>
      </c>
      <c r="BV105" s="64">
        <f t="shared" si="157"/>
        <v>30</v>
      </c>
      <c r="BW105" s="82">
        <f t="shared" si="158"/>
        <v>0.78947368421052633</v>
      </c>
      <c r="BX105" s="111">
        <f t="shared" si="159"/>
        <v>3694851</v>
      </c>
      <c r="BY105" s="112">
        <f t="shared" si="160"/>
        <v>123161.7</v>
      </c>
      <c r="BZ105" s="85"/>
      <c r="CA105" s="89">
        <f t="shared" si="108"/>
        <v>0.21052631578947367</v>
      </c>
      <c r="CB105" s="89">
        <f t="shared" si="118"/>
        <v>0</v>
      </c>
    </row>
    <row r="106" spans="1:80" s="15" customFormat="1" ht="13.5" customHeight="1">
      <c r="A106" s="65"/>
      <c r="B106" s="332"/>
      <c r="C106" s="329"/>
      <c r="D106" s="84"/>
      <c r="E106" s="209" t="s">
        <v>168</v>
      </c>
      <c r="F106" s="224">
        <v>0</v>
      </c>
      <c r="G106" s="225">
        <v>0</v>
      </c>
      <c r="H106" s="226" t="str">
        <f t="shared" si="124"/>
        <v>-</v>
      </c>
      <c r="I106" s="227">
        <v>0</v>
      </c>
      <c r="J106" s="228" t="str">
        <f t="shared" si="125"/>
        <v>-</v>
      </c>
      <c r="K106" s="225">
        <v>0</v>
      </c>
      <c r="L106" s="226" t="str">
        <f t="shared" si="126"/>
        <v>-</v>
      </c>
      <c r="M106" s="227">
        <v>0</v>
      </c>
      <c r="N106" s="228" t="str">
        <f t="shared" si="127"/>
        <v>-</v>
      </c>
      <c r="O106" s="224">
        <v>0</v>
      </c>
      <c r="P106" s="225">
        <v>0</v>
      </c>
      <c r="Q106" s="226" t="str">
        <f t="shared" si="128"/>
        <v>-</v>
      </c>
      <c r="R106" s="227">
        <v>0</v>
      </c>
      <c r="S106" s="228" t="str">
        <f t="shared" si="129"/>
        <v>-</v>
      </c>
      <c r="T106" s="225">
        <v>0</v>
      </c>
      <c r="U106" s="226" t="str">
        <f t="shared" si="130"/>
        <v>-</v>
      </c>
      <c r="V106" s="227">
        <v>0</v>
      </c>
      <c r="W106" s="228" t="str">
        <f t="shared" si="131"/>
        <v>-</v>
      </c>
      <c r="X106" s="224">
        <v>6</v>
      </c>
      <c r="Y106" s="225">
        <v>6</v>
      </c>
      <c r="Z106" s="226">
        <f t="shared" si="132"/>
        <v>1</v>
      </c>
      <c r="AA106" s="227">
        <v>2002710</v>
      </c>
      <c r="AB106" s="228">
        <f t="shared" si="133"/>
        <v>333785</v>
      </c>
      <c r="AC106" s="225">
        <v>4</v>
      </c>
      <c r="AD106" s="226">
        <f t="shared" si="134"/>
        <v>0.66666666666666663</v>
      </c>
      <c r="AE106" s="227">
        <v>342974</v>
      </c>
      <c r="AF106" s="228">
        <f t="shared" si="135"/>
        <v>85743.5</v>
      </c>
      <c r="AG106" s="224">
        <v>4</v>
      </c>
      <c r="AH106" s="225">
        <v>3</v>
      </c>
      <c r="AI106" s="226">
        <f t="shared" si="136"/>
        <v>0.75</v>
      </c>
      <c r="AJ106" s="227">
        <v>1820370</v>
      </c>
      <c r="AK106" s="228">
        <f t="shared" si="137"/>
        <v>606790</v>
      </c>
      <c r="AL106" s="225">
        <v>3</v>
      </c>
      <c r="AM106" s="226">
        <f t="shared" si="138"/>
        <v>0.75</v>
      </c>
      <c r="AN106" s="227">
        <v>178827</v>
      </c>
      <c r="AO106" s="228">
        <f t="shared" si="139"/>
        <v>59609</v>
      </c>
      <c r="AP106" s="224">
        <v>1</v>
      </c>
      <c r="AQ106" s="225">
        <v>1</v>
      </c>
      <c r="AR106" s="226">
        <f t="shared" si="140"/>
        <v>1</v>
      </c>
      <c r="AS106" s="227">
        <v>1072290</v>
      </c>
      <c r="AT106" s="228">
        <f t="shared" si="141"/>
        <v>1072290</v>
      </c>
      <c r="AU106" s="225">
        <v>1</v>
      </c>
      <c r="AV106" s="226">
        <f t="shared" si="142"/>
        <v>1</v>
      </c>
      <c r="AW106" s="227">
        <v>38934</v>
      </c>
      <c r="AX106" s="228">
        <f t="shared" si="143"/>
        <v>38934</v>
      </c>
      <c r="AY106" s="224">
        <v>0</v>
      </c>
      <c r="AZ106" s="225">
        <v>0</v>
      </c>
      <c r="BA106" s="226" t="str">
        <f t="shared" si="144"/>
        <v>-</v>
      </c>
      <c r="BB106" s="227">
        <v>0</v>
      </c>
      <c r="BC106" s="228" t="str">
        <f t="shared" si="145"/>
        <v>-</v>
      </c>
      <c r="BD106" s="225">
        <v>0</v>
      </c>
      <c r="BE106" s="226" t="str">
        <f t="shared" si="146"/>
        <v>-</v>
      </c>
      <c r="BF106" s="227">
        <v>0</v>
      </c>
      <c r="BG106" s="228" t="str">
        <f t="shared" si="147"/>
        <v>-</v>
      </c>
      <c r="BH106" s="224">
        <v>0</v>
      </c>
      <c r="BI106" s="225">
        <v>0</v>
      </c>
      <c r="BJ106" s="226" t="str">
        <f t="shared" si="148"/>
        <v>-</v>
      </c>
      <c r="BK106" s="227">
        <v>0</v>
      </c>
      <c r="BL106" s="228" t="str">
        <f t="shared" si="149"/>
        <v>-</v>
      </c>
      <c r="BM106" s="225">
        <v>0</v>
      </c>
      <c r="BN106" s="226" t="str">
        <f t="shared" si="150"/>
        <v>-</v>
      </c>
      <c r="BO106" s="227">
        <v>0</v>
      </c>
      <c r="BP106" s="228" t="str">
        <f t="shared" si="151"/>
        <v>-</v>
      </c>
      <c r="BQ106" s="229">
        <f t="shared" si="152"/>
        <v>11</v>
      </c>
      <c r="BR106" s="225">
        <f t="shared" si="153"/>
        <v>10</v>
      </c>
      <c r="BS106" s="226">
        <f t="shared" si="154"/>
        <v>0.90909090909090906</v>
      </c>
      <c r="BT106" s="227">
        <f t="shared" si="155"/>
        <v>4895370</v>
      </c>
      <c r="BU106" s="228">
        <f t="shared" si="156"/>
        <v>489537</v>
      </c>
      <c r="BV106" s="225">
        <f t="shared" si="157"/>
        <v>8</v>
      </c>
      <c r="BW106" s="226">
        <f t="shared" si="158"/>
        <v>0.72727272727272729</v>
      </c>
      <c r="BX106" s="227">
        <f t="shared" si="159"/>
        <v>560735</v>
      </c>
      <c r="BY106" s="228">
        <f t="shared" si="160"/>
        <v>70091.875</v>
      </c>
      <c r="BZ106" s="85"/>
      <c r="CA106" s="89">
        <f t="shared" si="108"/>
        <v>0.18181818181818177</v>
      </c>
      <c r="CB106" s="89">
        <f t="shared" si="118"/>
        <v>9.0909090909090939E-2</v>
      </c>
    </row>
    <row r="107" spans="1:80" s="15" customFormat="1" ht="13.5" customHeight="1">
      <c r="A107" s="65"/>
      <c r="B107" s="332"/>
      <c r="C107" s="329"/>
      <c r="D107" s="221"/>
      <c r="E107" s="75" t="s">
        <v>234</v>
      </c>
      <c r="F107" s="222">
        <v>0</v>
      </c>
      <c r="G107" s="136">
        <v>0</v>
      </c>
      <c r="H107" s="134" t="str">
        <f>IFERROR(G107/F107,"-")</f>
        <v>-</v>
      </c>
      <c r="I107" s="137">
        <v>0</v>
      </c>
      <c r="J107" s="135" t="str">
        <f>IFERROR(I107/G107,"-")</f>
        <v>-</v>
      </c>
      <c r="K107" s="136">
        <v>0</v>
      </c>
      <c r="L107" s="134" t="str">
        <f>IFERROR(K107/F107,"-")</f>
        <v>-</v>
      </c>
      <c r="M107" s="137">
        <v>0</v>
      </c>
      <c r="N107" s="135" t="str">
        <f>IFERROR(M107/K107,"-")</f>
        <v>-</v>
      </c>
      <c r="O107" s="222">
        <v>0</v>
      </c>
      <c r="P107" s="136">
        <v>0</v>
      </c>
      <c r="Q107" s="134" t="str">
        <f>IFERROR(P107/O107,"-")</f>
        <v>-</v>
      </c>
      <c r="R107" s="137">
        <v>0</v>
      </c>
      <c r="S107" s="135" t="str">
        <f>IFERROR(R107/P107,"-")</f>
        <v>-</v>
      </c>
      <c r="T107" s="136">
        <v>0</v>
      </c>
      <c r="U107" s="134" t="str">
        <f>IFERROR(T107/O107,"-")</f>
        <v>-</v>
      </c>
      <c r="V107" s="137">
        <v>0</v>
      </c>
      <c r="W107" s="135" t="str">
        <f>IFERROR(V107/T107,"-")</f>
        <v>-</v>
      </c>
      <c r="X107" s="222">
        <v>0</v>
      </c>
      <c r="Y107" s="136">
        <v>0</v>
      </c>
      <c r="Z107" s="134" t="str">
        <f>IFERROR(Y107/X107,"-")</f>
        <v>-</v>
      </c>
      <c r="AA107" s="137">
        <v>0</v>
      </c>
      <c r="AB107" s="135" t="str">
        <f>IFERROR(AA107/Y107,"-")</f>
        <v>-</v>
      </c>
      <c r="AC107" s="136">
        <v>0</v>
      </c>
      <c r="AD107" s="134" t="str">
        <f>IFERROR(AC107/X107,"-")</f>
        <v>-</v>
      </c>
      <c r="AE107" s="137">
        <v>0</v>
      </c>
      <c r="AF107" s="135" t="str">
        <f>IFERROR(AE107/AC107,"-")</f>
        <v>-</v>
      </c>
      <c r="AG107" s="222">
        <v>0</v>
      </c>
      <c r="AH107" s="136">
        <v>0</v>
      </c>
      <c r="AI107" s="134" t="str">
        <f>IFERROR(AH107/AG107,"-")</f>
        <v>-</v>
      </c>
      <c r="AJ107" s="137">
        <v>0</v>
      </c>
      <c r="AK107" s="135" t="str">
        <f>IFERROR(AJ107/AH107,"-")</f>
        <v>-</v>
      </c>
      <c r="AL107" s="136">
        <v>0</v>
      </c>
      <c r="AM107" s="134" t="str">
        <f>IFERROR(AL107/AG107,"-")</f>
        <v>-</v>
      </c>
      <c r="AN107" s="137">
        <v>0</v>
      </c>
      <c r="AO107" s="135" t="str">
        <f>IFERROR(AN107/AL107,"-")</f>
        <v>-</v>
      </c>
      <c r="AP107" s="222">
        <v>0</v>
      </c>
      <c r="AQ107" s="136">
        <v>0</v>
      </c>
      <c r="AR107" s="134" t="str">
        <f>IFERROR(AQ107/AP107,"-")</f>
        <v>-</v>
      </c>
      <c r="AS107" s="137">
        <v>0</v>
      </c>
      <c r="AT107" s="135" t="str">
        <f>IFERROR(AS107/AQ107,"-")</f>
        <v>-</v>
      </c>
      <c r="AU107" s="136">
        <v>0</v>
      </c>
      <c r="AV107" s="134" t="str">
        <f>IFERROR(AU107/AP107,"-")</f>
        <v>-</v>
      </c>
      <c r="AW107" s="137">
        <v>0</v>
      </c>
      <c r="AX107" s="135" t="str">
        <f>IFERROR(AW107/AU107,"-")</f>
        <v>-</v>
      </c>
      <c r="AY107" s="222">
        <v>0</v>
      </c>
      <c r="AZ107" s="136">
        <v>0</v>
      </c>
      <c r="BA107" s="134" t="str">
        <f>IFERROR(AZ107/AY107,"-")</f>
        <v>-</v>
      </c>
      <c r="BB107" s="137">
        <v>0</v>
      </c>
      <c r="BC107" s="135" t="str">
        <f>IFERROR(BB107/AZ107,"-")</f>
        <v>-</v>
      </c>
      <c r="BD107" s="136">
        <v>0</v>
      </c>
      <c r="BE107" s="134" t="str">
        <f>IFERROR(BD107/AY107,"-")</f>
        <v>-</v>
      </c>
      <c r="BF107" s="137">
        <v>0</v>
      </c>
      <c r="BG107" s="135" t="str">
        <f>IFERROR(BF107/BD107,"-")</f>
        <v>-</v>
      </c>
      <c r="BH107" s="222">
        <v>0</v>
      </c>
      <c r="BI107" s="136">
        <v>0</v>
      </c>
      <c r="BJ107" s="134" t="str">
        <f>IFERROR(BI107/BH107,"-")</f>
        <v>-</v>
      </c>
      <c r="BK107" s="137">
        <v>0</v>
      </c>
      <c r="BL107" s="135" t="str">
        <f>IFERROR(BK107/BI107,"-")</f>
        <v>-</v>
      </c>
      <c r="BM107" s="136">
        <v>0</v>
      </c>
      <c r="BN107" s="134" t="str">
        <f>IFERROR(BM107/BH107,"-")</f>
        <v>-</v>
      </c>
      <c r="BO107" s="137">
        <v>0</v>
      </c>
      <c r="BP107" s="135" t="str">
        <f>IFERROR(BO107/BM107,"-")</f>
        <v>-</v>
      </c>
      <c r="BQ107" s="223">
        <f t="shared" si="152"/>
        <v>0</v>
      </c>
      <c r="BR107" s="136">
        <f t="shared" si="153"/>
        <v>0</v>
      </c>
      <c r="BS107" s="134" t="str">
        <f>IFERROR(BR107/BQ107,"-")</f>
        <v>-</v>
      </c>
      <c r="BT107" s="137">
        <f>SUM(I107,R107,AA107,AJ107,AS107,BB107,BK107)</f>
        <v>0</v>
      </c>
      <c r="BU107" s="135" t="str">
        <f>IFERROR(BT107/BR107,"-")</f>
        <v>-</v>
      </c>
      <c r="BV107" s="136">
        <f>SUM(K107,T107,AC107,AL107,AU107,BD107,BM107)</f>
        <v>0</v>
      </c>
      <c r="BW107" s="134" t="str">
        <f>IFERROR(BV107/BQ107,"-")</f>
        <v>-</v>
      </c>
      <c r="BX107" s="137">
        <f>SUM(M107,V107,AE107,AN107,AW107,BF107,BO107)</f>
        <v>0</v>
      </c>
      <c r="BY107" s="135" t="str">
        <f>IFERROR(BX107/BV107,"-")</f>
        <v>-</v>
      </c>
      <c r="BZ107" s="85"/>
      <c r="CA107" s="89" t="str">
        <f t="shared" si="108"/>
        <v>-</v>
      </c>
      <c r="CB107" s="89" t="str">
        <f t="shared" si="118"/>
        <v>-</v>
      </c>
    </row>
    <row r="108" spans="1:80" s="15" customFormat="1" ht="13.5" customHeight="1">
      <c r="A108" s="65"/>
      <c r="B108" s="333"/>
      <c r="C108" s="330"/>
      <c r="D108" s="338" t="s">
        <v>225</v>
      </c>
      <c r="E108" s="339"/>
      <c r="F108" s="154">
        <v>75</v>
      </c>
      <c r="G108" s="62">
        <v>71</v>
      </c>
      <c r="H108" s="83">
        <f t="shared" si="124"/>
        <v>0.94666666666666666</v>
      </c>
      <c r="I108" s="102">
        <v>152322070</v>
      </c>
      <c r="J108" s="110">
        <f t="shared" si="125"/>
        <v>2145381.2676056339</v>
      </c>
      <c r="K108" s="62">
        <v>59</v>
      </c>
      <c r="L108" s="83">
        <f t="shared" si="126"/>
        <v>0.78666666666666663</v>
      </c>
      <c r="M108" s="102">
        <v>46576892</v>
      </c>
      <c r="N108" s="110">
        <f t="shared" si="127"/>
        <v>789438.84745762707</v>
      </c>
      <c r="O108" s="154">
        <v>169</v>
      </c>
      <c r="P108" s="62">
        <v>165</v>
      </c>
      <c r="Q108" s="83">
        <f t="shared" si="128"/>
        <v>0.97633136094674555</v>
      </c>
      <c r="R108" s="102">
        <v>385235710</v>
      </c>
      <c r="S108" s="110">
        <f t="shared" si="129"/>
        <v>2334761.8787878789</v>
      </c>
      <c r="T108" s="62">
        <v>148</v>
      </c>
      <c r="U108" s="83">
        <f t="shared" si="130"/>
        <v>0.87573964497041423</v>
      </c>
      <c r="V108" s="102">
        <v>174247235</v>
      </c>
      <c r="W108" s="110">
        <f t="shared" si="131"/>
        <v>1177346.1824324324</v>
      </c>
      <c r="X108" s="154">
        <v>5955</v>
      </c>
      <c r="Y108" s="62">
        <v>5525</v>
      </c>
      <c r="Z108" s="83">
        <f t="shared" si="132"/>
        <v>0.92779177162048698</v>
      </c>
      <c r="AA108" s="102">
        <v>4289863330</v>
      </c>
      <c r="AB108" s="110">
        <f t="shared" si="133"/>
        <v>776445.85158371041</v>
      </c>
      <c r="AC108" s="62">
        <v>4829</v>
      </c>
      <c r="AD108" s="83">
        <f t="shared" si="134"/>
        <v>0.81091519731318218</v>
      </c>
      <c r="AE108" s="102">
        <v>1012883638</v>
      </c>
      <c r="AF108" s="110">
        <f t="shared" si="135"/>
        <v>209750.18388900394</v>
      </c>
      <c r="AG108" s="154">
        <v>5308</v>
      </c>
      <c r="AH108" s="62">
        <v>4989</v>
      </c>
      <c r="AI108" s="83">
        <f t="shared" si="136"/>
        <v>0.93990203466465716</v>
      </c>
      <c r="AJ108" s="102">
        <v>4848652550</v>
      </c>
      <c r="AK108" s="110">
        <f t="shared" si="137"/>
        <v>971868.62096612551</v>
      </c>
      <c r="AL108" s="62">
        <v>4592</v>
      </c>
      <c r="AM108" s="83">
        <f t="shared" si="138"/>
        <v>0.86510926902788243</v>
      </c>
      <c r="AN108" s="102">
        <v>1060153620</v>
      </c>
      <c r="AO108" s="110">
        <f t="shared" si="139"/>
        <v>230869.69076655051</v>
      </c>
      <c r="AP108" s="154">
        <v>4117</v>
      </c>
      <c r="AQ108" s="62">
        <v>3894</v>
      </c>
      <c r="AR108" s="83">
        <f t="shared" si="140"/>
        <v>0.94583434539713385</v>
      </c>
      <c r="AS108" s="102">
        <v>4299641200</v>
      </c>
      <c r="AT108" s="110">
        <f t="shared" si="141"/>
        <v>1104170.8269131999</v>
      </c>
      <c r="AU108" s="62">
        <v>3626</v>
      </c>
      <c r="AV108" s="83">
        <f t="shared" si="142"/>
        <v>0.88073840174884621</v>
      </c>
      <c r="AW108" s="102">
        <v>898165540</v>
      </c>
      <c r="AX108" s="110">
        <f t="shared" si="143"/>
        <v>247701.47269718698</v>
      </c>
      <c r="AY108" s="154">
        <v>1984</v>
      </c>
      <c r="AZ108" s="62">
        <v>1804</v>
      </c>
      <c r="BA108" s="83">
        <f t="shared" si="144"/>
        <v>0.90927419354838712</v>
      </c>
      <c r="BB108" s="102">
        <v>2020689400</v>
      </c>
      <c r="BC108" s="110">
        <f t="shared" si="145"/>
        <v>1120116.0753880267</v>
      </c>
      <c r="BD108" s="62">
        <v>1644</v>
      </c>
      <c r="BE108" s="83">
        <f t="shared" si="146"/>
        <v>0.8286290322580645</v>
      </c>
      <c r="BF108" s="102">
        <v>357066707</v>
      </c>
      <c r="BG108" s="110">
        <f t="shared" si="147"/>
        <v>217193.8607055961</v>
      </c>
      <c r="BH108" s="154">
        <v>727</v>
      </c>
      <c r="BI108" s="62">
        <v>624</v>
      </c>
      <c r="BJ108" s="83">
        <f t="shared" si="148"/>
        <v>0.85832187070151311</v>
      </c>
      <c r="BK108" s="102">
        <v>816309140</v>
      </c>
      <c r="BL108" s="110">
        <f t="shared" si="149"/>
        <v>1308187.7243589743</v>
      </c>
      <c r="BM108" s="62">
        <v>559</v>
      </c>
      <c r="BN108" s="83">
        <f t="shared" si="150"/>
        <v>0.76891334250343879</v>
      </c>
      <c r="BO108" s="102">
        <v>128974402</v>
      </c>
      <c r="BP108" s="110">
        <f t="shared" si="151"/>
        <v>230723.43828264758</v>
      </c>
      <c r="BQ108" s="108">
        <f t="shared" si="152"/>
        <v>18335</v>
      </c>
      <c r="BR108" s="62">
        <f t="shared" si="153"/>
        <v>17072</v>
      </c>
      <c r="BS108" s="83">
        <f t="shared" si="154"/>
        <v>0.93111535314971361</v>
      </c>
      <c r="BT108" s="102">
        <f t="shared" si="155"/>
        <v>16812713400</v>
      </c>
      <c r="BU108" s="110">
        <f t="shared" si="156"/>
        <v>984812.17197750707</v>
      </c>
      <c r="BV108" s="62">
        <f t="shared" si="157"/>
        <v>15457</v>
      </c>
      <c r="BW108" s="83">
        <f t="shared" si="158"/>
        <v>0.84303245159530948</v>
      </c>
      <c r="BX108" s="102">
        <f t="shared" si="159"/>
        <v>3678068034</v>
      </c>
      <c r="BY108" s="110">
        <f t="shared" si="160"/>
        <v>237954.84466584719</v>
      </c>
      <c r="BZ108" s="85"/>
      <c r="CA108" s="89">
        <f t="shared" si="108"/>
        <v>8.8082901554404125E-2</v>
      </c>
      <c r="CB108" s="89">
        <f t="shared" si="118"/>
        <v>6.8884646850286391E-2</v>
      </c>
    </row>
    <row r="109" spans="1:80" s="15" customFormat="1" ht="13.5" customHeight="1">
      <c r="A109" s="65"/>
      <c r="B109" s="331">
        <v>18</v>
      </c>
      <c r="C109" s="328" t="s">
        <v>62</v>
      </c>
      <c r="D109" s="318" t="s">
        <v>157</v>
      </c>
      <c r="E109" s="307"/>
      <c r="F109" s="154">
        <v>7</v>
      </c>
      <c r="G109" s="62">
        <v>7</v>
      </c>
      <c r="H109" s="83">
        <f t="shared" si="124"/>
        <v>1</v>
      </c>
      <c r="I109" s="102">
        <v>2382590</v>
      </c>
      <c r="J109" s="110">
        <f t="shared" si="125"/>
        <v>340370</v>
      </c>
      <c r="K109" s="62">
        <v>6</v>
      </c>
      <c r="L109" s="83">
        <f t="shared" si="126"/>
        <v>0.8571428571428571</v>
      </c>
      <c r="M109" s="102">
        <v>423026</v>
      </c>
      <c r="N109" s="110">
        <f t="shared" si="127"/>
        <v>70504.333333333328</v>
      </c>
      <c r="O109" s="154">
        <v>9</v>
      </c>
      <c r="P109" s="62">
        <v>9</v>
      </c>
      <c r="Q109" s="83">
        <f t="shared" si="128"/>
        <v>1</v>
      </c>
      <c r="R109" s="102">
        <v>5398600</v>
      </c>
      <c r="S109" s="110">
        <f t="shared" si="129"/>
        <v>599844.4444444445</v>
      </c>
      <c r="T109" s="62">
        <v>8</v>
      </c>
      <c r="U109" s="83">
        <f t="shared" si="130"/>
        <v>0.88888888888888884</v>
      </c>
      <c r="V109" s="102">
        <v>952798</v>
      </c>
      <c r="W109" s="110">
        <f t="shared" si="131"/>
        <v>119099.75</v>
      </c>
      <c r="X109" s="154">
        <v>944</v>
      </c>
      <c r="Y109" s="62">
        <v>923</v>
      </c>
      <c r="Z109" s="83">
        <f t="shared" si="132"/>
        <v>0.9777542372881356</v>
      </c>
      <c r="AA109" s="102">
        <v>388515530</v>
      </c>
      <c r="AB109" s="110">
        <f t="shared" si="133"/>
        <v>420926.90140845068</v>
      </c>
      <c r="AC109" s="62">
        <v>791</v>
      </c>
      <c r="AD109" s="83">
        <f t="shared" si="134"/>
        <v>0.83792372881355937</v>
      </c>
      <c r="AE109" s="102">
        <v>83701174</v>
      </c>
      <c r="AF109" s="110">
        <f t="shared" si="135"/>
        <v>105816.90771175727</v>
      </c>
      <c r="AG109" s="154">
        <v>642</v>
      </c>
      <c r="AH109" s="62">
        <v>632</v>
      </c>
      <c r="AI109" s="83">
        <f t="shared" si="136"/>
        <v>0.98442367601246106</v>
      </c>
      <c r="AJ109" s="102">
        <v>362571700</v>
      </c>
      <c r="AK109" s="110">
        <f t="shared" si="137"/>
        <v>573689.39873417723</v>
      </c>
      <c r="AL109" s="62">
        <v>559</v>
      </c>
      <c r="AM109" s="83">
        <f t="shared" si="138"/>
        <v>0.87071651090342683</v>
      </c>
      <c r="AN109" s="102">
        <v>67153963</v>
      </c>
      <c r="AO109" s="110">
        <f t="shared" si="139"/>
        <v>120132.31305903399</v>
      </c>
      <c r="AP109" s="154">
        <v>346</v>
      </c>
      <c r="AQ109" s="62">
        <v>342</v>
      </c>
      <c r="AR109" s="83">
        <f t="shared" si="140"/>
        <v>0.98843930635838151</v>
      </c>
      <c r="AS109" s="102">
        <v>193147370</v>
      </c>
      <c r="AT109" s="110">
        <f t="shared" si="141"/>
        <v>564758.39181286551</v>
      </c>
      <c r="AU109" s="62">
        <v>313</v>
      </c>
      <c r="AV109" s="83">
        <f t="shared" si="142"/>
        <v>0.90462427745664742</v>
      </c>
      <c r="AW109" s="102">
        <v>37737557</v>
      </c>
      <c r="AX109" s="110">
        <f t="shared" si="143"/>
        <v>120567.27476038339</v>
      </c>
      <c r="AY109" s="154">
        <v>105</v>
      </c>
      <c r="AZ109" s="62">
        <v>105</v>
      </c>
      <c r="BA109" s="83">
        <f t="shared" si="144"/>
        <v>1</v>
      </c>
      <c r="BB109" s="102">
        <v>66693550</v>
      </c>
      <c r="BC109" s="110">
        <f t="shared" si="145"/>
        <v>635176.66666666663</v>
      </c>
      <c r="BD109" s="62">
        <v>101</v>
      </c>
      <c r="BE109" s="83">
        <f t="shared" si="146"/>
        <v>0.96190476190476193</v>
      </c>
      <c r="BF109" s="102">
        <v>12514082</v>
      </c>
      <c r="BG109" s="110">
        <f t="shared" si="147"/>
        <v>123901.80198019803</v>
      </c>
      <c r="BH109" s="154">
        <v>19</v>
      </c>
      <c r="BI109" s="62">
        <v>19</v>
      </c>
      <c r="BJ109" s="83">
        <f t="shared" si="148"/>
        <v>1</v>
      </c>
      <c r="BK109" s="102">
        <v>16991450</v>
      </c>
      <c r="BL109" s="110">
        <f t="shared" si="149"/>
        <v>894286.84210526315</v>
      </c>
      <c r="BM109" s="62">
        <v>16</v>
      </c>
      <c r="BN109" s="83">
        <f t="shared" si="150"/>
        <v>0.84210526315789469</v>
      </c>
      <c r="BO109" s="102">
        <v>3227781</v>
      </c>
      <c r="BP109" s="110">
        <f t="shared" si="151"/>
        <v>201736.3125</v>
      </c>
      <c r="BQ109" s="108">
        <f t="shared" si="152"/>
        <v>2072</v>
      </c>
      <c r="BR109" s="62">
        <f t="shared" si="153"/>
        <v>2037</v>
      </c>
      <c r="BS109" s="83">
        <f t="shared" si="154"/>
        <v>0.98310810810810811</v>
      </c>
      <c r="BT109" s="102">
        <f t="shared" si="155"/>
        <v>1035700790</v>
      </c>
      <c r="BU109" s="110">
        <f t="shared" si="156"/>
        <v>508444.17771232204</v>
      </c>
      <c r="BV109" s="62">
        <f t="shared" si="157"/>
        <v>1794</v>
      </c>
      <c r="BW109" s="83">
        <f t="shared" si="158"/>
        <v>0.86583011583011582</v>
      </c>
      <c r="BX109" s="102">
        <f t="shared" si="159"/>
        <v>205710381</v>
      </c>
      <c r="BY109" s="110">
        <f t="shared" si="160"/>
        <v>114665.76421404682</v>
      </c>
      <c r="BZ109" s="85"/>
      <c r="CA109" s="89">
        <f t="shared" si="108"/>
        <v>0.11727799227799229</v>
      </c>
      <c r="CB109" s="89">
        <f t="shared" si="118"/>
        <v>1.6891891891891886E-2</v>
      </c>
    </row>
    <row r="110" spans="1:80" s="15" customFormat="1" ht="13.5" customHeight="1">
      <c r="A110" s="65"/>
      <c r="B110" s="332"/>
      <c r="C110" s="329"/>
      <c r="D110" s="306" t="s">
        <v>171</v>
      </c>
      <c r="E110" s="307"/>
      <c r="F110" s="154">
        <v>0</v>
      </c>
      <c r="G110" s="62">
        <v>0</v>
      </c>
      <c r="H110" s="83" t="str">
        <f t="shared" si="124"/>
        <v>-</v>
      </c>
      <c r="I110" s="102">
        <v>0</v>
      </c>
      <c r="J110" s="110" t="str">
        <f t="shared" si="125"/>
        <v>-</v>
      </c>
      <c r="K110" s="62">
        <v>0</v>
      </c>
      <c r="L110" s="83" t="str">
        <f t="shared" si="126"/>
        <v>-</v>
      </c>
      <c r="M110" s="102">
        <v>0</v>
      </c>
      <c r="N110" s="110" t="str">
        <f t="shared" si="127"/>
        <v>-</v>
      </c>
      <c r="O110" s="154">
        <v>1</v>
      </c>
      <c r="P110" s="62">
        <v>1</v>
      </c>
      <c r="Q110" s="83">
        <f t="shared" si="128"/>
        <v>1</v>
      </c>
      <c r="R110" s="102">
        <v>11370</v>
      </c>
      <c r="S110" s="110">
        <f t="shared" si="129"/>
        <v>11370</v>
      </c>
      <c r="T110" s="62">
        <v>0</v>
      </c>
      <c r="U110" s="83">
        <f t="shared" si="130"/>
        <v>0</v>
      </c>
      <c r="V110" s="102">
        <v>0</v>
      </c>
      <c r="W110" s="110" t="str">
        <f t="shared" si="131"/>
        <v>-</v>
      </c>
      <c r="X110" s="154">
        <v>29</v>
      </c>
      <c r="Y110" s="62">
        <v>29</v>
      </c>
      <c r="Z110" s="83">
        <f t="shared" si="132"/>
        <v>1</v>
      </c>
      <c r="AA110" s="102">
        <v>17190840</v>
      </c>
      <c r="AB110" s="110">
        <f t="shared" si="133"/>
        <v>592787.58620689658</v>
      </c>
      <c r="AC110" s="62">
        <v>26</v>
      </c>
      <c r="AD110" s="83">
        <f t="shared" si="134"/>
        <v>0.89655172413793105</v>
      </c>
      <c r="AE110" s="102">
        <v>3022100</v>
      </c>
      <c r="AF110" s="110">
        <f t="shared" si="135"/>
        <v>116234.61538461539</v>
      </c>
      <c r="AG110" s="154">
        <v>12</v>
      </c>
      <c r="AH110" s="62">
        <v>12</v>
      </c>
      <c r="AI110" s="83">
        <f t="shared" si="136"/>
        <v>1</v>
      </c>
      <c r="AJ110" s="102">
        <v>5860190</v>
      </c>
      <c r="AK110" s="110">
        <f t="shared" si="137"/>
        <v>488349.16666666669</v>
      </c>
      <c r="AL110" s="62">
        <v>11</v>
      </c>
      <c r="AM110" s="83">
        <f t="shared" si="138"/>
        <v>0.91666666666666663</v>
      </c>
      <c r="AN110" s="102">
        <v>1255192</v>
      </c>
      <c r="AO110" s="110">
        <f t="shared" si="139"/>
        <v>114108.36363636363</v>
      </c>
      <c r="AP110" s="154">
        <v>4</v>
      </c>
      <c r="AQ110" s="62">
        <v>4</v>
      </c>
      <c r="AR110" s="83">
        <f t="shared" si="140"/>
        <v>1</v>
      </c>
      <c r="AS110" s="102">
        <v>1351630</v>
      </c>
      <c r="AT110" s="110">
        <f t="shared" si="141"/>
        <v>337907.5</v>
      </c>
      <c r="AU110" s="62">
        <v>2</v>
      </c>
      <c r="AV110" s="83">
        <f t="shared" si="142"/>
        <v>0.5</v>
      </c>
      <c r="AW110" s="102">
        <v>423154</v>
      </c>
      <c r="AX110" s="110">
        <f t="shared" si="143"/>
        <v>211577</v>
      </c>
      <c r="AY110" s="154">
        <v>0</v>
      </c>
      <c r="AZ110" s="62">
        <v>0</v>
      </c>
      <c r="BA110" s="83" t="str">
        <f t="shared" si="144"/>
        <v>-</v>
      </c>
      <c r="BB110" s="102">
        <v>0</v>
      </c>
      <c r="BC110" s="110" t="str">
        <f t="shared" si="145"/>
        <v>-</v>
      </c>
      <c r="BD110" s="62">
        <v>0</v>
      </c>
      <c r="BE110" s="83" t="str">
        <f t="shared" si="146"/>
        <v>-</v>
      </c>
      <c r="BF110" s="102">
        <v>0</v>
      </c>
      <c r="BG110" s="110" t="str">
        <f t="shared" si="147"/>
        <v>-</v>
      </c>
      <c r="BH110" s="154">
        <v>0</v>
      </c>
      <c r="BI110" s="62">
        <v>0</v>
      </c>
      <c r="BJ110" s="83" t="str">
        <f t="shared" si="148"/>
        <v>-</v>
      </c>
      <c r="BK110" s="102">
        <v>0</v>
      </c>
      <c r="BL110" s="110" t="str">
        <f t="shared" si="149"/>
        <v>-</v>
      </c>
      <c r="BM110" s="62">
        <v>0</v>
      </c>
      <c r="BN110" s="83" t="str">
        <f t="shared" si="150"/>
        <v>-</v>
      </c>
      <c r="BO110" s="102">
        <v>0</v>
      </c>
      <c r="BP110" s="110" t="str">
        <f t="shared" si="151"/>
        <v>-</v>
      </c>
      <c r="BQ110" s="108">
        <f t="shared" si="152"/>
        <v>46</v>
      </c>
      <c r="BR110" s="62">
        <f t="shared" si="153"/>
        <v>46</v>
      </c>
      <c r="BS110" s="83">
        <f t="shared" si="154"/>
        <v>1</v>
      </c>
      <c r="BT110" s="102">
        <f t="shared" si="155"/>
        <v>24414030</v>
      </c>
      <c r="BU110" s="110">
        <f t="shared" si="156"/>
        <v>530739.78260869568</v>
      </c>
      <c r="BV110" s="62">
        <f t="shared" si="157"/>
        <v>39</v>
      </c>
      <c r="BW110" s="83">
        <f t="shared" si="158"/>
        <v>0.84782608695652173</v>
      </c>
      <c r="BX110" s="102">
        <f t="shared" si="159"/>
        <v>4700446</v>
      </c>
      <c r="BY110" s="110">
        <f t="shared" si="160"/>
        <v>120524.25641025641</v>
      </c>
      <c r="BZ110" s="85"/>
      <c r="CA110" s="89">
        <f t="shared" si="108"/>
        <v>0.15217391304347827</v>
      </c>
      <c r="CB110" s="89">
        <f t="shared" si="118"/>
        <v>0</v>
      </c>
    </row>
    <row r="111" spans="1:80" s="15" customFormat="1" ht="13.5" customHeight="1">
      <c r="A111" s="65"/>
      <c r="B111" s="332"/>
      <c r="C111" s="329"/>
      <c r="D111" s="84"/>
      <c r="E111" s="74" t="s">
        <v>167</v>
      </c>
      <c r="F111" s="178">
        <v>0</v>
      </c>
      <c r="G111" s="64">
        <v>0</v>
      </c>
      <c r="H111" s="82" t="str">
        <f t="shared" si="124"/>
        <v>-</v>
      </c>
      <c r="I111" s="111">
        <v>0</v>
      </c>
      <c r="J111" s="112" t="str">
        <f t="shared" si="125"/>
        <v>-</v>
      </c>
      <c r="K111" s="64">
        <v>0</v>
      </c>
      <c r="L111" s="82" t="str">
        <f t="shared" si="126"/>
        <v>-</v>
      </c>
      <c r="M111" s="111">
        <v>0</v>
      </c>
      <c r="N111" s="112" t="str">
        <f t="shared" si="127"/>
        <v>-</v>
      </c>
      <c r="O111" s="178">
        <v>1</v>
      </c>
      <c r="P111" s="64">
        <v>1</v>
      </c>
      <c r="Q111" s="82">
        <f t="shared" si="128"/>
        <v>1</v>
      </c>
      <c r="R111" s="111">
        <v>11370</v>
      </c>
      <c r="S111" s="112">
        <f t="shared" si="129"/>
        <v>11370</v>
      </c>
      <c r="T111" s="64">
        <v>0</v>
      </c>
      <c r="U111" s="82">
        <f t="shared" si="130"/>
        <v>0</v>
      </c>
      <c r="V111" s="111">
        <v>0</v>
      </c>
      <c r="W111" s="112" t="str">
        <f t="shared" si="131"/>
        <v>-</v>
      </c>
      <c r="X111" s="178">
        <v>23</v>
      </c>
      <c r="Y111" s="64">
        <v>23</v>
      </c>
      <c r="Z111" s="82">
        <f t="shared" si="132"/>
        <v>1</v>
      </c>
      <c r="AA111" s="111">
        <v>15334200</v>
      </c>
      <c r="AB111" s="112">
        <f t="shared" si="133"/>
        <v>666704.34782608692</v>
      </c>
      <c r="AC111" s="64">
        <v>20</v>
      </c>
      <c r="AD111" s="82">
        <f t="shared" si="134"/>
        <v>0.86956521739130432</v>
      </c>
      <c r="AE111" s="111">
        <v>2252195</v>
      </c>
      <c r="AF111" s="112">
        <f t="shared" si="135"/>
        <v>112609.75</v>
      </c>
      <c r="AG111" s="178">
        <v>9</v>
      </c>
      <c r="AH111" s="64">
        <v>9</v>
      </c>
      <c r="AI111" s="82">
        <f t="shared" si="136"/>
        <v>1</v>
      </c>
      <c r="AJ111" s="111">
        <v>4436940</v>
      </c>
      <c r="AK111" s="112">
        <f t="shared" si="137"/>
        <v>492993.33333333331</v>
      </c>
      <c r="AL111" s="64">
        <v>8</v>
      </c>
      <c r="AM111" s="82">
        <f t="shared" si="138"/>
        <v>0.88888888888888884</v>
      </c>
      <c r="AN111" s="111">
        <v>732808</v>
      </c>
      <c r="AO111" s="112">
        <f t="shared" si="139"/>
        <v>91601</v>
      </c>
      <c r="AP111" s="178">
        <v>3</v>
      </c>
      <c r="AQ111" s="64">
        <v>3</v>
      </c>
      <c r="AR111" s="82">
        <f t="shared" si="140"/>
        <v>1</v>
      </c>
      <c r="AS111" s="111">
        <v>1106150</v>
      </c>
      <c r="AT111" s="112">
        <f t="shared" si="141"/>
        <v>368716.66666666669</v>
      </c>
      <c r="AU111" s="64">
        <v>2</v>
      </c>
      <c r="AV111" s="82">
        <f t="shared" si="142"/>
        <v>0.66666666666666663</v>
      </c>
      <c r="AW111" s="111">
        <v>423154</v>
      </c>
      <c r="AX111" s="112">
        <f t="shared" si="143"/>
        <v>211577</v>
      </c>
      <c r="AY111" s="178">
        <v>0</v>
      </c>
      <c r="AZ111" s="64">
        <v>0</v>
      </c>
      <c r="BA111" s="82" t="str">
        <f t="shared" si="144"/>
        <v>-</v>
      </c>
      <c r="BB111" s="111">
        <v>0</v>
      </c>
      <c r="BC111" s="112" t="str">
        <f t="shared" si="145"/>
        <v>-</v>
      </c>
      <c r="BD111" s="64">
        <v>0</v>
      </c>
      <c r="BE111" s="82" t="str">
        <f t="shared" si="146"/>
        <v>-</v>
      </c>
      <c r="BF111" s="111">
        <v>0</v>
      </c>
      <c r="BG111" s="112" t="str">
        <f t="shared" si="147"/>
        <v>-</v>
      </c>
      <c r="BH111" s="178">
        <v>0</v>
      </c>
      <c r="BI111" s="64">
        <v>0</v>
      </c>
      <c r="BJ111" s="82" t="str">
        <f t="shared" si="148"/>
        <v>-</v>
      </c>
      <c r="BK111" s="111">
        <v>0</v>
      </c>
      <c r="BL111" s="112" t="str">
        <f t="shared" si="149"/>
        <v>-</v>
      </c>
      <c r="BM111" s="64">
        <v>0</v>
      </c>
      <c r="BN111" s="82" t="str">
        <f t="shared" si="150"/>
        <v>-</v>
      </c>
      <c r="BO111" s="111">
        <v>0</v>
      </c>
      <c r="BP111" s="112" t="str">
        <f t="shared" si="151"/>
        <v>-</v>
      </c>
      <c r="BQ111" s="109">
        <f t="shared" si="152"/>
        <v>36</v>
      </c>
      <c r="BR111" s="64">
        <f t="shared" si="153"/>
        <v>36</v>
      </c>
      <c r="BS111" s="82">
        <f t="shared" si="154"/>
        <v>1</v>
      </c>
      <c r="BT111" s="111">
        <f t="shared" si="155"/>
        <v>20888660</v>
      </c>
      <c r="BU111" s="112">
        <f t="shared" si="156"/>
        <v>580240.5555555555</v>
      </c>
      <c r="BV111" s="64">
        <f t="shared" si="157"/>
        <v>30</v>
      </c>
      <c r="BW111" s="82">
        <f t="shared" si="158"/>
        <v>0.83333333333333337</v>
      </c>
      <c r="BX111" s="111">
        <f t="shared" si="159"/>
        <v>3408157</v>
      </c>
      <c r="BY111" s="112">
        <f t="shared" si="160"/>
        <v>113605.23333333334</v>
      </c>
      <c r="BZ111" s="85"/>
      <c r="CA111" s="89">
        <f t="shared" si="108"/>
        <v>0.16666666666666663</v>
      </c>
      <c r="CB111" s="89">
        <f t="shared" si="118"/>
        <v>0</v>
      </c>
    </row>
    <row r="112" spans="1:80" s="15" customFormat="1" ht="13.5" customHeight="1">
      <c r="A112" s="65"/>
      <c r="B112" s="332"/>
      <c r="C112" s="329"/>
      <c r="D112" s="84"/>
      <c r="E112" s="209" t="s">
        <v>168</v>
      </c>
      <c r="F112" s="224">
        <v>0</v>
      </c>
      <c r="G112" s="225">
        <v>0</v>
      </c>
      <c r="H112" s="226" t="str">
        <f t="shared" si="124"/>
        <v>-</v>
      </c>
      <c r="I112" s="227">
        <v>0</v>
      </c>
      <c r="J112" s="228" t="str">
        <f t="shared" si="125"/>
        <v>-</v>
      </c>
      <c r="K112" s="225">
        <v>0</v>
      </c>
      <c r="L112" s="226" t="str">
        <f t="shared" si="126"/>
        <v>-</v>
      </c>
      <c r="M112" s="227">
        <v>0</v>
      </c>
      <c r="N112" s="228" t="str">
        <f t="shared" si="127"/>
        <v>-</v>
      </c>
      <c r="O112" s="224">
        <v>0</v>
      </c>
      <c r="P112" s="225">
        <v>0</v>
      </c>
      <c r="Q112" s="226" t="str">
        <f t="shared" si="128"/>
        <v>-</v>
      </c>
      <c r="R112" s="227">
        <v>0</v>
      </c>
      <c r="S112" s="228" t="str">
        <f t="shared" si="129"/>
        <v>-</v>
      </c>
      <c r="T112" s="225">
        <v>0</v>
      </c>
      <c r="U112" s="226" t="str">
        <f t="shared" si="130"/>
        <v>-</v>
      </c>
      <c r="V112" s="227">
        <v>0</v>
      </c>
      <c r="W112" s="228" t="str">
        <f t="shared" si="131"/>
        <v>-</v>
      </c>
      <c r="X112" s="224">
        <v>6</v>
      </c>
      <c r="Y112" s="225">
        <v>6</v>
      </c>
      <c r="Z112" s="226">
        <f t="shared" si="132"/>
        <v>1</v>
      </c>
      <c r="AA112" s="227">
        <v>1856640</v>
      </c>
      <c r="AB112" s="228">
        <f t="shared" si="133"/>
        <v>309440</v>
      </c>
      <c r="AC112" s="225">
        <v>6</v>
      </c>
      <c r="AD112" s="226">
        <f t="shared" si="134"/>
        <v>1</v>
      </c>
      <c r="AE112" s="227">
        <v>769905</v>
      </c>
      <c r="AF112" s="228">
        <f t="shared" si="135"/>
        <v>128317.5</v>
      </c>
      <c r="AG112" s="224">
        <v>3</v>
      </c>
      <c r="AH112" s="225">
        <v>3</v>
      </c>
      <c r="AI112" s="226">
        <f t="shared" si="136"/>
        <v>1</v>
      </c>
      <c r="AJ112" s="227">
        <v>1423250</v>
      </c>
      <c r="AK112" s="228">
        <f t="shared" si="137"/>
        <v>474416.66666666669</v>
      </c>
      <c r="AL112" s="225">
        <v>3</v>
      </c>
      <c r="AM112" s="226">
        <f t="shared" si="138"/>
        <v>1</v>
      </c>
      <c r="AN112" s="227">
        <v>522384</v>
      </c>
      <c r="AO112" s="228">
        <f t="shared" si="139"/>
        <v>174128</v>
      </c>
      <c r="AP112" s="224">
        <v>1</v>
      </c>
      <c r="AQ112" s="225">
        <v>1</v>
      </c>
      <c r="AR112" s="226">
        <f t="shared" si="140"/>
        <v>1</v>
      </c>
      <c r="AS112" s="227">
        <v>245480</v>
      </c>
      <c r="AT112" s="228">
        <f t="shared" si="141"/>
        <v>245480</v>
      </c>
      <c r="AU112" s="225">
        <v>0</v>
      </c>
      <c r="AV112" s="226">
        <f t="shared" si="142"/>
        <v>0</v>
      </c>
      <c r="AW112" s="227">
        <v>0</v>
      </c>
      <c r="AX112" s="228" t="str">
        <f t="shared" si="143"/>
        <v>-</v>
      </c>
      <c r="AY112" s="224">
        <v>0</v>
      </c>
      <c r="AZ112" s="225">
        <v>0</v>
      </c>
      <c r="BA112" s="226" t="str">
        <f t="shared" si="144"/>
        <v>-</v>
      </c>
      <c r="BB112" s="227">
        <v>0</v>
      </c>
      <c r="BC112" s="228" t="str">
        <f t="shared" si="145"/>
        <v>-</v>
      </c>
      <c r="BD112" s="225">
        <v>0</v>
      </c>
      <c r="BE112" s="226" t="str">
        <f t="shared" si="146"/>
        <v>-</v>
      </c>
      <c r="BF112" s="227">
        <v>0</v>
      </c>
      <c r="BG112" s="228" t="str">
        <f t="shared" si="147"/>
        <v>-</v>
      </c>
      <c r="BH112" s="224">
        <v>0</v>
      </c>
      <c r="BI112" s="225">
        <v>0</v>
      </c>
      <c r="BJ112" s="226" t="str">
        <f t="shared" si="148"/>
        <v>-</v>
      </c>
      <c r="BK112" s="227">
        <v>0</v>
      </c>
      <c r="BL112" s="228" t="str">
        <f t="shared" si="149"/>
        <v>-</v>
      </c>
      <c r="BM112" s="225">
        <v>0</v>
      </c>
      <c r="BN112" s="226" t="str">
        <f t="shared" si="150"/>
        <v>-</v>
      </c>
      <c r="BO112" s="227">
        <v>0</v>
      </c>
      <c r="BP112" s="228" t="str">
        <f t="shared" si="151"/>
        <v>-</v>
      </c>
      <c r="BQ112" s="229">
        <f t="shared" si="152"/>
        <v>10</v>
      </c>
      <c r="BR112" s="225">
        <f t="shared" si="153"/>
        <v>10</v>
      </c>
      <c r="BS112" s="226">
        <f t="shared" si="154"/>
        <v>1</v>
      </c>
      <c r="BT112" s="227">
        <f t="shared" si="155"/>
        <v>3525370</v>
      </c>
      <c r="BU112" s="228">
        <f t="shared" si="156"/>
        <v>352537</v>
      </c>
      <c r="BV112" s="225">
        <f t="shared" si="157"/>
        <v>9</v>
      </c>
      <c r="BW112" s="226">
        <f t="shared" si="158"/>
        <v>0.9</v>
      </c>
      <c r="BX112" s="227">
        <f t="shared" si="159"/>
        <v>1292289</v>
      </c>
      <c r="BY112" s="228">
        <f t="shared" si="160"/>
        <v>143587.66666666666</v>
      </c>
      <c r="BZ112" s="85"/>
      <c r="CA112" s="89">
        <f t="shared" si="108"/>
        <v>9.9999999999999978E-2</v>
      </c>
      <c r="CB112" s="89">
        <f t="shared" si="118"/>
        <v>0</v>
      </c>
    </row>
    <row r="113" spans="1:80" s="15" customFormat="1" ht="13.5" customHeight="1">
      <c r="A113" s="65"/>
      <c r="B113" s="332"/>
      <c r="C113" s="329"/>
      <c r="D113" s="221"/>
      <c r="E113" s="75" t="s">
        <v>234</v>
      </c>
      <c r="F113" s="222">
        <v>0</v>
      </c>
      <c r="G113" s="136">
        <v>0</v>
      </c>
      <c r="H113" s="134" t="str">
        <f>IFERROR(G113/F113,"-")</f>
        <v>-</v>
      </c>
      <c r="I113" s="137">
        <v>0</v>
      </c>
      <c r="J113" s="135" t="str">
        <f>IFERROR(I113/G113,"-")</f>
        <v>-</v>
      </c>
      <c r="K113" s="136">
        <v>0</v>
      </c>
      <c r="L113" s="134" t="str">
        <f>IFERROR(K113/F113,"-")</f>
        <v>-</v>
      </c>
      <c r="M113" s="137">
        <v>0</v>
      </c>
      <c r="N113" s="135" t="str">
        <f>IFERROR(M113/K113,"-")</f>
        <v>-</v>
      </c>
      <c r="O113" s="222">
        <v>0</v>
      </c>
      <c r="P113" s="136">
        <v>0</v>
      </c>
      <c r="Q113" s="134" t="str">
        <f>IFERROR(P113/O113,"-")</f>
        <v>-</v>
      </c>
      <c r="R113" s="137">
        <v>0</v>
      </c>
      <c r="S113" s="135" t="str">
        <f>IFERROR(R113/P113,"-")</f>
        <v>-</v>
      </c>
      <c r="T113" s="136">
        <v>0</v>
      </c>
      <c r="U113" s="134" t="str">
        <f>IFERROR(T113/O113,"-")</f>
        <v>-</v>
      </c>
      <c r="V113" s="137">
        <v>0</v>
      </c>
      <c r="W113" s="135" t="str">
        <f>IFERROR(V113/T113,"-")</f>
        <v>-</v>
      </c>
      <c r="X113" s="222">
        <v>0</v>
      </c>
      <c r="Y113" s="136">
        <v>0</v>
      </c>
      <c r="Z113" s="134" t="str">
        <f>IFERROR(Y113/X113,"-")</f>
        <v>-</v>
      </c>
      <c r="AA113" s="137">
        <v>0</v>
      </c>
      <c r="AB113" s="135" t="str">
        <f>IFERROR(AA113/Y113,"-")</f>
        <v>-</v>
      </c>
      <c r="AC113" s="136">
        <v>0</v>
      </c>
      <c r="AD113" s="134" t="str">
        <f>IFERROR(AC113/X113,"-")</f>
        <v>-</v>
      </c>
      <c r="AE113" s="137">
        <v>0</v>
      </c>
      <c r="AF113" s="135" t="str">
        <f>IFERROR(AE113/AC113,"-")</f>
        <v>-</v>
      </c>
      <c r="AG113" s="222">
        <v>0</v>
      </c>
      <c r="AH113" s="136">
        <v>0</v>
      </c>
      <c r="AI113" s="134" t="str">
        <f>IFERROR(AH113/AG113,"-")</f>
        <v>-</v>
      </c>
      <c r="AJ113" s="137">
        <v>0</v>
      </c>
      <c r="AK113" s="135" t="str">
        <f>IFERROR(AJ113/AH113,"-")</f>
        <v>-</v>
      </c>
      <c r="AL113" s="136">
        <v>0</v>
      </c>
      <c r="AM113" s="134" t="str">
        <f>IFERROR(AL113/AG113,"-")</f>
        <v>-</v>
      </c>
      <c r="AN113" s="137">
        <v>0</v>
      </c>
      <c r="AO113" s="135" t="str">
        <f>IFERROR(AN113/AL113,"-")</f>
        <v>-</v>
      </c>
      <c r="AP113" s="222">
        <v>0</v>
      </c>
      <c r="AQ113" s="136">
        <v>0</v>
      </c>
      <c r="AR113" s="134" t="str">
        <f>IFERROR(AQ113/AP113,"-")</f>
        <v>-</v>
      </c>
      <c r="AS113" s="137">
        <v>0</v>
      </c>
      <c r="AT113" s="135" t="str">
        <f>IFERROR(AS113/AQ113,"-")</f>
        <v>-</v>
      </c>
      <c r="AU113" s="136">
        <v>0</v>
      </c>
      <c r="AV113" s="134" t="str">
        <f>IFERROR(AU113/AP113,"-")</f>
        <v>-</v>
      </c>
      <c r="AW113" s="137">
        <v>0</v>
      </c>
      <c r="AX113" s="135" t="str">
        <f>IFERROR(AW113/AU113,"-")</f>
        <v>-</v>
      </c>
      <c r="AY113" s="222">
        <v>0</v>
      </c>
      <c r="AZ113" s="136">
        <v>0</v>
      </c>
      <c r="BA113" s="134" t="str">
        <f>IFERROR(AZ113/AY113,"-")</f>
        <v>-</v>
      </c>
      <c r="BB113" s="137">
        <v>0</v>
      </c>
      <c r="BC113" s="135" t="str">
        <f>IFERROR(BB113/AZ113,"-")</f>
        <v>-</v>
      </c>
      <c r="BD113" s="136">
        <v>0</v>
      </c>
      <c r="BE113" s="134" t="str">
        <f>IFERROR(BD113/AY113,"-")</f>
        <v>-</v>
      </c>
      <c r="BF113" s="137">
        <v>0</v>
      </c>
      <c r="BG113" s="135" t="str">
        <f>IFERROR(BF113/BD113,"-")</f>
        <v>-</v>
      </c>
      <c r="BH113" s="222">
        <v>0</v>
      </c>
      <c r="BI113" s="136">
        <v>0</v>
      </c>
      <c r="BJ113" s="134" t="str">
        <f>IFERROR(BI113/BH113,"-")</f>
        <v>-</v>
      </c>
      <c r="BK113" s="137">
        <v>0</v>
      </c>
      <c r="BL113" s="135" t="str">
        <f>IFERROR(BK113/BI113,"-")</f>
        <v>-</v>
      </c>
      <c r="BM113" s="136">
        <v>0</v>
      </c>
      <c r="BN113" s="134" t="str">
        <f>IFERROR(BM113/BH113,"-")</f>
        <v>-</v>
      </c>
      <c r="BO113" s="137">
        <v>0</v>
      </c>
      <c r="BP113" s="135" t="str">
        <f>IFERROR(BO113/BM113,"-")</f>
        <v>-</v>
      </c>
      <c r="BQ113" s="223">
        <f t="shared" si="152"/>
        <v>0</v>
      </c>
      <c r="BR113" s="136">
        <f t="shared" si="153"/>
        <v>0</v>
      </c>
      <c r="BS113" s="134" t="str">
        <f>IFERROR(BR113/BQ113,"-")</f>
        <v>-</v>
      </c>
      <c r="BT113" s="137">
        <f>SUM(I113,R113,AA113,AJ113,AS113,BB113,BK113)</f>
        <v>0</v>
      </c>
      <c r="BU113" s="135" t="str">
        <f>IFERROR(BT113/BR113,"-")</f>
        <v>-</v>
      </c>
      <c r="BV113" s="136">
        <f>SUM(K113,T113,AC113,AL113,AU113,BD113,BM113)</f>
        <v>0</v>
      </c>
      <c r="BW113" s="134" t="str">
        <f>IFERROR(BV113/BQ113,"-")</f>
        <v>-</v>
      </c>
      <c r="BX113" s="137">
        <f>SUM(M113,V113,AE113,AN113,AW113,BF113,BO113)</f>
        <v>0</v>
      </c>
      <c r="BY113" s="135" t="str">
        <f>IFERROR(BX113/BV113,"-")</f>
        <v>-</v>
      </c>
      <c r="BZ113" s="85"/>
      <c r="CA113" s="89" t="str">
        <f t="shared" si="108"/>
        <v>-</v>
      </c>
      <c r="CB113" s="89" t="str">
        <f t="shared" si="118"/>
        <v>-</v>
      </c>
    </row>
    <row r="114" spans="1:80" s="15" customFormat="1" ht="13.5" customHeight="1">
      <c r="A114" s="65"/>
      <c r="B114" s="333"/>
      <c r="C114" s="330"/>
      <c r="D114" s="338" t="s">
        <v>225</v>
      </c>
      <c r="E114" s="339"/>
      <c r="F114" s="154">
        <v>42</v>
      </c>
      <c r="G114" s="62">
        <v>41</v>
      </c>
      <c r="H114" s="83">
        <f t="shared" si="124"/>
        <v>0.97619047619047616</v>
      </c>
      <c r="I114" s="102">
        <v>75830490</v>
      </c>
      <c r="J114" s="110">
        <f t="shared" si="125"/>
        <v>1849524.1463414633</v>
      </c>
      <c r="K114" s="62">
        <v>34</v>
      </c>
      <c r="L114" s="83">
        <f t="shared" si="126"/>
        <v>0.80952380952380953</v>
      </c>
      <c r="M114" s="102">
        <v>36706841</v>
      </c>
      <c r="N114" s="110">
        <f t="shared" si="127"/>
        <v>1079612.9705882352</v>
      </c>
      <c r="O114" s="154">
        <v>126</v>
      </c>
      <c r="P114" s="62">
        <v>116</v>
      </c>
      <c r="Q114" s="83">
        <f t="shared" si="128"/>
        <v>0.92063492063492058</v>
      </c>
      <c r="R114" s="102">
        <v>242780380</v>
      </c>
      <c r="S114" s="110">
        <f t="shared" si="129"/>
        <v>2092934.3103448276</v>
      </c>
      <c r="T114" s="62">
        <v>106</v>
      </c>
      <c r="U114" s="83">
        <f t="shared" si="130"/>
        <v>0.84126984126984128</v>
      </c>
      <c r="V114" s="102">
        <v>104506686</v>
      </c>
      <c r="W114" s="110">
        <f t="shared" si="131"/>
        <v>985912.13207547169</v>
      </c>
      <c r="X114" s="154">
        <v>5410</v>
      </c>
      <c r="Y114" s="62">
        <v>5003</v>
      </c>
      <c r="Z114" s="83">
        <f t="shared" si="132"/>
        <v>0.92476894639556373</v>
      </c>
      <c r="AA114" s="102">
        <v>4096617440</v>
      </c>
      <c r="AB114" s="110">
        <f t="shared" si="133"/>
        <v>818832.18868678797</v>
      </c>
      <c r="AC114" s="62">
        <v>4380</v>
      </c>
      <c r="AD114" s="83">
        <f t="shared" si="134"/>
        <v>0.80961182994454717</v>
      </c>
      <c r="AE114" s="102">
        <v>1011528859</v>
      </c>
      <c r="AF114" s="110">
        <f t="shared" si="135"/>
        <v>230942.66187214613</v>
      </c>
      <c r="AG114" s="154">
        <v>4974</v>
      </c>
      <c r="AH114" s="62">
        <v>4691</v>
      </c>
      <c r="AI114" s="83">
        <f t="shared" si="136"/>
        <v>0.94310414153598709</v>
      </c>
      <c r="AJ114" s="102">
        <v>4296023050</v>
      </c>
      <c r="AK114" s="110">
        <f t="shared" si="137"/>
        <v>915801.11916435731</v>
      </c>
      <c r="AL114" s="62">
        <v>4251</v>
      </c>
      <c r="AM114" s="83">
        <f t="shared" si="138"/>
        <v>0.85464414957780455</v>
      </c>
      <c r="AN114" s="102">
        <v>945262540</v>
      </c>
      <c r="AO114" s="110">
        <f t="shared" si="139"/>
        <v>222362.39473065161</v>
      </c>
      <c r="AP114" s="154">
        <v>3753</v>
      </c>
      <c r="AQ114" s="62">
        <v>3541</v>
      </c>
      <c r="AR114" s="83">
        <f t="shared" si="140"/>
        <v>0.9435118571809219</v>
      </c>
      <c r="AS114" s="102">
        <v>3762055950</v>
      </c>
      <c r="AT114" s="110">
        <f t="shared" si="141"/>
        <v>1062427.5487150522</v>
      </c>
      <c r="AU114" s="62">
        <v>3270</v>
      </c>
      <c r="AV114" s="83">
        <f t="shared" si="142"/>
        <v>0.87130295763389287</v>
      </c>
      <c r="AW114" s="102">
        <v>769759430</v>
      </c>
      <c r="AX114" s="110">
        <f t="shared" si="143"/>
        <v>235400.43730886851</v>
      </c>
      <c r="AY114" s="154">
        <v>1906</v>
      </c>
      <c r="AZ114" s="62">
        <v>1748</v>
      </c>
      <c r="BA114" s="83">
        <f t="shared" si="144"/>
        <v>0.9171038824763903</v>
      </c>
      <c r="BB114" s="102">
        <v>1944802230</v>
      </c>
      <c r="BC114" s="110">
        <f t="shared" si="145"/>
        <v>1112587.0881006864</v>
      </c>
      <c r="BD114" s="62">
        <v>1605</v>
      </c>
      <c r="BE114" s="83">
        <f t="shared" si="146"/>
        <v>0.84207764952780695</v>
      </c>
      <c r="BF114" s="102">
        <v>347898980</v>
      </c>
      <c r="BG114" s="110">
        <f t="shared" si="147"/>
        <v>216759.4890965732</v>
      </c>
      <c r="BH114" s="154">
        <v>687</v>
      </c>
      <c r="BI114" s="62">
        <v>596</v>
      </c>
      <c r="BJ114" s="83">
        <f t="shared" si="148"/>
        <v>0.8675400291120815</v>
      </c>
      <c r="BK114" s="102">
        <v>768811250</v>
      </c>
      <c r="BL114" s="110">
        <f t="shared" si="149"/>
        <v>1289951.7617449665</v>
      </c>
      <c r="BM114" s="62">
        <v>504</v>
      </c>
      <c r="BN114" s="83">
        <f t="shared" si="150"/>
        <v>0.73362445414847166</v>
      </c>
      <c r="BO114" s="102">
        <v>141270541</v>
      </c>
      <c r="BP114" s="110">
        <f t="shared" si="151"/>
        <v>280298.69246031746</v>
      </c>
      <c r="BQ114" s="108">
        <f t="shared" si="152"/>
        <v>16898</v>
      </c>
      <c r="BR114" s="62">
        <f t="shared" si="153"/>
        <v>15736</v>
      </c>
      <c r="BS114" s="83">
        <f t="shared" si="154"/>
        <v>0.93123446561723278</v>
      </c>
      <c r="BT114" s="102">
        <f t="shared" si="155"/>
        <v>15186920790</v>
      </c>
      <c r="BU114" s="110">
        <f t="shared" si="156"/>
        <v>965106.81176919164</v>
      </c>
      <c r="BV114" s="62">
        <f t="shared" si="157"/>
        <v>14150</v>
      </c>
      <c r="BW114" s="83">
        <f t="shared" si="158"/>
        <v>0.83737720440288788</v>
      </c>
      <c r="BX114" s="102">
        <f t="shared" si="159"/>
        <v>3356933877</v>
      </c>
      <c r="BY114" s="110">
        <f t="shared" si="160"/>
        <v>237239.14325088338</v>
      </c>
      <c r="BZ114" s="85"/>
      <c r="CA114" s="89">
        <f t="shared" si="108"/>
        <v>9.38572612143449E-2</v>
      </c>
      <c r="CB114" s="89">
        <f t="shared" si="118"/>
        <v>6.8765534382767224E-2</v>
      </c>
    </row>
    <row r="115" spans="1:80" s="15" customFormat="1" ht="13.5" customHeight="1">
      <c r="A115" s="65"/>
      <c r="B115" s="331">
        <v>19</v>
      </c>
      <c r="C115" s="328" t="s">
        <v>126</v>
      </c>
      <c r="D115" s="318" t="s">
        <v>157</v>
      </c>
      <c r="E115" s="307"/>
      <c r="F115" s="154">
        <v>5</v>
      </c>
      <c r="G115" s="62">
        <v>5</v>
      </c>
      <c r="H115" s="83">
        <f t="shared" si="124"/>
        <v>1</v>
      </c>
      <c r="I115" s="102">
        <v>4462640</v>
      </c>
      <c r="J115" s="110">
        <f t="shared" si="125"/>
        <v>892528</v>
      </c>
      <c r="K115" s="62">
        <v>5</v>
      </c>
      <c r="L115" s="83">
        <f t="shared" si="126"/>
        <v>1</v>
      </c>
      <c r="M115" s="102">
        <v>318861</v>
      </c>
      <c r="N115" s="110">
        <f t="shared" si="127"/>
        <v>63772.2</v>
      </c>
      <c r="O115" s="154">
        <v>9</v>
      </c>
      <c r="P115" s="62">
        <v>9</v>
      </c>
      <c r="Q115" s="83">
        <f t="shared" si="128"/>
        <v>1</v>
      </c>
      <c r="R115" s="102">
        <v>5094270</v>
      </c>
      <c r="S115" s="110">
        <f t="shared" si="129"/>
        <v>566030</v>
      </c>
      <c r="T115" s="62">
        <v>8</v>
      </c>
      <c r="U115" s="83">
        <f t="shared" si="130"/>
        <v>0.88888888888888884</v>
      </c>
      <c r="V115" s="102">
        <v>971555</v>
      </c>
      <c r="W115" s="110">
        <f t="shared" si="131"/>
        <v>121444.375</v>
      </c>
      <c r="X115" s="154">
        <v>627</v>
      </c>
      <c r="Y115" s="62">
        <v>611</v>
      </c>
      <c r="Z115" s="83">
        <f t="shared" si="132"/>
        <v>0.97448165869218506</v>
      </c>
      <c r="AA115" s="102">
        <v>340055980</v>
      </c>
      <c r="AB115" s="110">
        <f t="shared" si="133"/>
        <v>556556.43207855977</v>
      </c>
      <c r="AC115" s="62">
        <v>542</v>
      </c>
      <c r="AD115" s="83">
        <f t="shared" si="134"/>
        <v>0.86443381180223289</v>
      </c>
      <c r="AE115" s="102">
        <v>60544614</v>
      </c>
      <c r="AF115" s="110">
        <f t="shared" si="135"/>
        <v>111705.92988929889</v>
      </c>
      <c r="AG115" s="154">
        <v>471</v>
      </c>
      <c r="AH115" s="62">
        <v>461</v>
      </c>
      <c r="AI115" s="83">
        <f t="shared" si="136"/>
        <v>0.97876857749469215</v>
      </c>
      <c r="AJ115" s="102">
        <v>238969790</v>
      </c>
      <c r="AK115" s="110">
        <f t="shared" si="137"/>
        <v>518372.64642082428</v>
      </c>
      <c r="AL115" s="62">
        <v>415</v>
      </c>
      <c r="AM115" s="83">
        <f t="shared" si="138"/>
        <v>0.88110403397027603</v>
      </c>
      <c r="AN115" s="102">
        <v>50574019</v>
      </c>
      <c r="AO115" s="110">
        <f t="shared" si="139"/>
        <v>121865.10602409639</v>
      </c>
      <c r="AP115" s="154">
        <v>211</v>
      </c>
      <c r="AQ115" s="62">
        <v>210</v>
      </c>
      <c r="AR115" s="83">
        <f t="shared" si="140"/>
        <v>0.99526066350710896</v>
      </c>
      <c r="AS115" s="102">
        <v>131708230</v>
      </c>
      <c r="AT115" s="110">
        <f t="shared" si="141"/>
        <v>627182.04761904757</v>
      </c>
      <c r="AU115" s="62">
        <v>192</v>
      </c>
      <c r="AV115" s="83">
        <f t="shared" si="142"/>
        <v>0.90995260663507105</v>
      </c>
      <c r="AW115" s="102">
        <v>31972493</v>
      </c>
      <c r="AX115" s="110">
        <f t="shared" si="143"/>
        <v>166523.40104166666</v>
      </c>
      <c r="AY115" s="154">
        <v>60</v>
      </c>
      <c r="AZ115" s="62">
        <v>60</v>
      </c>
      <c r="BA115" s="83">
        <f t="shared" si="144"/>
        <v>1</v>
      </c>
      <c r="BB115" s="102">
        <v>42382950</v>
      </c>
      <c r="BC115" s="110">
        <f t="shared" si="145"/>
        <v>706382.5</v>
      </c>
      <c r="BD115" s="62">
        <v>57</v>
      </c>
      <c r="BE115" s="83">
        <f t="shared" si="146"/>
        <v>0.95</v>
      </c>
      <c r="BF115" s="102">
        <v>8751127</v>
      </c>
      <c r="BG115" s="110">
        <f t="shared" si="147"/>
        <v>153528.54385964913</v>
      </c>
      <c r="BH115" s="154">
        <v>9</v>
      </c>
      <c r="BI115" s="62">
        <v>9</v>
      </c>
      <c r="BJ115" s="83">
        <f t="shared" si="148"/>
        <v>1</v>
      </c>
      <c r="BK115" s="102">
        <v>5120920</v>
      </c>
      <c r="BL115" s="110">
        <f t="shared" si="149"/>
        <v>568991.11111111112</v>
      </c>
      <c r="BM115" s="62">
        <v>7</v>
      </c>
      <c r="BN115" s="83">
        <f t="shared" si="150"/>
        <v>0.77777777777777779</v>
      </c>
      <c r="BO115" s="102">
        <v>963492</v>
      </c>
      <c r="BP115" s="110">
        <f t="shared" si="151"/>
        <v>137641.71428571429</v>
      </c>
      <c r="BQ115" s="108">
        <f t="shared" si="152"/>
        <v>1392</v>
      </c>
      <c r="BR115" s="62">
        <f t="shared" si="153"/>
        <v>1365</v>
      </c>
      <c r="BS115" s="83">
        <f t="shared" si="154"/>
        <v>0.9806034482758621</v>
      </c>
      <c r="BT115" s="102">
        <f t="shared" si="155"/>
        <v>767794780</v>
      </c>
      <c r="BU115" s="110">
        <f t="shared" si="156"/>
        <v>562487.01831501827</v>
      </c>
      <c r="BV115" s="62">
        <f t="shared" si="157"/>
        <v>1226</v>
      </c>
      <c r="BW115" s="83">
        <f t="shared" si="158"/>
        <v>0.88074712643678166</v>
      </c>
      <c r="BX115" s="102">
        <f t="shared" si="159"/>
        <v>154096161</v>
      </c>
      <c r="BY115" s="110">
        <f t="shared" si="160"/>
        <v>125690.18026101142</v>
      </c>
      <c r="BZ115" s="85"/>
      <c r="CA115" s="89">
        <f t="shared" si="108"/>
        <v>9.9856321839080442E-2</v>
      </c>
      <c r="CB115" s="89">
        <f t="shared" si="118"/>
        <v>1.93965517241379E-2</v>
      </c>
    </row>
    <row r="116" spans="1:80" s="15" customFormat="1" ht="13.5" customHeight="1">
      <c r="A116" s="65"/>
      <c r="B116" s="332"/>
      <c r="C116" s="329"/>
      <c r="D116" s="306" t="s">
        <v>171</v>
      </c>
      <c r="E116" s="307"/>
      <c r="F116" s="154">
        <v>0</v>
      </c>
      <c r="G116" s="62">
        <v>0</v>
      </c>
      <c r="H116" s="83" t="str">
        <f t="shared" si="124"/>
        <v>-</v>
      </c>
      <c r="I116" s="102">
        <v>0</v>
      </c>
      <c r="J116" s="110" t="str">
        <f t="shared" si="125"/>
        <v>-</v>
      </c>
      <c r="K116" s="62">
        <v>0</v>
      </c>
      <c r="L116" s="83" t="str">
        <f t="shared" si="126"/>
        <v>-</v>
      </c>
      <c r="M116" s="102">
        <v>0</v>
      </c>
      <c r="N116" s="110" t="str">
        <f t="shared" si="127"/>
        <v>-</v>
      </c>
      <c r="O116" s="154">
        <v>1</v>
      </c>
      <c r="P116" s="62">
        <v>1</v>
      </c>
      <c r="Q116" s="83">
        <f t="shared" si="128"/>
        <v>1</v>
      </c>
      <c r="R116" s="102">
        <v>413310</v>
      </c>
      <c r="S116" s="110">
        <f t="shared" si="129"/>
        <v>413310</v>
      </c>
      <c r="T116" s="62">
        <v>1</v>
      </c>
      <c r="U116" s="83">
        <f t="shared" si="130"/>
        <v>1</v>
      </c>
      <c r="V116" s="102">
        <v>79610</v>
      </c>
      <c r="W116" s="110">
        <f t="shared" si="131"/>
        <v>79610</v>
      </c>
      <c r="X116" s="154">
        <v>12</v>
      </c>
      <c r="Y116" s="62">
        <v>12</v>
      </c>
      <c r="Z116" s="83">
        <f t="shared" si="132"/>
        <v>1</v>
      </c>
      <c r="AA116" s="102">
        <v>16086700</v>
      </c>
      <c r="AB116" s="110">
        <f t="shared" si="133"/>
        <v>1340558.3333333333</v>
      </c>
      <c r="AC116" s="62">
        <v>11</v>
      </c>
      <c r="AD116" s="83">
        <f t="shared" si="134"/>
        <v>0.91666666666666663</v>
      </c>
      <c r="AE116" s="102">
        <v>1002138</v>
      </c>
      <c r="AF116" s="110">
        <f t="shared" si="135"/>
        <v>91103.454545454544</v>
      </c>
      <c r="AG116" s="154">
        <v>3</v>
      </c>
      <c r="AH116" s="62">
        <v>3</v>
      </c>
      <c r="AI116" s="83">
        <f t="shared" si="136"/>
        <v>1</v>
      </c>
      <c r="AJ116" s="102">
        <v>2668730</v>
      </c>
      <c r="AK116" s="110">
        <f t="shared" si="137"/>
        <v>889576.66666666663</v>
      </c>
      <c r="AL116" s="62">
        <v>2</v>
      </c>
      <c r="AM116" s="83">
        <f t="shared" si="138"/>
        <v>0.66666666666666663</v>
      </c>
      <c r="AN116" s="102">
        <v>268762</v>
      </c>
      <c r="AO116" s="110">
        <f t="shared" si="139"/>
        <v>134381</v>
      </c>
      <c r="AP116" s="154">
        <v>1</v>
      </c>
      <c r="AQ116" s="62">
        <v>1</v>
      </c>
      <c r="AR116" s="83">
        <f t="shared" si="140"/>
        <v>1</v>
      </c>
      <c r="AS116" s="102">
        <v>366460</v>
      </c>
      <c r="AT116" s="110">
        <f t="shared" si="141"/>
        <v>366460</v>
      </c>
      <c r="AU116" s="62">
        <v>1</v>
      </c>
      <c r="AV116" s="83">
        <f t="shared" si="142"/>
        <v>1</v>
      </c>
      <c r="AW116" s="102">
        <v>26910</v>
      </c>
      <c r="AX116" s="110">
        <f t="shared" si="143"/>
        <v>26910</v>
      </c>
      <c r="AY116" s="154">
        <v>0</v>
      </c>
      <c r="AZ116" s="62">
        <v>0</v>
      </c>
      <c r="BA116" s="83" t="str">
        <f t="shared" si="144"/>
        <v>-</v>
      </c>
      <c r="BB116" s="102">
        <v>0</v>
      </c>
      <c r="BC116" s="110" t="str">
        <f t="shared" si="145"/>
        <v>-</v>
      </c>
      <c r="BD116" s="62">
        <v>0</v>
      </c>
      <c r="BE116" s="83" t="str">
        <f t="shared" si="146"/>
        <v>-</v>
      </c>
      <c r="BF116" s="102">
        <v>0</v>
      </c>
      <c r="BG116" s="110" t="str">
        <f t="shared" si="147"/>
        <v>-</v>
      </c>
      <c r="BH116" s="154">
        <v>0</v>
      </c>
      <c r="BI116" s="62">
        <v>0</v>
      </c>
      <c r="BJ116" s="83" t="str">
        <f t="shared" si="148"/>
        <v>-</v>
      </c>
      <c r="BK116" s="102">
        <v>0</v>
      </c>
      <c r="BL116" s="110" t="str">
        <f t="shared" si="149"/>
        <v>-</v>
      </c>
      <c r="BM116" s="62">
        <v>0</v>
      </c>
      <c r="BN116" s="83" t="str">
        <f t="shared" si="150"/>
        <v>-</v>
      </c>
      <c r="BO116" s="102">
        <v>0</v>
      </c>
      <c r="BP116" s="110" t="str">
        <f t="shared" si="151"/>
        <v>-</v>
      </c>
      <c r="BQ116" s="108">
        <f t="shared" si="152"/>
        <v>17</v>
      </c>
      <c r="BR116" s="62">
        <f t="shared" si="153"/>
        <v>17</v>
      </c>
      <c r="BS116" s="83">
        <f t="shared" si="154"/>
        <v>1</v>
      </c>
      <c r="BT116" s="102">
        <f t="shared" si="155"/>
        <v>19535200</v>
      </c>
      <c r="BU116" s="110">
        <f t="shared" si="156"/>
        <v>1149129.4117647058</v>
      </c>
      <c r="BV116" s="62">
        <f t="shared" si="157"/>
        <v>15</v>
      </c>
      <c r="BW116" s="83">
        <f t="shared" si="158"/>
        <v>0.88235294117647056</v>
      </c>
      <c r="BX116" s="102">
        <f t="shared" si="159"/>
        <v>1377420</v>
      </c>
      <c r="BY116" s="110">
        <f t="shared" si="160"/>
        <v>91828</v>
      </c>
      <c r="BZ116" s="85"/>
      <c r="CA116" s="89">
        <f t="shared" si="108"/>
        <v>0.11764705882352944</v>
      </c>
      <c r="CB116" s="89">
        <f t="shared" si="118"/>
        <v>0</v>
      </c>
    </row>
    <row r="117" spans="1:80" s="15" customFormat="1" ht="13.5" customHeight="1">
      <c r="A117" s="65"/>
      <c r="B117" s="332"/>
      <c r="C117" s="329"/>
      <c r="D117" s="84"/>
      <c r="E117" s="74" t="s">
        <v>167</v>
      </c>
      <c r="F117" s="178">
        <v>0</v>
      </c>
      <c r="G117" s="64">
        <v>0</v>
      </c>
      <c r="H117" s="82" t="str">
        <f t="shared" si="124"/>
        <v>-</v>
      </c>
      <c r="I117" s="111">
        <v>0</v>
      </c>
      <c r="J117" s="112" t="str">
        <f t="shared" si="125"/>
        <v>-</v>
      </c>
      <c r="K117" s="64">
        <v>0</v>
      </c>
      <c r="L117" s="82" t="str">
        <f t="shared" si="126"/>
        <v>-</v>
      </c>
      <c r="M117" s="111">
        <v>0</v>
      </c>
      <c r="N117" s="112" t="str">
        <f t="shared" si="127"/>
        <v>-</v>
      </c>
      <c r="O117" s="178">
        <v>0</v>
      </c>
      <c r="P117" s="64">
        <v>0</v>
      </c>
      <c r="Q117" s="82" t="str">
        <f t="shared" si="128"/>
        <v>-</v>
      </c>
      <c r="R117" s="111">
        <v>0</v>
      </c>
      <c r="S117" s="112" t="str">
        <f t="shared" si="129"/>
        <v>-</v>
      </c>
      <c r="T117" s="64">
        <v>0</v>
      </c>
      <c r="U117" s="82" t="str">
        <f t="shared" si="130"/>
        <v>-</v>
      </c>
      <c r="V117" s="111">
        <v>0</v>
      </c>
      <c r="W117" s="112" t="str">
        <f t="shared" si="131"/>
        <v>-</v>
      </c>
      <c r="X117" s="178">
        <v>10</v>
      </c>
      <c r="Y117" s="64">
        <v>10</v>
      </c>
      <c r="Z117" s="82">
        <f t="shared" si="132"/>
        <v>1</v>
      </c>
      <c r="AA117" s="111">
        <v>15931590</v>
      </c>
      <c r="AB117" s="112">
        <f t="shared" si="133"/>
        <v>1593159</v>
      </c>
      <c r="AC117" s="64">
        <v>10</v>
      </c>
      <c r="AD117" s="82">
        <f t="shared" si="134"/>
        <v>1</v>
      </c>
      <c r="AE117" s="111">
        <v>998717</v>
      </c>
      <c r="AF117" s="112">
        <f t="shared" si="135"/>
        <v>99871.7</v>
      </c>
      <c r="AG117" s="178">
        <v>3</v>
      </c>
      <c r="AH117" s="64">
        <v>3</v>
      </c>
      <c r="AI117" s="82">
        <f t="shared" si="136"/>
        <v>1</v>
      </c>
      <c r="AJ117" s="111">
        <v>2668730</v>
      </c>
      <c r="AK117" s="112">
        <f t="shared" si="137"/>
        <v>889576.66666666663</v>
      </c>
      <c r="AL117" s="64">
        <v>2</v>
      </c>
      <c r="AM117" s="82">
        <f t="shared" si="138"/>
        <v>0.66666666666666663</v>
      </c>
      <c r="AN117" s="111">
        <v>268762</v>
      </c>
      <c r="AO117" s="112">
        <f t="shared" si="139"/>
        <v>134381</v>
      </c>
      <c r="AP117" s="178">
        <v>1</v>
      </c>
      <c r="AQ117" s="64">
        <v>1</v>
      </c>
      <c r="AR117" s="82">
        <f t="shared" si="140"/>
        <v>1</v>
      </c>
      <c r="AS117" s="111">
        <v>366460</v>
      </c>
      <c r="AT117" s="112">
        <f t="shared" si="141"/>
        <v>366460</v>
      </c>
      <c r="AU117" s="64">
        <v>1</v>
      </c>
      <c r="AV117" s="82">
        <f t="shared" si="142"/>
        <v>1</v>
      </c>
      <c r="AW117" s="111">
        <v>26910</v>
      </c>
      <c r="AX117" s="112">
        <f t="shared" si="143"/>
        <v>26910</v>
      </c>
      <c r="AY117" s="178">
        <v>0</v>
      </c>
      <c r="AZ117" s="64">
        <v>0</v>
      </c>
      <c r="BA117" s="82" t="str">
        <f t="shared" si="144"/>
        <v>-</v>
      </c>
      <c r="BB117" s="111">
        <v>0</v>
      </c>
      <c r="BC117" s="112" t="str">
        <f t="shared" si="145"/>
        <v>-</v>
      </c>
      <c r="BD117" s="64">
        <v>0</v>
      </c>
      <c r="BE117" s="82" t="str">
        <f t="shared" si="146"/>
        <v>-</v>
      </c>
      <c r="BF117" s="111">
        <v>0</v>
      </c>
      <c r="BG117" s="112" t="str">
        <f t="shared" si="147"/>
        <v>-</v>
      </c>
      <c r="BH117" s="178">
        <v>0</v>
      </c>
      <c r="BI117" s="64">
        <v>0</v>
      </c>
      <c r="BJ117" s="82" t="str">
        <f t="shared" si="148"/>
        <v>-</v>
      </c>
      <c r="BK117" s="111">
        <v>0</v>
      </c>
      <c r="BL117" s="112" t="str">
        <f t="shared" si="149"/>
        <v>-</v>
      </c>
      <c r="BM117" s="64">
        <v>0</v>
      </c>
      <c r="BN117" s="82" t="str">
        <f t="shared" si="150"/>
        <v>-</v>
      </c>
      <c r="BO117" s="111">
        <v>0</v>
      </c>
      <c r="BP117" s="112" t="str">
        <f t="shared" si="151"/>
        <v>-</v>
      </c>
      <c r="BQ117" s="109">
        <f t="shared" si="152"/>
        <v>14</v>
      </c>
      <c r="BR117" s="64">
        <f t="shared" si="153"/>
        <v>14</v>
      </c>
      <c r="BS117" s="82">
        <f t="shared" si="154"/>
        <v>1</v>
      </c>
      <c r="BT117" s="111">
        <f t="shared" si="155"/>
        <v>18966780</v>
      </c>
      <c r="BU117" s="112">
        <f t="shared" si="156"/>
        <v>1354770</v>
      </c>
      <c r="BV117" s="64">
        <f t="shared" si="157"/>
        <v>13</v>
      </c>
      <c r="BW117" s="82">
        <f t="shared" si="158"/>
        <v>0.9285714285714286</v>
      </c>
      <c r="BX117" s="111">
        <f t="shared" si="159"/>
        <v>1294389</v>
      </c>
      <c r="BY117" s="112">
        <f t="shared" si="160"/>
        <v>99568.38461538461</v>
      </c>
      <c r="BZ117" s="85"/>
      <c r="CA117" s="89">
        <f t="shared" si="108"/>
        <v>7.1428571428571397E-2</v>
      </c>
      <c r="CB117" s="89">
        <f t="shared" si="118"/>
        <v>0</v>
      </c>
    </row>
    <row r="118" spans="1:80" s="15" customFormat="1" ht="13.5" customHeight="1">
      <c r="A118" s="65"/>
      <c r="B118" s="332"/>
      <c r="C118" s="329"/>
      <c r="D118" s="84"/>
      <c r="E118" s="209" t="s">
        <v>168</v>
      </c>
      <c r="F118" s="224">
        <v>0</v>
      </c>
      <c r="G118" s="225">
        <v>0</v>
      </c>
      <c r="H118" s="226" t="str">
        <f t="shared" si="124"/>
        <v>-</v>
      </c>
      <c r="I118" s="227">
        <v>0</v>
      </c>
      <c r="J118" s="228" t="str">
        <f t="shared" si="125"/>
        <v>-</v>
      </c>
      <c r="K118" s="225">
        <v>0</v>
      </c>
      <c r="L118" s="226" t="str">
        <f t="shared" si="126"/>
        <v>-</v>
      </c>
      <c r="M118" s="227">
        <v>0</v>
      </c>
      <c r="N118" s="228" t="str">
        <f t="shared" si="127"/>
        <v>-</v>
      </c>
      <c r="O118" s="224">
        <v>1</v>
      </c>
      <c r="P118" s="225">
        <v>1</v>
      </c>
      <c r="Q118" s="226">
        <f t="shared" si="128"/>
        <v>1</v>
      </c>
      <c r="R118" s="227">
        <v>413310</v>
      </c>
      <c r="S118" s="228">
        <f t="shared" si="129"/>
        <v>413310</v>
      </c>
      <c r="T118" s="225">
        <v>1</v>
      </c>
      <c r="U118" s="226">
        <f t="shared" si="130"/>
        <v>1</v>
      </c>
      <c r="V118" s="227">
        <v>79610</v>
      </c>
      <c r="W118" s="228">
        <f t="shared" si="131"/>
        <v>79610</v>
      </c>
      <c r="X118" s="224">
        <v>2</v>
      </c>
      <c r="Y118" s="225">
        <v>2</v>
      </c>
      <c r="Z118" s="226">
        <f t="shared" si="132"/>
        <v>1</v>
      </c>
      <c r="AA118" s="227">
        <v>155110</v>
      </c>
      <c r="AB118" s="228">
        <f t="shared" si="133"/>
        <v>77555</v>
      </c>
      <c r="AC118" s="225">
        <v>1</v>
      </c>
      <c r="AD118" s="226">
        <f t="shared" si="134"/>
        <v>0.5</v>
      </c>
      <c r="AE118" s="227">
        <v>3421</v>
      </c>
      <c r="AF118" s="228">
        <f t="shared" si="135"/>
        <v>3421</v>
      </c>
      <c r="AG118" s="224">
        <v>0</v>
      </c>
      <c r="AH118" s="225">
        <v>0</v>
      </c>
      <c r="AI118" s="226" t="str">
        <f t="shared" si="136"/>
        <v>-</v>
      </c>
      <c r="AJ118" s="227">
        <v>0</v>
      </c>
      <c r="AK118" s="228" t="str">
        <f t="shared" si="137"/>
        <v>-</v>
      </c>
      <c r="AL118" s="225">
        <v>0</v>
      </c>
      <c r="AM118" s="226" t="str">
        <f t="shared" si="138"/>
        <v>-</v>
      </c>
      <c r="AN118" s="227">
        <v>0</v>
      </c>
      <c r="AO118" s="228" t="str">
        <f t="shared" si="139"/>
        <v>-</v>
      </c>
      <c r="AP118" s="224">
        <v>0</v>
      </c>
      <c r="AQ118" s="225">
        <v>0</v>
      </c>
      <c r="AR118" s="226" t="str">
        <f t="shared" si="140"/>
        <v>-</v>
      </c>
      <c r="AS118" s="227">
        <v>0</v>
      </c>
      <c r="AT118" s="228" t="str">
        <f t="shared" si="141"/>
        <v>-</v>
      </c>
      <c r="AU118" s="225">
        <v>0</v>
      </c>
      <c r="AV118" s="226" t="str">
        <f t="shared" si="142"/>
        <v>-</v>
      </c>
      <c r="AW118" s="227">
        <v>0</v>
      </c>
      <c r="AX118" s="228" t="str">
        <f t="shared" si="143"/>
        <v>-</v>
      </c>
      <c r="AY118" s="224">
        <v>0</v>
      </c>
      <c r="AZ118" s="225">
        <v>0</v>
      </c>
      <c r="BA118" s="226" t="str">
        <f t="shared" si="144"/>
        <v>-</v>
      </c>
      <c r="BB118" s="227">
        <v>0</v>
      </c>
      <c r="BC118" s="228" t="str">
        <f t="shared" si="145"/>
        <v>-</v>
      </c>
      <c r="BD118" s="225">
        <v>0</v>
      </c>
      <c r="BE118" s="226" t="str">
        <f t="shared" si="146"/>
        <v>-</v>
      </c>
      <c r="BF118" s="227">
        <v>0</v>
      </c>
      <c r="BG118" s="228" t="str">
        <f t="shared" si="147"/>
        <v>-</v>
      </c>
      <c r="BH118" s="224">
        <v>0</v>
      </c>
      <c r="BI118" s="225">
        <v>0</v>
      </c>
      <c r="BJ118" s="226" t="str">
        <f t="shared" si="148"/>
        <v>-</v>
      </c>
      <c r="BK118" s="227">
        <v>0</v>
      </c>
      <c r="BL118" s="228" t="str">
        <f t="shared" si="149"/>
        <v>-</v>
      </c>
      <c r="BM118" s="225">
        <v>0</v>
      </c>
      <c r="BN118" s="226" t="str">
        <f t="shared" si="150"/>
        <v>-</v>
      </c>
      <c r="BO118" s="227">
        <v>0</v>
      </c>
      <c r="BP118" s="228" t="str">
        <f t="shared" si="151"/>
        <v>-</v>
      </c>
      <c r="BQ118" s="229">
        <f t="shared" si="152"/>
        <v>3</v>
      </c>
      <c r="BR118" s="225">
        <f t="shared" si="153"/>
        <v>3</v>
      </c>
      <c r="BS118" s="226">
        <f t="shared" si="154"/>
        <v>1</v>
      </c>
      <c r="BT118" s="227">
        <f t="shared" si="155"/>
        <v>568420</v>
      </c>
      <c r="BU118" s="228">
        <f t="shared" si="156"/>
        <v>189473.33333333334</v>
      </c>
      <c r="BV118" s="225">
        <f t="shared" si="157"/>
        <v>2</v>
      </c>
      <c r="BW118" s="226">
        <f t="shared" si="158"/>
        <v>0.66666666666666663</v>
      </c>
      <c r="BX118" s="227">
        <f t="shared" si="159"/>
        <v>83031</v>
      </c>
      <c r="BY118" s="228">
        <f t="shared" si="160"/>
        <v>41515.5</v>
      </c>
      <c r="BZ118" s="85"/>
      <c r="CA118" s="89">
        <f t="shared" si="108"/>
        <v>0.33333333333333337</v>
      </c>
      <c r="CB118" s="89">
        <f t="shared" si="118"/>
        <v>0</v>
      </c>
    </row>
    <row r="119" spans="1:80" s="15" customFormat="1" ht="13.5" customHeight="1">
      <c r="A119" s="65"/>
      <c r="B119" s="332"/>
      <c r="C119" s="329"/>
      <c r="D119" s="221"/>
      <c r="E119" s="75" t="s">
        <v>234</v>
      </c>
      <c r="F119" s="222">
        <v>0</v>
      </c>
      <c r="G119" s="136">
        <v>0</v>
      </c>
      <c r="H119" s="134" t="str">
        <f>IFERROR(G119/F119,"-")</f>
        <v>-</v>
      </c>
      <c r="I119" s="137">
        <v>0</v>
      </c>
      <c r="J119" s="135" t="str">
        <f>IFERROR(I119/G119,"-")</f>
        <v>-</v>
      </c>
      <c r="K119" s="136">
        <v>0</v>
      </c>
      <c r="L119" s="134" t="str">
        <f>IFERROR(K119/F119,"-")</f>
        <v>-</v>
      </c>
      <c r="M119" s="137">
        <v>0</v>
      </c>
      <c r="N119" s="135" t="str">
        <f>IFERROR(M119/K119,"-")</f>
        <v>-</v>
      </c>
      <c r="O119" s="222">
        <v>0</v>
      </c>
      <c r="P119" s="136">
        <v>0</v>
      </c>
      <c r="Q119" s="134" t="str">
        <f>IFERROR(P119/O119,"-")</f>
        <v>-</v>
      </c>
      <c r="R119" s="137">
        <v>0</v>
      </c>
      <c r="S119" s="135" t="str">
        <f>IFERROR(R119/P119,"-")</f>
        <v>-</v>
      </c>
      <c r="T119" s="136">
        <v>0</v>
      </c>
      <c r="U119" s="134" t="str">
        <f>IFERROR(T119/O119,"-")</f>
        <v>-</v>
      </c>
      <c r="V119" s="137">
        <v>0</v>
      </c>
      <c r="W119" s="135" t="str">
        <f>IFERROR(V119/T119,"-")</f>
        <v>-</v>
      </c>
      <c r="X119" s="222">
        <v>0</v>
      </c>
      <c r="Y119" s="136">
        <v>0</v>
      </c>
      <c r="Z119" s="134" t="str">
        <f>IFERROR(Y119/X119,"-")</f>
        <v>-</v>
      </c>
      <c r="AA119" s="137">
        <v>0</v>
      </c>
      <c r="AB119" s="135" t="str">
        <f>IFERROR(AA119/Y119,"-")</f>
        <v>-</v>
      </c>
      <c r="AC119" s="136">
        <v>0</v>
      </c>
      <c r="AD119" s="134" t="str">
        <f>IFERROR(AC119/X119,"-")</f>
        <v>-</v>
      </c>
      <c r="AE119" s="137">
        <v>0</v>
      </c>
      <c r="AF119" s="135" t="str">
        <f>IFERROR(AE119/AC119,"-")</f>
        <v>-</v>
      </c>
      <c r="AG119" s="222">
        <v>0</v>
      </c>
      <c r="AH119" s="136">
        <v>0</v>
      </c>
      <c r="AI119" s="134" t="str">
        <f>IFERROR(AH119/AG119,"-")</f>
        <v>-</v>
      </c>
      <c r="AJ119" s="137">
        <v>0</v>
      </c>
      <c r="AK119" s="135" t="str">
        <f>IFERROR(AJ119/AH119,"-")</f>
        <v>-</v>
      </c>
      <c r="AL119" s="136">
        <v>0</v>
      </c>
      <c r="AM119" s="134" t="str">
        <f>IFERROR(AL119/AG119,"-")</f>
        <v>-</v>
      </c>
      <c r="AN119" s="137">
        <v>0</v>
      </c>
      <c r="AO119" s="135" t="str">
        <f>IFERROR(AN119/AL119,"-")</f>
        <v>-</v>
      </c>
      <c r="AP119" s="222">
        <v>0</v>
      </c>
      <c r="AQ119" s="136">
        <v>0</v>
      </c>
      <c r="AR119" s="134" t="str">
        <f>IFERROR(AQ119/AP119,"-")</f>
        <v>-</v>
      </c>
      <c r="AS119" s="137">
        <v>0</v>
      </c>
      <c r="AT119" s="135" t="str">
        <f>IFERROR(AS119/AQ119,"-")</f>
        <v>-</v>
      </c>
      <c r="AU119" s="136">
        <v>0</v>
      </c>
      <c r="AV119" s="134" t="str">
        <f>IFERROR(AU119/AP119,"-")</f>
        <v>-</v>
      </c>
      <c r="AW119" s="137">
        <v>0</v>
      </c>
      <c r="AX119" s="135" t="str">
        <f>IFERROR(AW119/AU119,"-")</f>
        <v>-</v>
      </c>
      <c r="AY119" s="222">
        <v>0</v>
      </c>
      <c r="AZ119" s="136">
        <v>0</v>
      </c>
      <c r="BA119" s="134" t="str">
        <f>IFERROR(AZ119/AY119,"-")</f>
        <v>-</v>
      </c>
      <c r="BB119" s="137">
        <v>0</v>
      </c>
      <c r="BC119" s="135" t="str">
        <f>IFERROR(BB119/AZ119,"-")</f>
        <v>-</v>
      </c>
      <c r="BD119" s="136">
        <v>0</v>
      </c>
      <c r="BE119" s="134" t="str">
        <f>IFERROR(BD119/AY119,"-")</f>
        <v>-</v>
      </c>
      <c r="BF119" s="137">
        <v>0</v>
      </c>
      <c r="BG119" s="135" t="str">
        <f>IFERROR(BF119/BD119,"-")</f>
        <v>-</v>
      </c>
      <c r="BH119" s="222">
        <v>0</v>
      </c>
      <c r="BI119" s="136">
        <v>0</v>
      </c>
      <c r="BJ119" s="134" t="str">
        <f>IFERROR(BI119/BH119,"-")</f>
        <v>-</v>
      </c>
      <c r="BK119" s="137">
        <v>0</v>
      </c>
      <c r="BL119" s="135" t="str">
        <f>IFERROR(BK119/BI119,"-")</f>
        <v>-</v>
      </c>
      <c r="BM119" s="136">
        <v>0</v>
      </c>
      <c r="BN119" s="134" t="str">
        <f>IFERROR(BM119/BH119,"-")</f>
        <v>-</v>
      </c>
      <c r="BO119" s="137">
        <v>0</v>
      </c>
      <c r="BP119" s="135" t="str">
        <f>IFERROR(BO119/BM119,"-")</f>
        <v>-</v>
      </c>
      <c r="BQ119" s="223">
        <f t="shared" si="152"/>
        <v>0</v>
      </c>
      <c r="BR119" s="136">
        <f t="shared" si="153"/>
        <v>0</v>
      </c>
      <c r="BS119" s="134" t="str">
        <f>IFERROR(BR119/BQ119,"-")</f>
        <v>-</v>
      </c>
      <c r="BT119" s="137">
        <f>SUM(I119,R119,AA119,AJ119,AS119,BB119,BK119)</f>
        <v>0</v>
      </c>
      <c r="BU119" s="135" t="str">
        <f>IFERROR(BT119/BR119,"-")</f>
        <v>-</v>
      </c>
      <c r="BV119" s="136">
        <f>SUM(K119,T119,AC119,AL119,AU119,BD119,BM119)</f>
        <v>0</v>
      </c>
      <c r="BW119" s="134" t="str">
        <f>IFERROR(BV119/BQ119,"-")</f>
        <v>-</v>
      </c>
      <c r="BX119" s="137">
        <f>SUM(M119,V119,AE119,AN119,AW119,BF119,BO119)</f>
        <v>0</v>
      </c>
      <c r="BY119" s="135" t="str">
        <f>IFERROR(BX119/BV119,"-")</f>
        <v>-</v>
      </c>
      <c r="BZ119" s="85"/>
      <c r="CA119" s="89" t="str">
        <f t="shared" si="108"/>
        <v>-</v>
      </c>
      <c r="CB119" s="89" t="str">
        <f t="shared" si="118"/>
        <v>-</v>
      </c>
    </row>
    <row r="120" spans="1:80" s="15" customFormat="1" ht="13.5" customHeight="1">
      <c r="A120" s="65"/>
      <c r="B120" s="333"/>
      <c r="C120" s="330"/>
      <c r="D120" s="338" t="s">
        <v>225</v>
      </c>
      <c r="E120" s="339"/>
      <c r="F120" s="154">
        <v>63</v>
      </c>
      <c r="G120" s="62">
        <v>61</v>
      </c>
      <c r="H120" s="83">
        <f t="shared" si="124"/>
        <v>0.96825396825396826</v>
      </c>
      <c r="I120" s="102">
        <v>92389850</v>
      </c>
      <c r="J120" s="110">
        <f t="shared" si="125"/>
        <v>1514587.7049180327</v>
      </c>
      <c r="K120" s="62">
        <v>51</v>
      </c>
      <c r="L120" s="83">
        <f t="shared" si="126"/>
        <v>0.80952380952380953</v>
      </c>
      <c r="M120" s="102">
        <v>41952781</v>
      </c>
      <c r="N120" s="110">
        <f t="shared" si="127"/>
        <v>822603.54901960783</v>
      </c>
      <c r="O120" s="154">
        <v>157</v>
      </c>
      <c r="P120" s="62">
        <v>146</v>
      </c>
      <c r="Q120" s="83">
        <f t="shared" si="128"/>
        <v>0.92993630573248409</v>
      </c>
      <c r="R120" s="102">
        <v>325445330</v>
      </c>
      <c r="S120" s="110">
        <f t="shared" si="129"/>
        <v>2229077.6027397262</v>
      </c>
      <c r="T120" s="62">
        <v>129</v>
      </c>
      <c r="U120" s="83">
        <f t="shared" si="130"/>
        <v>0.82165605095541405</v>
      </c>
      <c r="V120" s="102">
        <v>113768177</v>
      </c>
      <c r="W120" s="110">
        <f t="shared" si="131"/>
        <v>881923.85271317826</v>
      </c>
      <c r="X120" s="154">
        <v>4009</v>
      </c>
      <c r="Y120" s="62">
        <v>3529</v>
      </c>
      <c r="Z120" s="83">
        <f t="shared" si="132"/>
        <v>0.88026939386380643</v>
      </c>
      <c r="AA120" s="102">
        <v>2751580270</v>
      </c>
      <c r="AB120" s="110">
        <f t="shared" si="133"/>
        <v>779705.37546047044</v>
      </c>
      <c r="AC120" s="62">
        <v>3088</v>
      </c>
      <c r="AD120" s="83">
        <f t="shared" si="134"/>
        <v>0.77026689947617855</v>
      </c>
      <c r="AE120" s="102">
        <v>604068272</v>
      </c>
      <c r="AF120" s="110">
        <f t="shared" si="135"/>
        <v>195617.96373056996</v>
      </c>
      <c r="AG120" s="154">
        <v>3384</v>
      </c>
      <c r="AH120" s="62">
        <v>3079</v>
      </c>
      <c r="AI120" s="83">
        <f t="shared" si="136"/>
        <v>0.90986997635933808</v>
      </c>
      <c r="AJ120" s="102">
        <v>3136118110</v>
      </c>
      <c r="AK120" s="110">
        <f t="shared" si="137"/>
        <v>1018550.8639168561</v>
      </c>
      <c r="AL120" s="62">
        <v>2799</v>
      </c>
      <c r="AM120" s="83">
        <f t="shared" si="138"/>
        <v>0.8271276595744681</v>
      </c>
      <c r="AN120" s="102">
        <v>698610400</v>
      </c>
      <c r="AO120" s="110">
        <f t="shared" si="139"/>
        <v>249592.85459092533</v>
      </c>
      <c r="AP120" s="154">
        <v>2439</v>
      </c>
      <c r="AQ120" s="62">
        <v>2195</v>
      </c>
      <c r="AR120" s="83">
        <f t="shared" si="140"/>
        <v>0.89995899958999592</v>
      </c>
      <c r="AS120" s="102">
        <v>2454759540</v>
      </c>
      <c r="AT120" s="110">
        <f t="shared" si="141"/>
        <v>1118341.4760820046</v>
      </c>
      <c r="AU120" s="62">
        <v>2001</v>
      </c>
      <c r="AV120" s="83">
        <f t="shared" si="142"/>
        <v>0.82041820418204181</v>
      </c>
      <c r="AW120" s="102">
        <v>492052874</v>
      </c>
      <c r="AX120" s="110">
        <f t="shared" si="143"/>
        <v>245903.48525737133</v>
      </c>
      <c r="AY120" s="154">
        <v>1151</v>
      </c>
      <c r="AZ120" s="62">
        <v>1006</v>
      </c>
      <c r="BA120" s="83">
        <f t="shared" si="144"/>
        <v>0.87402258905299735</v>
      </c>
      <c r="BB120" s="102">
        <v>1307011910</v>
      </c>
      <c r="BC120" s="110">
        <f t="shared" si="145"/>
        <v>1299216.6103379722</v>
      </c>
      <c r="BD120" s="62">
        <v>918</v>
      </c>
      <c r="BE120" s="83">
        <f t="shared" si="146"/>
        <v>0.79756733275412683</v>
      </c>
      <c r="BF120" s="102">
        <v>231465047</v>
      </c>
      <c r="BG120" s="110">
        <f t="shared" si="147"/>
        <v>252140.57407407407</v>
      </c>
      <c r="BH120" s="154">
        <v>416</v>
      </c>
      <c r="BI120" s="62">
        <v>317</v>
      </c>
      <c r="BJ120" s="83">
        <f t="shared" si="148"/>
        <v>0.76201923076923073</v>
      </c>
      <c r="BK120" s="102">
        <v>383730630</v>
      </c>
      <c r="BL120" s="110">
        <f t="shared" si="149"/>
        <v>1210506.7192429022</v>
      </c>
      <c r="BM120" s="62">
        <v>278</v>
      </c>
      <c r="BN120" s="83">
        <f t="shared" si="150"/>
        <v>0.66826923076923073</v>
      </c>
      <c r="BO120" s="102">
        <v>76722158</v>
      </c>
      <c r="BP120" s="110">
        <f t="shared" si="151"/>
        <v>275978.98561151081</v>
      </c>
      <c r="BQ120" s="108">
        <f t="shared" si="152"/>
        <v>11619</v>
      </c>
      <c r="BR120" s="62">
        <f t="shared" si="153"/>
        <v>10333</v>
      </c>
      <c r="BS120" s="83">
        <f t="shared" si="154"/>
        <v>0.8893192185213874</v>
      </c>
      <c r="BT120" s="102">
        <f t="shared" si="155"/>
        <v>10451035640</v>
      </c>
      <c r="BU120" s="110">
        <f t="shared" si="156"/>
        <v>1011423.1723603987</v>
      </c>
      <c r="BV120" s="62">
        <f t="shared" si="157"/>
        <v>9264</v>
      </c>
      <c r="BW120" s="83">
        <f t="shared" si="158"/>
        <v>0.79731474309320938</v>
      </c>
      <c r="BX120" s="102">
        <f t="shared" si="159"/>
        <v>2258639709</v>
      </c>
      <c r="BY120" s="110">
        <f t="shared" si="160"/>
        <v>243808.25874352333</v>
      </c>
      <c r="BZ120" s="85"/>
      <c r="CA120" s="89">
        <f t="shared" si="108"/>
        <v>9.2004475428178023E-2</v>
      </c>
      <c r="CB120" s="89">
        <f t="shared" si="118"/>
        <v>0.1106807814786126</v>
      </c>
    </row>
    <row r="121" spans="1:80" s="15" customFormat="1" ht="13.5" customHeight="1">
      <c r="A121" s="65"/>
      <c r="B121" s="331">
        <v>20</v>
      </c>
      <c r="C121" s="328" t="s">
        <v>127</v>
      </c>
      <c r="D121" s="318" t="s">
        <v>157</v>
      </c>
      <c r="E121" s="307"/>
      <c r="F121" s="154">
        <v>5</v>
      </c>
      <c r="G121" s="62">
        <v>5</v>
      </c>
      <c r="H121" s="83">
        <f t="shared" si="124"/>
        <v>1</v>
      </c>
      <c r="I121" s="102">
        <v>6178090</v>
      </c>
      <c r="J121" s="110">
        <f t="shared" si="125"/>
        <v>1235618</v>
      </c>
      <c r="K121" s="62">
        <v>4</v>
      </c>
      <c r="L121" s="83">
        <f t="shared" si="126"/>
        <v>0.8</v>
      </c>
      <c r="M121" s="102">
        <v>544526</v>
      </c>
      <c r="N121" s="110">
        <f t="shared" si="127"/>
        <v>136131.5</v>
      </c>
      <c r="O121" s="154">
        <v>5</v>
      </c>
      <c r="P121" s="62">
        <v>5</v>
      </c>
      <c r="Q121" s="83">
        <f t="shared" si="128"/>
        <v>1</v>
      </c>
      <c r="R121" s="102">
        <v>2260670</v>
      </c>
      <c r="S121" s="110">
        <f t="shared" si="129"/>
        <v>452134</v>
      </c>
      <c r="T121" s="62">
        <v>4</v>
      </c>
      <c r="U121" s="83">
        <f t="shared" si="130"/>
        <v>0.8</v>
      </c>
      <c r="V121" s="102">
        <v>242757</v>
      </c>
      <c r="W121" s="110">
        <f t="shared" si="131"/>
        <v>60689.25</v>
      </c>
      <c r="X121" s="154">
        <v>1019</v>
      </c>
      <c r="Y121" s="62">
        <v>997</v>
      </c>
      <c r="Z121" s="83">
        <f t="shared" si="132"/>
        <v>0.97841020608439644</v>
      </c>
      <c r="AA121" s="102">
        <v>404456800</v>
      </c>
      <c r="AB121" s="110">
        <f t="shared" si="133"/>
        <v>405673.82146439317</v>
      </c>
      <c r="AC121" s="62">
        <v>837</v>
      </c>
      <c r="AD121" s="83">
        <f t="shared" si="134"/>
        <v>0.82139352306182534</v>
      </c>
      <c r="AE121" s="102">
        <v>76423362</v>
      </c>
      <c r="AF121" s="110">
        <f t="shared" si="135"/>
        <v>91306.286738351249</v>
      </c>
      <c r="AG121" s="154">
        <v>629</v>
      </c>
      <c r="AH121" s="62">
        <v>623</v>
      </c>
      <c r="AI121" s="83">
        <f t="shared" si="136"/>
        <v>0.99046104928457868</v>
      </c>
      <c r="AJ121" s="102">
        <v>335824120</v>
      </c>
      <c r="AK121" s="110">
        <f t="shared" si="137"/>
        <v>539043.53130016057</v>
      </c>
      <c r="AL121" s="62">
        <v>557</v>
      </c>
      <c r="AM121" s="83">
        <f t="shared" si="138"/>
        <v>0.88553259141494434</v>
      </c>
      <c r="AN121" s="102">
        <v>66168965</v>
      </c>
      <c r="AO121" s="110">
        <f t="shared" si="139"/>
        <v>118795.26929982047</v>
      </c>
      <c r="AP121" s="154">
        <v>311</v>
      </c>
      <c r="AQ121" s="62">
        <v>311</v>
      </c>
      <c r="AR121" s="83">
        <f t="shared" si="140"/>
        <v>1</v>
      </c>
      <c r="AS121" s="102">
        <v>180599620</v>
      </c>
      <c r="AT121" s="110">
        <f t="shared" si="141"/>
        <v>580706.17363344051</v>
      </c>
      <c r="AU121" s="62">
        <v>286</v>
      </c>
      <c r="AV121" s="83">
        <f t="shared" si="142"/>
        <v>0.91961414790996787</v>
      </c>
      <c r="AW121" s="102">
        <v>32804892</v>
      </c>
      <c r="AX121" s="110">
        <f t="shared" si="143"/>
        <v>114702.41958041958</v>
      </c>
      <c r="AY121" s="154">
        <v>89</v>
      </c>
      <c r="AZ121" s="62">
        <v>88</v>
      </c>
      <c r="BA121" s="83">
        <f t="shared" si="144"/>
        <v>0.9887640449438202</v>
      </c>
      <c r="BB121" s="102">
        <v>62440510</v>
      </c>
      <c r="BC121" s="110">
        <f t="shared" si="145"/>
        <v>709551.25</v>
      </c>
      <c r="BD121" s="62">
        <v>80</v>
      </c>
      <c r="BE121" s="83">
        <f t="shared" si="146"/>
        <v>0.898876404494382</v>
      </c>
      <c r="BF121" s="102">
        <v>11601264</v>
      </c>
      <c r="BG121" s="110">
        <f t="shared" si="147"/>
        <v>145015.79999999999</v>
      </c>
      <c r="BH121" s="154">
        <v>22</v>
      </c>
      <c r="BI121" s="62">
        <v>22</v>
      </c>
      <c r="BJ121" s="83">
        <f t="shared" si="148"/>
        <v>1</v>
      </c>
      <c r="BK121" s="102">
        <v>15067300</v>
      </c>
      <c r="BL121" s="110">
        <f t="shared" si="149"/>
        <v>684877.27272727271</v>
      </c>
      <c r="BM121" s="62">
        <v>22</v>
      </c>
      <c r="BN121" s="83">
        <f t="shared" si="150"/>
        <v>1</v>
      </c>
      <c r="BO121" s="102">
        <v>2267731</v>
      </c>
      <c r="BP121" s="110">
        <f t="shared" si="151"/>
        <v>103078.68181818182</v>
      </c>
      <c r="BQ121" s="108">
        <f t="shared" si="152"/>
        <v>2080</v>
      </c>
      <c r="BR121" s="62">
        <f t="shared" si="153"/>
        <v>2051</v>
      </c>
      <c r="BS121" s="83">
        <f t="shared" si="154"/>
        <v>0.98605769230769236</v>
      </c>
      <c r="BT121" s="102">
        <f t="shared" si="155"/>
        <v>1006827110</v>
      </c>
      <c r="BU121" s="110">
        <f t="shared" si="156"/>
        <v>490895.71428571426</v>
      </c>
      <c r="BV121" s="62">
        <f t="shared" si="157"/>
        <v>1790</v>
      </c>
      <c r="BW121" s="83">
        <f t="shared" si="158"/>
        <v>0.86057692307692313</v>
      </c>
      <c r="BX121" s="102">
        <f t="shared" si="159"/>
        <v>190053497</v>
      </c>
      <c r="BY121" s="110">
        <f t="shared" si="160"/>
        <v>106175.13798882681</v>
      </c>
      <c r="BZ121" s="85"/>
      <c r="CA121" s="89">
        <f t="shared" si="108"/>
        <v>0.12548076923076923</v>
      </c>
      <c r="CB121" s="89">
        <f t="shared" si="118"/>
        <v>1.3942307692307643E-2</v>
      </c>
    </row>
    <row r="122" spans="1:80" s="15" customFormat="1" ht="13.5" customHeight="1">
      <c r="A122" s="65"/>
      <c r="B122" s="332"/>
      <c r="C122" s="329"/>
      <c r="D122" s="306" t="s">
        <v>171</v>
      </c>
      <c r="E122" s="307"/>
      <c r="F122" s="154">
        <v>0</v>
      </c>
      <c r="G122" s="62">
        <v>0</v>
      </c>
      <c r="H122" s="83" t="str">
        <f t="shared" si="124"/>
        <v>-</v>
      </c>
      <c r="I122" s="102">
        <v>0</v>
      </c>
      <c r="J122" s="110" t="str">
        <f t="shared" si="125"/>
        <v>-</v>
      </c>
      <c r="K122" s="62">
        <v>0</v>
      </c>
      <c r="L122" s="83" t="str">
        <f t="shared" si="126"/>
        <v>-</v>
      </c>
      <c r="M122" s="102">
        <v>0</v>
      </c>
      <c r="N122" s="110" t="str">
        <f t="shared" si="127"/>
        <v>-</v>
      </c>
      <c r="O122" s="154">
        <v>0</v>
      </c>
      <c r="P122" s="62">
        <v>0</v>
      </c>
      <c r="Q122" s="83" t="str">
        <f t="shared" si="128"/>
        <v>-</v>
      </c>
      <c r="R122" s="102">
        <v>0</v>
      </c>
      <c r="S122" s="110" t="str">
        <f t="shared" si="129"/>
        <v>-</v>
      </c>
      <c r="T122" s="62">
        <v>0</v>
      </c>
      <c r="U122" s="83" t="str">
        <f t="shared" si="130"/>
        <v>-</v>
      </c>
      <c r="V122" s="102">
        <v>0</v>
      </c>
      <c r="W122" s="110" t="str">
        <f t="shared" si="131"/>
        <v>-</v>
      </c>
      <c r="X122" s="154">
        <v>36</v>
      </c>
      <c r="Y122" s="62">
        <v>36</v>
      </c>
      <c r="Z122" s="83">
        <f t="shared" si="132"/>
        <v>1</v>
      </c>
      <c r="AA122" s="102">
        <v>11778820</v>
      </c>
      <c r="AB122" s="110">
        <f t="shared" si="133"/>
        <v>327189.44444444444</v>
      </c>
      <c r="AC122" s="62">
        <v>28</v>
      </c>
      <c r="AD122" s="83">
        <f t="shared" si="134"/>
        <v>0.77777777777777779</v>
      </c>
      <c r="AE122" s="102">
        <v>2648668</v>
      </c>
      <c r="AF122" s="110">
        <f t="shared" si="135"/>
        <v>94595.28571428571</v>
      </c>
      <c r="AG122" s="154">
        <v>16</v>
      </c>
      <c r="AH122" s="62">
        <v>16</v>
      </c>
      <c r="AI122" s="83">
        <f t="shared" si="136"/>
        <v>1</v>
      </c>
      <c r="AJ122" s="102">
        <v>14890770</v>
      </c>
      <c r="AK122" s="110">
        <f t="shared" si="137"/>
        <v>930673.125</v>
      </c>
      <c r="AL122" s="62">
        <v>14</v>
      </c>
      <c r="AM122" s="83">
        <f t="shared" si="138"/>
        <v>0.875</v>
      </c>
      <c r="AN122" s="102">
        <v>1248716</v>
      </c>
      <c r="AO122" s="110">
        <f t="shared" si="139"/>
        <v>89194</v>
      </c>
      <c r="AP122" s="154">
        <v>0</v>
      </c>
      <c r="AQ122" s="62">
        <v>0</v>
      </c>
      <c r="AR122" s="83" t="str">
        <f t="shared" si="140"/>
        <v>-</v>
      </c>
      <c r="AS122" s="102">
        <v>0</v>
      </c>
      <c r="AT122" s="110" t="str">
        <f t="shared" si="141"/>
        <v>-</v>
      </c>
      <c r="AU122" s="62">
        <v>0</v>
      </c>
      <c r="AV122" s="83" t="str">
        <f t="shared" si="142"/>
        <v>-</v>
      </c>
      <c r="AW122" s="102">
        <v>0</v>
      </c>
      <c r="AX122" s="110" t="str">
        <f t="shared" si="143"/>
        <v>-</v>
      </c>
      <c r="AY122" s="154">
        <v>1</v>
      </c>
      <c r="AZ122" s="62">
        <v>1</v>
      </c>
      <c r="BA122" s="83">
        <f t="shared" si="144"/>
        <v>1</v>
      </c>
      <c r="BB122" s="102">
        <v>820800</v>
      </c>
      <c r="BC122" s="110">
        <f t="shared" si="145"/>
        <v>820800</v>
      </c>
      <c r="BD122" s="62">
        <v>1</v>
      </c>
      <c r="BE122" s="83">
        <f t="shared" si="146"/>
        <v>1</v>
      </c>
      <c r="BF122" s="102">
        <v>98917</v>
      </c>
      <c r="BG122" s="110">
        <f t="shared" si="147"/>
        <v>98917</v>
      </c>
      <c r="BH122" s="154">
        <v>0</v>
      </c>
      <c r="BI122" s="62">
        <v>0</v>
      </c>
      <c r="BJ122" s="83" t="str">
        <f t="shared" si="148"/>
        <v>-</v>
      </c>
      <c r="BK122" s="102">
        <v>0</v>
      </c>
      <c r="BL122" s="110" t="str">
        <f t="shared" si="149"/>
        <v>-</v>
      </c>
      <c r="BM122" s="62">
        <v>0</v>
      </c>
      <c r="BN122" s="83" t="str">
        <f t="shared" si="150"/>
        <v>-</v>
      </c>
      <c r="BO122" s="102">
        <v>0</v>
      </c>
      <c r="BP122" s="110" t="str">
        <f t="shared" si="151"/>
        <v>-</v>
      </c>
      <c r="BQ122" s="108">
        <f t="shared" si="152"/>
        <v>53</v>
      </c>
      <c r="BR122" s="62">
        <f t="shared" si="153"/>
        <v>53</v>
      </c>
      <c r="BS122" s="83">
        <f t="shared" si="154"/>
        <v>1</v>
      </c>
      <c r="BT122" s="102">
        <f t="shared" si="155"/>
        <v>27490390</v>
      </c>
      <c r="BU122" s="110">
        <f t="shared" si="156"/>
        <v>518686.60377358488</v>
      </c>
      <c r="BV122" s="62">
        <f t="shared" si="157"/>
        <v>43</v>
      </c>
      <c r="BW122" s="83">
        <f t="shared" si="158"/>
        <v>0.81132075471698117</v>
      </c>
      <c r="BX122" s="102">
        <f t="shared" si="159"/>
        <v>3996301</v>
      </c>
      <c r="BY122" s="110">
        <f t="shared" si="160"/>
        <v>92937.232558139542</v>
      </c>
      <c r="BZ122" s="85"/>
      <c r="CA122" s="89">
        <f t="shared" si="108"/>
        <v>0.18867924528301883</v>
      </c>
      <c r="CB122" s="89">
        <f t="shared" si="118"/>
        <v>0</v>
      </c>
    </row>
    <row r="123" spans="1:80" s="15" customFormat="1" ht="13.5" customHeight="1">
      <c r="A123" s="65"/>
      <c r="B123" s="332"/>
      <c r="C123" s="329"/>
      <c r="D123" s="84"/>
      <c r="E123" s="74" t="s">
        <v>167</v>
      </c>
      <c r="F123" s="178">
        <v>0</v>
      </c>
      <c r="G123" s="64">
        <v>0</v>
      </c>
      <c r="H123" s="82" t="str">
        <f t="shared" si="124"/>
        <v>-</v>
      </c>
      <c r="I123" s="111">
        <v>0</v>
      </c>
      <c r="J123" s="112" t="str">
        <f t="shared" si="125"/>
        <v>-</v>
      </c>
      <c r="K123" s="64">
        <v>0</v>
      </c>
      <c r="L123" s="82" t="str">
        <f t="shared" si="126"/>
        <v>-</v>
      </c>
      <c r="M123" s="111">
        <v>0</v>
      </c>
      <c r="N123" s="112" t="str">
        <f t="shared" si="127"/>
        <v>-</v>
      </c>
      <c r="O123" s="178">
        <v>0</v>
      </c>
      <c r="P123" s="64">
        <v>0</v>
      </c>
      <c r="Q123" s="82" t="str">
        <f t="shared" si="128"/>
        <v>-</v>
      </c>
      <c r="R123" s="111">
        <v>0</v>
      </c>
      <c r="S123" s="112" t="str">
        <f t="shared" si="129"/>
        <v>-</v>
      </c>
      <c r="T123" s="64">
        <v>0</v>
      </c>
      <c r="U123" s="82" t="str">
        <f t="shared" si="130"/>
        <v>-</v>
      </c>
      <c r="V123" s="111">
        <v>0</v>
      </c>
      <c r="W123" s="112" t="str">
        <f t="shared" si="131"/>
        <v>-</v>
      </c>
      <c r="X123" s="178">
        <v>30</v>
      </c>
      <c r="Y123" s="64">
        <v>30</v>
      </c>
      <c r="Z123" s="82">
        <f t="shared" si="132"/>
        <v>1</v>
      </c>
      <c r="AA123" s="111">
        <v>9808150</v>
      </c>
      <c r="AB123" s="112">
        <f t="shared" si="133"/>
        <v>326938.33333333331</v>
      </c>
      <c r="AC123" s="64">
        <v>23</v>
      </c>
      <c r="AD123" s="82">
        <f t="shared" si="134"/>
        <v>0.76666666666666672</v>
      </c>
      <c r="AE123" s="111">
        <v>2359781</v>
      </c>
      <c r="AF123" s="112">
        <f t="shared" si="135"/>
        <v>102599.17391304347</v>
      </c>
      <c r="AG123" s="178">
        <v>11</v>
      </c>
      <c r="AH123" s="64">
        <v>11</v>
      </c>
      <c r="AI123" s="82">
        <f t="shared" si="136"/>
        <v>1</v>
      </c>
      <c r="AJ123" s="111">
        <v>10744080</v>
      </c>
      <c r="AK123" s="112">
        <f t="shared" si="137"/>
        <v>976734.54545454541</v>
      </c>
      <c r="AL123" s="64">
        <v>9</v>
      </c>
      <c r="AM123" s="82">
        <f t="shared" si="138"/>
        <v>0.81818181818181823</v>
      </c>
      <c r="AN123" s="111">
        <v>831130</v>
      </c>
      <c r="AO123" s="112">
        <f t="shared" si="139"/>
        <v>92347.777777777781</v>
      </c>
      <c r="AP123" s="178">
        <v>0</v>
      </c>
      <c r="AQ123" s="64">
        <v>0</v>
      </c>
      <c r="AR123" s="82" t="str">
        <f t="shared" si="140"/>
        <v>-</v>
      </c>
      <c r="AS123" s="111">
        <v>0</v>
      </c>
      <c r="AT123" s="112" t="str">
        <f t="shared" si="141"/>
        <v>-</v>
      </c>
      <c r="AU123" s="64">
        <v>0</v>
      </c>
      <c r="AV123" s="82" t="str">
        <f t="shared" si="142"/>
        <v>-</v>
      </c>
      <c r="AW123" s="111">
        <v>0</v>
      </c>
      <c r="AX123" s="112" t="str">
        <f t="shared" si="143"/>
        <v>-</v>
      </c>
      <c r="AY123" s="178">
        <v>1</v>
      </c>
      <c r="AZ123" s="64">
        <v>1</v>
      </c>
      <c r="BA123" s="82">
        <f t="shared" si="144"/>
        <v>1</v>
      </c>
      <c r="BB123" s="111">
        <v>820800</v>
      </c>
      <c r="BC123" s="112">
        <f t="shared" si="145"/>
        <v>820800</v>
      </c>
      <c r="BD123" s="64">
        <v>1</v>
      </c>
      <c r="BE123" s="82">
        <f t="shared" si="146"/>
        <v>1</v>
      </c>
      <c r="BF123" s="111">
        <v>98917</v>
      </c>
      <c r="BG123" s="112">
        <f t="shared" si="147"/>
        <v>98917</v>
      </c>
      <c r="BH123" s="178">
        <v>0</v>
      </c>
      <c r="BI123" s="64">
        <v>0</v>
      </c>
      <c r="BJ123" s="82" t="str">
        <f t="shared" si="148"/>
        <v>-</v>
      </c>
      <c r="BK123" s="111">
        <v>0</v>
      </c>
      <c r="BL123" s="112" t="str">
        <f t="shared" si="149"/>
        <v>-</v>
      </c>
      <c r="BM123" s="64">
        <v>0</v>
      </c>
      <c r="BN123" s="82" t="str">
        <f t="shared" si="150"/>
        <v>-</v>
      </c>
      <c r="BO123" s="111">
        <v>0</v>
      </c>
      <c r="BP123" s="112" t="str">
        <f t="shared" si="151"/>
        <v>-</v>
      </c>
      <c r="BQ123" s="109">
        <f t="shared" si="152"/>
        <v>42</v>
      </c>
      <c r="BR123" s="64">
        <f t="shared" si="153"/>
        <v>42</v>
      </c>
      <c r="BS123" s="82">
        <f t="shared" si="154"/>
        <v>1</v>
      </c>
      <c r="BT123" s="111">
        <f t="shared" si="155"/>
        <v>21373030</v>
      </c>
      <c r="BU123" s="112">
        <f t="shared" si="156"/>
        <v>508881.66666666669</v>
      </c>
      <c r="BV123" s="64">
        <f t="shared" si="157"/>
        <v>33</v>
      </c>
      <c r="BW123" s="82">
        <f t="shared" si="158"/>
        <v>0.7857142857142857</v>
      </c>
      <c r="BX123" s="111">
        <f t="shared" si="159"/>
        <v>3289828</v>
      </c>
      <c r="BY123" s="112">
        <f t="shared" si="160"/>
        <v>99691.757575757569</v>
      </c>
      <c r="BZ123" s="85"/>
      <c r="CA123" s="89">
        <f t="shared" si="108"/>
        <v>0.2142857142857143</v>
      </c>
      <c r="CB123" s="89">
        <f t="shared" si="118"/>
        <v>0</v>
      </c>
    </row>
    <row r="124" spans="1:80" s="15" customFormat="1" ht="13.5" customHeight="1">
      <c r="A124" s="65"/>
      <c r="B124" s="332"/>
      <c r="C124" s="329"/>
      <c r="D124" s="84"/>
      <c r="E124" s="209" t="s">
        <v>168</v>
      </c>
      <c r="F124" s="224">
        <v>0</v>
      </c>
      <c r="G124" s="225">
        <v>0</v>
      </c>
      <c r="H124" s="226" t="str">
        <f t="shared" si="124"/>
        <v>-</v>
      </c>
      <c r="I124" s="227">
        <v>0</v>
      </c>
      <c r="J124" s="228" t="str">
        <f t="shared" si="125"/>
        <v>-</v>
      </c>
      <c r="K124" s="225">
        <v>0</v>
      </c>
      <c r="L124" s="226" t="str">
        <f t="shared" si="126"/>
        <v>-</v>
      </c>
      <c r="M124" s="227">
        <v>0</v>
      </c>
      <c r="N124" s="228" t="str">
        <f t="shared" si="127"/>
        <v>-</v>
      </c>
      <c r="O124" s="224">
        <v>0</v>
      </c>
      <c r="P124" s="225">
        <v>0</v>
      </c>
      <c r="Q124" s="226" t="str">
        <f t="shared" si="128"/>
        <v>-</v>
      </c>
      <c r="R124" s="227">
        <v>0</v>
      </c>
      <c r="S124" s="228" t="str">
        <f t="shared" si="129"/>
        <v>-</v>
      </c>
      <c r="T124" s="225">
        <v>0</v>
      </c>
      <c r="U124" s="226" t="str">
        <f t="shared" si="130"/>
        <v>-</v>
      </c>
      <c r="V124" s="227">
        <v>0</v>
      </c>
      <c r="W124" s="228" t="str">
        <f t="shared" si="131"/>
        <v>-</v>
      </c>
      <c r="X124" s="224">
        <v>6</v>
      </c>
      <c r="Y124" s="225">
        <v>6</v>
      </c>
      <c r="Z124" s="226">
        <f t="shared" si="132"/>
        <v>1</v>
      </c>
      <c r="AA124" s="227">
        <v>1970670</v>
      </c>
      <c r="AB124" s="228">
        <f t="shared" si="133"/>
        <v>328445</v>
      </c>
      <c r="AC124" s="225">
        <v>5</v>
      </c>
      <c r="AD124" s="226">
        <f t="shared" si="134"/>
        <v>0.83333333333333337</v>
      </c>
      <c r="AE124" s="227">
        <v>288887</v>
      </c>
      <c r="AF124" s="228">
        <f t="shared" si="135"/>
        <v>57777.4</v>
      </c>
      <c r="AG124" s="224">
        <v>5</v>
      </c>
      <c r="AH124" s="225">
        <v>5</v>
      </c>
      <c r="AI124" s="226">
        <f t="shared" si="136"/>
        <v>1</v>
      </c>
      <c r="AJ124" s="227">
        <v>4146690</v>
      </c>
      <c r="AK124" s="228">
        <f t="shared" si="137"/>
        <v>829338</v>
      </c>
      <c r="AL124" s="225">
        <v>5</v>
      </c>
      <c r="AM124" s="226">
        <f t="shared" si="138"/>
        <v>1</v>
      </c>
      <c r="AN124" s="227">
        <v>417586</v>
      </c>
      <c r="AO124" s="228">
        <f t="shared" si="139"/>
        <v>83517.2</v>
      </c>
      <c r="AP124" s="224">
        <v>0</v>
      </c>
      <c r="AQ124" s="225">
        <v>0</v>
      </c>
      <c r="AR124" s="226" t="str">
        <f t="shared" si="140"/>
        <v>-</v>
      </c>
      <c r="AS124" s="227">
        <v>0</v>
      </c>
      <c r="AT124" s="228" t="str">
        <f t="shared" si="141"/>
        <v>-</v>
      </c>
      <c r="AU124" s="225">
        <v>0</v>
      </c>
      <c r="AV124" s="226" t="str">
        <f t="shared" si="142"/>
        <v>-</v>
      </c>
      <c r="AW124" s="227">
        <v>0</v>
      </c>
      <c r="AX124" s="228" t="str">
        <f t="shared" si="143"/>
        <v>-</v>
      </c>
      <c r="AY124" s="224">
        <v>0</v>
      </c>
      <c r="AZ124" s="225">
        <v>0</v>
      </c>
      <c r="BA124" s="226" t="str">
        <f t="shared" si="144"/>
        <v>-</v>
      </c>
      <c r="BB124" s="227">
        <v>0</v>
      </c>
      <c r="BC124" s="228" t="str">
        <f t="shared" si="145"/>
        <v>-</v>
      </c>
      <c r="BD124" s="225">
        <v>0</v>
      </c>
      <c r="BE124" s="226" t="str">
        <f t="shared" si="146"/>
        <v>-</v>
      </c>
      <c r="BF124" s="227">
        <v>0</v>
      </c>
      <c r="BG124" s="228" t="str">
        <f t="shared" si="147"/>
        <v>-</v>
      </c>
      <c r="BH124" s="224">
        <v>0</v>
      </c>
      <c r="BI124" s="225">
        <v>0</v>
      </c>
      <c r="BJ124" s="226" t="str">
        <f t="shared" si="148"/>
        <v>-</v>
      </c>
      <c r="BK124" s="227">
        <v>0</v>
      </c>
      <c r="BL124" s="228" t="str">
        <f t="shared" si="149"/>
        <v>-</v>
      </c>
      <c r="BM124" s="225">
        <v>0</v>
      </c>
      <c r="BN124" s="226" t="str">
        <f t="shared" si="150"/>
        <v>-</v>
      </c>
      <c r="BO124" s="227">
        <v>0</v>
      </c>
      <c r="BP124" s="228" t="str">
        <f t="shared" si="151"/>
        <v>-</v>
      </c>
      <c r="BQ124" s="229">
        <f t="shared" si="152"/>
        <v>11</v>
      </c>
      <c r="BR124" s="225">
        <f t="shared" si="153"/>
        <v>11</v>
      </c>
      <c r="BS124" s="226">
        <f t="shared" si="154"/>
        <v>1</v>
      </c>
      <c r="BT124" s="227">
        <f t="shared" si="155"/>
        <v>6117360</v>
      </c>
      <c r="BU124" s="228">
        <f t="shared" si="156"/>
        <v>556123.63636363635</v>
      </c>
      <c r="BV124" s="225">
        <f t="shared" si="157"/>
        <v>10</v>
      </c>
      <c r="BW124" s="226">
        <f t="shared" si="158"/>
        <v>0.90909090909090906</v>
      </c>
      <c r="BX124" s="227">
        <f t="shared" si="159"/>
        <v>706473</v>
      </c>
      <c r="BY124" s="228">
        <f t="shared" si="160"/>
        <v>70647.3</v>
      </c>
      <c r="BZ124" s="85"/>
      <c r="CA124" s="89">
        <f t="shared" si="108"/>
        <v>9.0909090909090939E-2</v>
      </c>
      <c r="CB124" s="89">
        <f t="shared" si="118"/>
        <v>0</v>
      </c>
    </row>
    <row r="125" spans="1:80" s="15" customFormat="1" ht="13.5" customHeight="1">
      <c r="A125" s="65"/>
      <c r="B125" s="332"/>
      <c r="C125" s="329"/>
      <c r="D125" s="221"/>
      <c r="E125" s="75" t="s">
        <v>234</v>
      </c>
      <c r="F125" s="222">
        <v>0</v>
      </c>
      <c r="G125" s="136">
        <v>0</v>
      </c>
      <c r="H125" s="134" t="str">
        <f>IFERROR(G125/F125,"-")</f>
        <v>-</v>
      </c>
      <c r="I125" s="137">
        <v>0</v>
      </c>
      <c r="J125" s="135" t="str">
        <f>IFERROR(I125/G125,"-")</f>
        <v>-</v>
      </c>
      <c r="K125" s="136">
        <v>0</v>
      </c>
      <c r="L125" s="134" t="str">
        <f>IFERROR(K125/F125,"-")</f>
        <v>-</v>
      </c>
      <c r="M125" s="137">
        <v>0</v>
      </c>
      <c r="N125" s="135" t="str">
        <f>IFERROR(M125/K125,"-")</f>
        <v>-</v>
      </c>
      <c r="O125" s="222">
        <v>0</v>
      </c>
      <c r="P125" s="136">
        <v>0</v>
      </c>
      <c r="Q125" s="134" t="str">
        <f>IFERROR(P125/O125,"-")</f>
        <v>-</v>
      </c>
      <c r="R125" s="137">
        <v>0</v>
      </c>
      <c r="S125" s="135" t="str">
        <f>IFERROR(R125/P125,"-")</f>
        <v>-</v>
      </c>
      <c r="T125" s="136">
        <v>0</v>
      </c>
      <c r="U125" s="134" t="str">
        <f>IFERROR(T125/O125,"-")</f>
        <v>-</v>
      </c>
      <c r="V125" s="137">
        <v>0</v>
      </c>
      <c r="W125" s="135" t="str">
        <f>IFERROR(V125/T125,"-")</f>
        <v>-</v>
      </c>
      <c r="X125" s="222">
        <v>0</v>
      </c>
      <c r="Y125" s="136">
        <v>0</v>
      </c>
      <c r="Z125" s="134" t="str">
        <f>IFERROR(Y125/X125,"-")</f>
        <v>-</v>
      </c>
      <c r="AA125" s="137">
        <v>0</v>
      </c>
      <c r="AB125" s="135" t="str">
        <f>IFERROR(AA125/Y125,"-")</f>
        <v>-</v>
      </c>
      <c r="AC125" s="136">
        <v>0</v>
      </c>
      <c r="AD125" s="134" t="str">
        <f>IFERROR(AC125/X125,"-")</f>
        <v>-</v>
      </c>
      <c r="AE125" s="137">
        <v>0</v>
      </c>
      <c r="AF125" s="135" t="str">
        <f>IFERROR(AE125/AC125,"-")</f>
        <v>-</v>
      </c>
      <c r="AG125" s="222">
        <v>0</v>
      </c>
      <c r="AH125" s="136">
        <v>0</v>
      </c>
      <c r="AI125" s="134" t="str">
        <f>IFERROR(AH125/AG125,"-")</f>
        <v>-</v>
      </c>
      <c r="AJ125" s="137">
        <v>0</v>
      </c>
      <c r="AK125" s="135" t="str">
        <f>IFERROR(AJ125/AH125,"-")</f>
        <v>-</v>
      </c>
      <c r="AL125" s="136">
        <v>0</v>
      </c>
      <c r="AM125" s="134" t="str">
        <f>IFERROR(AL125/AG125,"-")</f>
        <v>-</v>
      </c>
      <c r="AN125" s="137">
        <v>0</v>
      </c>
      <c r="AO125" s="135" t="str">
        <f>IFERROR(AN125/AL125,"-")</f>
        <v>-</v>
      </c>
      <c r="AP125" s="222">
        <v>0</v>
      </c>
      <c r="AQ125" s="136">
        <v>0</v>
      </c>
      <c r="AR125" s="134" t="str">
        <f>IFERROR(AQ125/AP125,"-")</f>
        <v>-</v>
      </c>
      <c r="AS125" s="137">
        <v>0</v>
      </c>
      <c r="AT125" s="135" t="str">
        <f>IFERROR(AS125/AQ125,"-")</f>
        <v>-</v>
      </c>
      <c r="AU125" s="136">
        <v>0</v>
      </c>
      <c r="AV125" s="134" t="str">
        <f>IFERROR(AU125/AP125,"-")</f>
        <v>-</v>
      </c>
      <c r="AW125" s="137">
        <v>0</v>
      </c>
      <c r="AX125" s="135" t="str">
        <f>IFERROR(AW125/AU125,"-")</f>
        <v>-</v>
      </c>
      <c r="AY125" s="222">
        <v>0</v>
      </c>
      <c r="AZ125" s="136">
        <v>0</v>
      </c>
      <c r="BA125" s="134" t="str">
        <f>IFERROR(AZ125/AY125,"-")</f>
        <v>-</v>
      </c>
      <c r="BB125" s="137">
        <v>0</v>
      </c>
      <c r="BC125" s="135" t="str">
        <f>IFERROR(BB125/AZ125,"-")</f>
        <v>-</v>
      </c>
      <c r="BD125" s="136">
        <v>0</v>
      </c>
      <c r="BE125" s="134" t="str">
        <f>IFERROR(BD125/AY125,"-")</f>
        <v>-</v>
      </c>
      <c r="BF125" s="137">
        <v>0</v>
      </c>
      <c r="BG125" s="135" t="str">
        <f>IFERROR(BF125/BD125,"-")</f>
        <v>-</v>
      </c>
      <c r="BH125" s="222">
        <v>0</v>
      </c>
      <c r="BI125" s="136">
        <v>0</v>
      </c>
      <c r="BJ125" s="134" t="str">
        <f>IFERROR(BI125/BH125,"-")</f>
        <v>-</v>
      </c>
      <c r="BK125" s="137">
        <v>0</v>
      </c>
      <c r="BL125" s="135" t="str">
        <f>IFERROR(BK125/BI125,"-")</f>
        <v>-</v>
      </c>
      <c r="BM125" s="136">
        <v>0</v>
      </c>
      <c r="BN125" s="134" t="str">
        <f>IFERROR(BM125/BH125,"-")</f>
        <v>-</v>
      </c>
      <c r="BO125" s="137">
        <v>0</v>
      </c>
      <c r="BP125" s="135" t="str">
        <f>IFERROR(BO125/BM125,"-")</f>
        <v>-</v>
      </c>
      <c r="BQ125" s="223">
        <f t="shared" si="152"/>
        <v>0</v>
      </c>
      <c r="BR125" s="136">
        <f t="shared" si="153"/>
        <v>0</v>
      </c>
      <c r="BS125" s="134" t="str">
        <f>IFERROR(BR125/BQ125,"-")</f>
        <v>-</v>
      </c>
      <c r="BT125" s="137">
        <f>SUM(I125,R125,AA125,AJ125,AS125,BB125,BK125)</f>
        <v>0</v>
      </c>
      <c r="BU125" s="135" t="str">
        <f>IFERROR(BT125/BR125,"-")</f>
        <v>-</v>
      </c>
      <c r="BV125" s="136">
        <f>SUM(K125,T125,AC125,AL125,AU125,BD125,BM125)</f>
        <v>0</v>
      </c>
      <c r="BW125" s="134" t="str">
        <f>IFERROR(BV125/BQ125,"-")</f>
        <v>-</v>
      </c>
      <c r="BX125" s="137">
        <f>SUM(M125,V125,AE125,AN125,AW125,BF125,BO125)</f>
        <v>0</v>
      </c>
      <c r="BY125" s="135" t="str">
        <f>IFERROR(BX125/BV125,"-")</f>
        <v>-</v>
      </c>
      <c r="BZ125" s="85"/>
      <c r="CA125" s="89" t="str">
        <f t="shared" si="108"/>
        <v>-</v>
      </c>
      <c r="CB125" s="89" t="str">
        <f t="shared" si="118"/>
        <v>-</v>
      </c>
    </row>
    <row r="126" spans="1:80" s="15" customFormat="1" ht="13.5" customHeight="1">
      <c r="A126" s="65"/>
      <c r="B126" s="333"/>
      <c r="C126" s="330"/>
      <c r="D126" s="338" t="s">
        <v>225</v>
      </c>
      <c r="E126" s="339"/>
      <c r="F126" s="154">
        <v>49</v>
      </c>
      <c r="G126" s="62">
        <v>47</v>
      </c>
      <c r="H126" s="83">
        <f t="shared" si="124"/>
        <v>0.95918367346938771</v>
      </c>
      <c r="I126" s="102">
        <v>68868380</v>
      </c>
      <c r="J126" s="110">
        <f t="shared" si="125"/>
        <v>1465284.6808510639</v>
      </c>
      <c r="K126" s="62">
        <v>40</v>
      </c>
      <c r="L126" s="83">
        <f t="shared" si="126"/>
        <v>0.81632653061224492</v>
      </c>
      <c r="M126" s="102">
        <v>32372567</v>
      </c>
      <c r="N126" s="110">
        <f t="shared" si="127"/>
        <v>809314.17500000005</v>
      </c>
      <c r="O126" s="154">
        <v>155</v>
      </c>
      <c r="P126" s="62">
        <v>152</v>
      </c>
      <c r="Q126" s="83">
        <f t="shared" si="128"/>
        <v>0.98064516129032253</v>
      </c>
      <c r="R126" s="102">
        <v>339169130</v>
      </c>
      <c r="S126" s="110">
        <f t="shared" si="129"/>
        <v>2231375.8552631577</v>
      </c>
      <c r="T126" s="62">
        <v>143</v>
      </c>
      <c r="U126" s="83">
        <f t="shared" si="130"/>
        <v>0.92258064516129035</v>
      </c>
      <c r="V126" s="102">
        <v>193841620</v>
      </c>
      <c r="W126" s="110">
        <f t="shared" si="131"/>
        <v>1355535.8041958043</v>
      </c>
      <c r="X126" s="154">
        <v>6333</v>
      </c>
      <c r="Y126" s="62">
        <v>5825</v>
      </c>
      <c r="Z126" s="83">
        <f t="shared" si="132"/>
        <v>0.91978525185536086</v>
      </c>
      <c r="AA126" s="102">
        <v>4292657690</v>
      </c>
      <c r="AB126" s="110">
        <f t="shared" si="133"/>
        <v>736936.94248927035</v>
      </c>
      <c r="AC126" s="62">
        <v>5110</v>
      </c>
      <c r="AD126" s="83">
        <f t="shared" si="134"/>
        <v>0.80688457287225646</v>
      </c>
      <c r="AE126" s="102">
        <v>951708916</v>
      </c>
      <c r="AF126" s="110">
        <f t="shared" si="135"/>
        <v>186244.40626223091</v>
      </c>
      <c r="AG126" s="154">
        <v>5305</v>
      </c>
      <c r="AH126" s="62">
        <v>4972</v>
      </c>
      <c r="AI126" s="83">
        <f t="shared" si="136"/>
        <v>0.93722902921771911</v>
      </c>
      <c r="AJ126" s="102">
        <v>4726748580</v>
      </c>
      <c r="AK126" s="110">
        <f t="shared" si="137"/>
        <v>950673.48753016896</v>
      </c>
      <c r="AL126" s="62">
        <v>4542</v>
      </c>
      <c r="AM126" s="83">
        <f t="shared" si="138"/>
        <v>0.85617342130065976</v>
      </c>
      <c r="AN126" s="102">
        <v>955610479</v>
      </c>
      <c r="AO126" s="110">
        <f t="shared" si="139"/>
        <v>210394.20497578158</v>
      </c>
      <c r="AP126" s="154">
        <v>3730</v>
      </c>
      <c r="AQ126" s="62">
        <v>3522</v>
      </c>
      <c r="AR126" s="83">
        <f t="shared" si="140"/>
        <v>0.94423592493297592</v>
      </c>
      <c r="AS126" s="102">
        <v>3710419190</v>
      </c>
      <c r="AT126" s="110">
        <f t="shared" si="141"/>
        <v>1053497.7825099376</v>
      </c>
      <c r="AU126" s="62">
        <v>3249</v>
      </c>
      <c r="AV126" s="83">
        <f t="shared" si="142"/>
        <v>0.87104557640750668</v>
      </c>
      <c r="AW126" s="102">
        <v>755060971</v>
      </c>
      <c r="AX126" s="110">
        <f t="shared" si="143"/>
        <v>232397.95967990151</v>
      </c>
      <c r="AY126" s="154">
        <v>1713</v>
      </c>
      <c r="AZ126" s="62">
        <v>1571</v>
      </c>
      <c r="BA126" s="83">
        <f t="shared" si="144"/>
        <v>0.91710449503794511</v>
      </c>
      <c r="BB126" s="102">
        <v>1738712590</v>
      </c>
      <c r="BC126" s="110">
        <f t="shared" si="145"/>
        <v>1106755.30872056</v>
      </c>
      <c r="BD126" s="62">
        <v>1431</v>
      </c>
      <c r="BE126" s="83">
        <f t="shared" si="146"/>
        <v>0.83537653239929943</v>
      </c>
      <c r="BF126" s="102">
        <v>348528060</v>
      </c>
      <c r="BG126" s="110">
        <f t="shared" si="147"/>
        <v>243555.59748427672</v>
      </c>
      <c r="BH126" s="154">
        <v>639</v>
      </c>
      <c r="BI126" s="62">
        <v>560</v>
      </c>
      <c r="BJ126" s="83">
        <f t="shared" si="148"/>
        <v>0.87636932707355242</v>
      </c>
      <c r="BK126" s="102">
        <v>651859100</v>
      </c>
      <c r="BL126" s="110">
        <f t="shared" si="149"/>
        <v>1164034.107142857</v>
      </c>
      <c r="BM126" s="62">
        <v>488</v>
      </c>
      <c r="BN126" s="83">
        <f t="shared" si="150"/>
        <v>0.76369327073552429</v>
      </c>
      <c r="BO126" s="102">
        <v>96957462</v>
      </c>
      <c r="BP126" s="110">
        <f t="shared" si="151"/>
        <v>198683.32377049181</v>
      </c>
      <c r="BQ126" s="108">
        <f t="shared" si="152"/>
        <v>17924</v>
      </c>
      <c r="BR126" s="62">
        <f t="shared" si="153"/>
        <v>16649</v>
      </c>
      <c r="BS126" s="83">
        <f t="shared" si="154"/>
        <v>0.92886632448114259</v>
      </c>
      <c r="BT126" s="102">
        <f t="shared" si="155"/>
        <v>15528434660</v>
      </c>
      <c r="BU126" s="110">
        <f t="shared" si="156"/>
        <v>932694.73602018144</v>
      </c>
      <c r="BV126" s="62">
        <f t="shared" si="157"/>
        <v>15003</v>
      </c>
      <c r="BW126" s="83">
        <f t="shared" si="158"/>
        <v>0.83703414416424904</v>
      </c>
      <c r="BX126" s="102">
        <f t="shared" si="159"/>
        <v>3334080075</v>
      </c>
      <c r="BY126" s="110">
        <f t="shared" si="160"/>
        <v>222227.55948810239</v>
      </c>
      <c r="BZ126" s="85"/>
      <c r="CA126" s="89">
        <f t="shared" si="108"/>
        <v>9.1832180316893552E-2</v>
      </c>
      <c r="CB126" s="89">
        <f t="shared" si="118"/>
        <v>7.1133675518857409E-2</v>
      </c>
    </row>
    <row r="127" spans="1:80" s="15" customFormat="1" ht="13.5" customHeight="1">
      <c r="A127" s="65"/>
      <c r="B127" s="331">
        <v>21</v>
      </c>
      <c r="C127" s="328" t="s">
        <v>128</v>
      </c>
      <c r="D127" s="318" t="s">
        <v>157</v>
      </c>
      <c r="E127" s="307"/>
      <c r="F127" s="154">
        <v>6</v>
      </c>
      <c r="G127" s="62">
        <v>6</v>
      </c>
      <c r="H127" s="83">
        <f t="shared" si="124"/>
        <v>1</v>
      </c>
      <c r="I127" s="102">
        <v>2505950</v>
      </c>
      <c r="J127" s="110">
        <f t="shared" si="125"/>
        <v>417658.33333333331</v>
      </c>
      <c r="K127" s="62">
        <v>5</v>
      </c>
      <c r="L127" s="83">
        <f t="shared" si="126"/>
        <v>0.83333333333333337</v>
      </c>
      <c r="M127" s="102">
        <v>682875</v>
      </c>
      <c r="N127" s="110">
        <f t="shared" si="127"/>
        <v>136575</v>
      </c>
      <c r="O127" s="154">
        <v>11</v>
      </c>
      <c r="P127" s="62">
        <v>11</v>
      </c>
      <c r="Q127" s="83">
        <f t="shared" si="128"/>
        <v>1</v>
      </c>
      <c r="R127" s="102">
        <v>7368290</v>
      </c>
      <c r="S127" s="110">
        <f t="shared" si="129"/>
        <v>669844.54545454541</v>
      </c>
      <c r="T127" s="62">
        <v>11</v>
      </c>
      <c r="U127" s="83">
        <f t="shared" si="130"/>
        <v>1</v>
      </c>
      <c r="V127" s="102">
        <v>668077</v>
      </c>
      <c r="W127" s="110">
        <f t="shared" si="131"/>
        <v>60734.272727272728</v>
      </c>
      <c r="X127" s="154">
        <v>791</v>
      </c>
      <c r="Y127" s="62">
        <v>779</v>
      </c>
      <c r="Z127" s="83">
        <f t="shared" si="132"/>
        <v>0.98482932996207329</v>
      </c>
      <c r="AA127" s="102">
        <v>340888450</v>
      </c>
      <c r="AB127" s="110">
        <f t="shared" si="133"/>
        <v>437597.4967907574</v>
      </c>
      <c r="AC127" s="62">
        <v>675</v>
      </c>
      <c r="AD127" s="83">
        <f t="shared" si="134"/>
        <v>0.8533501896333755</v>
      </c>
      <c r="AE127" s="102">
        <v>66669914</v>
      </c>
      <c r="AF127" s="110">
        <f t="shared" si="135"/>
        <v>98770.242962962962</v>
      </c>
      <c r="AG127" s="154">
        <v>541</v>
      </c>
      <c r="AH127" s="62">
        <v>535</v>
      </c>
      <c r="AI127" s="83">
        <f t="shared" si="136"/>
        <v>0.98890942698706097</v>
      </c>
      <c r="AJ127" s="102">
        <v>322272670</v>
      </c>
      <c r="AK127" s="110">
        <f t="shared" si="137"/>
        <v>602378.82242990658</v>
      </c>
      <c r="AL127" s="62">
        <v>470</v>
      </c>
      <c r="AM127" s="83">
        <f t="shared" si="138"/>
        <v>0.86876155268022182</v>
      </c>
      <c r="AN127" s="102">
        <v>64489657</v>
      </c>
      <c r="AO127" s="110">
        <f t="shared" si="139"/>
        <v>137212.03617021276</v>
      </c>
      <c r="AP127" s="154">
        <v>249</v>
      </c>
      <c r="AQ127" s="62">
        <v>249</v>
      </c>
      <c r="AR127" s="83">
        <f t="shared" si="140"/>
        <v>1</v>
      </c>
      <c r="AS127" s="102">
        <v>161381570</v>
      </c>
      <c r="AT127" s="110">
        <f t="shared" si="141"/>
        <v>648118.75502008037</v>
      </c>
      <c r="AU127" s="62">
        <v>229</v>
      </c>
      <c r="AV127" s="83">
        <f t="shared" si="142"/>
        <v>0.91967871485943775</v>
      </c>
      <c r="AW127" s="102">
        <v>30977441</v>
      </c>
      <c r="AX127" s="110">
        <f t="shared" si="143"/>
        <v>135272.66812227076</v>
      </c>
      <c r="AY127" s="154">
        <v>57</v>
      </c>
      <c r="AZ127" s="62">
        <v>57</v>
      </c>
      <c r="BA127" s="83">
        <f t="shared" si="144"/>
        <v>1</v>
      </c>
      <c r="BB127" s="102">
        <v>43216840</v>
      </c>
      <c r="BC127" s="110">
        <f t="shared" si="145"/>
        <v>758190.17543859652</v>
      </c>
      <c r="BD127" s="62">
        <v>56</v>
      </c>
      <c r="BE127" s="83">
        <f t="shared" si="146"/>
        <v>0.98245614035087714</v>
      </c>
      <c r="BF127" s="102">
        <v>6148082</v>
      </c>
      <c r="BG127" s="110">
        <f t="shared" si="147"/>
        <v>109787.17857142857</v>
      </c>
      <c r="BH127" s="154">
        <v>15</v>
      </c>
      <c r="BI127" s="62">
        <v>15</v>
      </c>
      <c r="BJ127" s="83">
        <f t="shared" si="148"/>
        <v>1</v>
      </c>
      <c r="BK127" s="102">
        <v>10215780</v>
      </c>
      <c r="BL127" s="110">
        <f t="shared" si="149"/>
        <v>681052</v>
      </c>
      <c r="BM127" s="62">
        <v>14</v>
      </c>
      <c r="BN127" s="83">
        <f t="shared" si="150"/>
        <v>0.93333333333333335</v>
      </c>
      <c r="BO127" s="102">
        <v>2922626</v>
      </c>
      <c r="BP127" s="110">
        <f t="shared" si="151"/>
        <v>208759</v>
      </c>
      <c r="BQ127" s="108">
        <f t="shared" si="152"/>
        <v>1670</v>
      </c>
      <c r="BR127" s="62">
        <f t="shared" si="153"/>
        <v>1652</v>
      </c>
      <c r="BS127" s="83">
        <f t="shared" si="154"/>
        <v>0.98922155688622759</v>
      </c>
      <c r="BT127" s="102">
        <f t="shared" si="155"/>
        <v>887849550</v>
      </c>
      <c r="BU127" s="110">
        <f t="shared" si="156"/>
        <v>537439.19491525425</v>
      </c>
      <c r="BV127" s="62">
        <f t="shared" si="157"/>
        <v>1460</v>
      </c>
      <c r="BW127" s="83">
        <f t="shared" si="158"/>
        <v>0.87425149700598803</v>
      </c>
      <c r="BX127" s="102">
        <f t="shared" si="159"/>
        <v>172558672</v>
      </c>
      <c r="BY127" s="110">
        <f t="shared" si="160"/>
        <v>118190.87123287671</v>
      </c>
      <c r="BZ127" s="85"/>
      <c r="CA127" s="89">
        <f t="shared" si="108"/>
        <v>0.11497005988023956</v>
      </c>
      <c r="CB127" s="89">
        <f t="shared" si="118"/>
        <v>1.0778443113772407E-2</v>
      </c>
    </row>
    <row r="128" spans="1:80" s="15" customFormat="1" ht="13.5" customHeight="1">
      <c r="A128" s="65"/>
      <c r="B128" s="332"/>
      <c r="C128" s="329"/>
      <c r="D128" s="306" t="s">
        <v>171</v>
      </c>
      <c r="E128" s="307"/>
      <c r="F128" s="154">
        <v>0</v>
      </c>
      <c r="G128" s="62">
        <v>0</v>
      </c>
      <c r="H128" s="83" t="str">
        <f t="shared" si="124"/>
        <v>-</v>
      </c>
      <c r="I128" s="102">
        <v>0</v>
      </c>
      <c r="J128" s="110" t="str">
        <f t="shared" si="125"/>
        <v>-</v>
      </c>
      <c r="K128" s="62">
        <v>0</v>
      </c>
      <c r="L128" s="83" t="str">
        <f t="shared" si="126"/>
        <v>-</v>
      </c>
      <c r="M128" s="102">
        <v>0</v>
      </c>
      <c r="N128" s="110" t="str">
        <f t="shared" si="127"/>
        <v>-</v>
      </c>
      <c r="O128" s="154">
        <v>1</v>
      </c>
      <c r="P128" s="62">
        <v>1</v>
      </c>
      <c r="Q128" s="83">
        <f t="shared" si="128"/>
        <v>1</v>
      </c>
      <c r="R128" s="102">
        <v>1986750</v>
      </c>
      <c r="S128" s="110">
        <f t="shared" si="129"/>
        <v>1986750</v>
      </c>
      <c r="T128" s="62">
        <v>1</v>
      </c>
      <c r="U128" s="83">
        <f t="shared" si="130"/>
        <v>1</v>
      </c>
      <c r="V128" s="102">
        <v>44570</v>
      </c>
      <c r="W128" s="110">
        <f t="shared" si="131"/>
        <v>44570</v>
      </c>
      <c r="X128" s="154">
        <v>12</v>
      </c>
      <c r="Y128" s="62">
        <v>12</v>
      </c>
      <c r="Z128" s="83">
        <f t="shared" si="132"/>
        <v>1</v>
      </c>
      <c r="AA128" s="102">
        <v>7471390</v>
      </c>
      <c r="AB128" s="110">
        <f t="shared" si="133"/>
        <v>622615.83333333337</v>
      </c>
      <c r="AC128" s="62">
        <v>8</v>
      </c>
      <c r="AD128" s="83">
        <f t="shared" si="134"/>
        <v>0.66666666666666663</v>
      </c>
      <c r="AE128" s="102">
        <v>613362</v>
      </c>
      <c r="AF128" s="110">
        <f t="shared" si="135"/>
        <v>76670.25</v>
      </c>
      <c r="AG128" s="154">
        <v>7</v>
      </c>
      <c r="AH128" s="62">
        <v>7</v>
      </c>
      <c r="AI128" s="83">
        <f t="shared" si="136"/>
        <v>1</v>
      </c>
      <c r="AJ128" s="102">
        <v>3180950</v>
      </c>
      <c r="AK128" s="110">
        <f t="shared" si="137"/>
        <v>454421.42857142858</v>
      </c>
      <c r="AL128" s="62">
        <v>6</v>
      </c>
      <c r="AM128" s="83">
        <f t="shared" si="138"/>
        <v>0.8571428571428571</v>
      </c>
      <c r="AN128" s="102">
        <v>571955</v>
      </c>
      <c r="AO128" s="110">
        <f t="shared" si="139"/>
        <v>95325.833333333328</v>
      </c>
      <c r="AP128" s="154">
        <v>5</v>
      </c>
      <c r="AQ128" s="62">
        <v>5</v>
      </c>
      <c r="AR128" s="83">
        <f t="shared" si="140"/>
        <v>1</v>
      </c>
      <c r="AS128" s="102">
        <v>3023020</v>
      </c>
      <c r="AT128" s="110">
        <f t="shared" si="141"/>
        <v>604604</v>
      </c>
      <c r="AU128" s="62">
        <v>5</v>
      </c>
      <c r="AV128" s="83">
        <f t="shared" si="142"/>
        <v>1</v>
      </c>
      <c r="AW128" s="102">
        <v>523677</v>
      </c>
      <c r="AX128" s="110">
        <f t="shared" si="143"/>
        <v>104735.4</v>
      </c>
      <c r="AY128" s="154">
        <v>0</v>
      </c>
      <c r="AZ128" s="62">
        <v>0</v>
      </c>
      <c r="BA128" s="83" t="str">
        <f t="shared" si="144"/>
        <v>-</v>
      </c>
      <c r="BB128" s="102">
        <v>0</v>
      </c>
      <c r="BC128" s="110" t="str">
        <f t="shared" si="145"/>
        <v>-</v>
      </c>
      <c r="BD128" s="62">
        <v>0</v>
      </c>
      <c r="BE128" s="83" t="str">
        <f t="shared" si="146"/>
        <v>-</v>
      </c>
      <c r="BF128" s="102">
        <v>0</v>
      </c>
      <c r="BG128" s="110" t="str">
        <f t="shared" si="147"/>
        <v>-</v>
      </c>
      <c r="BH128" s="154">
        <v>0</v>
      </c>
      <c r="BI128" s="62">
        <v>0</v>
      </c>
      <c r="BJ128" s="83" t="str">
        <f t="shared" si="148"/>
        <v>-</v>
      </c>
      <c r="BK128" s="102">
        <v>0</v>
      </c>
      <c r="BL128" s="110" t="str">
        <f t="shared" si="149"/>
        <v>-</v>
      </c>
      <c r="BM128" s="62">
        <v>0</v>
      </c>
      <c r="BN128" s="83" t="str">
        <f t="shared" si="150"/>
        <v>-</v>
      </c>
      <c r="BO128" s="102">
        <v>0</v>
      </c>
      <c r="BP128" s="110" t="str">
        <f t="shared" si="151"/>
        <v>-</v>
      </c>
      <c r="BQ128" s="108">
        <f t="shared" si="152"/>
        <v>25</v>
      </c>
      <c r="BR128" s="62">
        <f t="shared" si="153"/>
        <v>25</v>
      </c>
      <c r="BS128" s="83">
        <f t="shared" si="154"/>
        <v>1</v>
      </c>
      <c r="BT128" s="102">
        <f t="shared" si="155"/>
        <v>15662110</v>
      </c>
      <c r="BU128" s="110">
        <f t="shared" si="156"/>
        <v>626484.4</v>
      </c>
      <c r="BV128" s="62">
        <f t="shared" si="157"/>
        <v>20</v>
      </c>
      <c r="BW128" s="83">
        <f t="shared" si="158"/>
        <v>0.8</v>
      </c>
      <c r="BX128" s="102">
        <f t="shared" si="159"/>
        <v>1753564</v>
      </c>
      <c r="BY128" s="110">
        <f t="shared" si="160"/>
        <v>87678.2</v>
      </c>
      <c r="BZ128" s="85"/>
      <c r="CA128" s="89">
        <f t="shared" si="108"/>
        <v>0.19999999999999996</v>
      </c>
      <c r="CB128" s="89">
        <f t="shared" si="118"/>
        <v>0</v>
      </c>
    </row>
    <row r="129" spans="1:80" s="15" customFormat="1" ht="13.5" customHeight="1">
      <c r="A129" s="65"/>
      <c r="B129" s="332"/>
      <c r="C129" s="329"/>
      <c r="D129" s="84"/>
      <c r="E129" s="74" t="s">
        <v>167</v>
      </c>
      <c r="F129" s="178">
        <v>0</v>
      </c>
      <c r="G129" s="64">
        <v>0</v>
      </c>
      <c r="H129" s="82" t="str">
        <f t="shared" si="124"/>
        <v>-</v>
      </c>
      <c r="I129" s="111">
        <v>0</v>
      </c>
      <c r="J129" s="112" t="str">
        <f t="shared" si="125"/>
        <v>-</v>
      </c>
      <c r="K129" s="64">
        <v>0</v>
      </c>
      <c r="L129" s="82" t="str">
        <f t="shared" si="126"/>
        <v>-</v>
      </c>
      <c r="M129" s="111">
        <v>0</v>
      </c>
      <c r="N129" s="112" t="str">
        <f t="shared" si="127"/>
        <v>-</v>
      </c>
      <c r="O129" s="178">
        <v>1</v>
      </c>
      <c r="P129" s="64">
        <v>1</v>
      </c>
      <c r="Q129" s="82">
        <f t="shared" si="128"/>
        <v>1</v>
      </c>
      <c r="R129" s="111">
        <v>1986750</v>
      </c>
      <c r="S129" s="112">
        <f t="shared" si="129"/>
        <v>1986750</v>
      </c>
      <c r="T129" s="64">
        <v>1</v>
      </c>
      <c r="U129" s="82">
        <f t="shared" si="130"/>
        <v>1</v>
      </c>
      <c r="V129" s="111">
        <v>44570</v>
      </c>
      <c r="W129" s="112">
        <f t="shared" si="131"/>
        <v>44570</v>
      </c>
      <c r="X129" s="178">
        <v>11</v>
      </c>
      <c r="Y129" s="64">
        <v>11</v>
      </c>
      <c r="Z129" s="82">
        <f t="shared" si="132"/>
        <v>1</v>
      </c>
      <c r="AA129" s="111">
        <v>2966570</v>
      </c>
      <c r="AB129" s="112">
        <f t="shared" si="133"/>
        <v>269688.18181818182</v>
      </c>
      <c r="AC129" s="64">
        <v>7</v>
      </c>
      <c r="AD129" s="82">
        <f t="shared" si="134"/>
        <v>0.63636363636363635</v>
      </c>
      <c r="AE129" s="111">
        <v>558340</v>
      </c>
      <c r="AF129" s="112">
        <f t="shared" si="135"/>
        <v>79762.857142857145</v>
      </c>
      <c r="AG129" s="178">
        <v>7</v>
      </c>
      <c r="AH129" s="64">
        <v>7</v>
      </c>
      <c r="AI129" s="82">
        <f t="shared" si="136"/>
        <v>1</v>
      </c>
      <c r="AJ129" s="111">
        <v>3180950</v>
      </c>
      <c r="AK129" s="112">
        <f t="shared" si="137"/>
        <v>454421.42857142858</v>
      </c>
      <c r="AL129" s="64">
        <v>6</v>
      </c>
      <c r="AM129" s="82">
        <f t="shared" si="138"/>
        <v>0.8571428571428571</v>
      </c>
      <c r="AN129" s="111">
        <v>571955</v>
      </c>
      <c r="AO129" s="112">
        <f t="shared" si="139"/>
        <v>95325.833333333328</v>
      </c>
      <c r="AP129" s="178">
        <v>4</v>
      </c>
      <c r="AQ129" s="64">
        <v>4</v>
      </c>
      <c r="AR129" s="82">
        <f t="shared" si="140"/>
        <v>1</v>
      </c>
      <c r="AS129" s="111">
        <v>2753160</v>
      </c>
      <c r="AT129" s="112">
        <f t="shared" si="141"/>
        <v>688290</v>
      </c>
      <c r="AU129" s="64">
        <v>4</v>
      </c>
      <c r="AV129" s="82">
        <f t="shared" si="142"/>
        <v>1</v>
      </c>
      <c r="AW129" s="111">
        <v>519573</v>
      </c>
      <c r="AX129" s="112">
        <f t="shared" si="143"/>
        <v>129893.25</v>
      </c>
      <c r="AY129" s="178">
        <v>0</v>
      </c>
      <c r="AZ129" s="64">
        <v>0</v>
      </c>
      <c r="BA129" s="82" t="str">
        <f t="shared" si="144"/>
        <v>-</v>
      </c>
      <c r="BB129" s="111">
        <v>0</v>
      </c>
      <c r="BC129" s="112" t="str">
        <f t="shared" si="145"/>
        <v>-</v>
      </c>
      <c r="BD129" s="64">
        <v>0</v>
      </c>
      <c r="BE129" s="82" t="str">
        <f t="shared" si="146"/>
        <v>-</v>
      </c>
      <c r="BF129" s="111">
        <v>0</v>
      </c>
      <c r="BG129" s="112" t="str">
        <f t="shared" si="147"/>
        <v>-</v>
      </c>
      <c r="BH129" s="178">
        <v>0</v>
      </c>
      <c r="BI129" s="64">
        <v>0</v>
      </c>
      <c r="BJ129" s="82" t="str">
        <f t="shared" si="148"/>
        <v>-</v>
      </c>
      <c r="BK129" s="111">
        <v>0</v>
      </c>
      <c r="BL129" s="112" t="str">
        <f t="shared" si="149"/>
        <v>-</v>
      </c>
      <c r="BM129" s="64">
        <v>0</v>
      </c>
      <c r="BN129" s="82" t="str">
        <f t="shared" si="150"/>
        <v>-</v>
      </c>
      <c r="BO129" s="111">
        <v>0</v>
      </c>
      <c r="BP129" s="112" t="str">
        <f t="shared" si="151"/>
        <v>-</v>
      </c>
      <c r="BQ129" s="109">
        <f t="shared" si="152"/>
        <v>23</v>
      </c>
      <c r="BR129" s="64">
        <f t="shared" si="153"/>
        <v>23</v>
      </c>
      <c r="BS129" s="82">
        <f t="shared" si="154"/>
        <v>1</v>
      </c>
      <c r="BT129" s="111">
        <f t="shared" si="155"/>
        <v>10887430</v>
      </c>
      <c r="BU129" s="112">
        <f t="shared" si="156"/>
        <v>473366.52173913043</v>
      </c>
      <c r="BV129" s="64">
        <f t="shared" si="157"/>
        <v>18</v>
      </c>
      <c r="BW129" s="82">
        <f t="shared" si="158"/>
        <v>0.78260869565217395</v>
      </c>
      <c r="BX129" s="111">
        <f t="shared" si="159"/>
        <v>1694438</v>
      </c>
      <c r="BY129" s="112">
        <f t="shared" si="160"/>
        <v>94135.444444444438</v>
      </c>
      <c r="BZ129" s="85"/>
      <c r="CA129" s="89">
        <f t="shared" si="108"/>
        <v>0.21739130434782605</v>
      </c>
      <c r="CB129" s="89">
        <f t="shared" si="118"/>
        <v>0</v>
      </c>
    </row>
    <row r="130" spans="1:80" s="15" customFormat="1" ht="13.5" customHeight="1">
      <c r="A130" s="65"/>
      <c r="B130" s="332"/>
      <c r="C130" s="329"/>
      <c r="D130" s="84"/>
      <c r="E130" s="209" t="s">
        <v>168</v>
      </c>
      <c r="F130" s="224">
        <v>0</v>
      </c>
      <c r="G130" s="225">
        <v>0</v>
      </c>
      <c r="H130" s="226" t="str">
        <f t="shared" si="124"/>
        <v>-</v>
      </c>
      <c r="I130" s="227">
        <v>0</v>
      </c>
      <c r="J130" s="228" t="str">
        <f t="shared" si="125"/>
        <v>-</v>
      </c>
      <c r="K130" s="225">
        <v>0</v>
      </c>
      <c r="L130" s="226" t="str">
        <f t="shared" si="126"/>
        <v>-</v>
      </c>
      <c r="M130" s="227">
        <v>0</v>
      </c>
      <c r="N130" s="228" t="str">
        <f t="shared" si="127"/>
        <v>-</v>
      </c>
      <c r="O130" s="224">
        <v>0</v>
      </c>
      <c r="P130" s="225">
        <v>0</v>
      </c>
      <c r="Q130" s="226" t="str">
        <f t="shared" si="128"/>
        <v>-</v>
      </c>
      <c r="R130" s="227">
        <v>0</v>
      </c>
      <c r="S130" s="228" t="str">
        <f t="shared" si="129"/>
        <v>-</v>
      </c>
      <c r="T130" s="225">
        <v>0</v>
      </c>
      <c r="U130" s="226" t="str">
        <f t="shared" si="130"/>
        <v>-</v>
      </c>
      <c r="V130" s="227">
        <v>0</v>
      </c>
      <c r="W130" s="228" t="str">
        <f t="shared" si="131"/>
        <v>-</v>
      </c>
      <c r="X130" s="224">
        <v>1</v>
      </c>
      <c r="Y130" s="225">
        <v>1</v>
      </c>
      <c r="Z130" s="226">
        <f t="shared" si="132"/>
        <v>1</v>
      </c>
      <c r="AA130" s="227">
        <v>4504820</v>
      </c>
      <c r="AB130" s="228">
        <f t="shared" si="133"/>
        <v>4504820</v>
      </c>
      <c r="AC130" s="225">
        <v>1</v>
      </c>
      <c r="AD130" s="226">
        <f t="shared" si="134"/>
        <v>1</v>
      </c>
      <c r="AE130" s="227">
        <v>55022</v>
      </c>
      <c r="AF130" s="228">
        <f t="shared" si="135"/>
        <v>55022</v>
      </c>
      <c r="AG130" s="224">
        <v>0</v>
      </c>
      <c r="AH130" s="225">
        <v>0</v>
      </c>
      <c r="AI130" s="226" t="str">
        <f t="shared" si="136"/>
        <v>-</v>
      </c>
      <c r="AJ130" s="227">
        <v>0</v>
      </c>
      <c r="AK130" s="228" t="str">
        <f t="shared" si="137"/>
        <v>-</v>
      </c>
      <c r="AL130" s="225">
        <v>0</v>
      </c>
      <c r="AM130" s="226" t="str">
        <f t="shared" si="138"/>
        <v>-</v>
      </c>
      <c r="AN130" s="227">
        <v>0</v>
      </c>
      <c r="AO130" s="228" t="str">
        <f t="shared" si="139"/>
        <v>-</v>
      </c>
      <c r="AP130" s="224">
        <v>1</v>
      </c>
      <c r="AQ130" s="225">
        <v>1</v>
      </c>
      <c r="AR130" s="226">
        <f t="shared" si="140"/>
        <v>1</v>
      </c>
      <c r="AS130" s="227">
        <v>269860</v>
      </c>
      <c r="AT130" s="228">
        <f t="shared" si="141"/>
        <v>269860</v>
      </c>
      <c r="AU130" s="225">
        <v>1</v>
      </c>
      <c r="AV130" s="226">
        <f t="shared" si="142"/>
        <v>1</v>
      </c>
      <c r="AW130" s="227">
        <v>4104</v>
      </c>
      <c r="AX130" s="228">
        <f t="shared" si="143"/>
        <v>4104</v>
      </c>
      <c r="AY130" s="224">
        <v>0</v>
      </c>
      <c r="AZ130" s="225">
        <v>0</v>
      </c>
      <c r="BA130" s="226" t="str">
        <f t="shared" si="144"/>
        <v>-</v>
      </c>
      <c r="BB130" s="227">
        <v>0</v>
      </c>
      <c r="BC130" s="228" t="str">
        <f t="shared" si="145"/>
        <v>-</v>
      </c>
      <c r="BD130" s="225">
        <v>0</v>
      </c>
      <c r="BE130" s="226" t="str">
        <f t="shared" si="146"/>
        <v>-</v>
      </c>
      <c r="BF130" s="227">
        <v>0</v>
      </c>
      <c r="BG130" s="228" t="str">
        <f t="shared" si="147"/>
        <v>-</v>
      </c>
      <c r="BH130" s="224">
        <v>0</v>
      </c>
      <c r="BI130" s="225">
        <v>0</v>
      </c>
      <c r="BJ130" s="226" t="str">
        <f t="shared" si="148"/>
        <v>-</v>
      </c>
      <c r="BK130" s="227">
        <v>0</v>
      </c>
      <c r="BL130" s="228" t="str">
        <f t="shared" si="149"/>
        <v>-</v>
      </c>
      <c r="BM130" s="225">
        <v>0</v>
      </c>
      <c r="BN130" s="226" t="str">
        <f t="shared" si="150"/>
        <v>-</v>
      </c>
      <c r="BO130" s="227">
        <v>0</v>
      </c>
      <c r="BP130" s="228" t="str">
        <f t="shared" si="151"/>
        <v>-</v>
      </c>
      <c r="BQ130" s="229">
        <f t="shared" si="152"/>
        <v>2</v>
      </c>
      <c r="BR130" s="225">
        <f t="shared" si="153"/>
        <v>2</v>
      </c>
      <c r="BS130" s="226">
        <f t="shared" si="154"/>
        <v>1</v>
      </c>
      <c r="BT130" s="227">
        <f t="shared" si="155"/>
        <v>4774680</v>
      </c>
      <c r="BU130" s="228">
        <f t="shared" si="156"/>
        <v>2387340</v>
      </c>
      <c r="BV130" s="225">
        <f t="shared" si="157"/>
        <v>2</v>
      </c>
      <c r="BW130" s="226">
        <f t="shared" si="158"/>
        <v>1</v>
      </c>
      <c r="BX130" s="227">
        <f t="shared" si="159"/>
        <v>59126</v>
      </c>
      <c r="BY130" s="228">
        <f t="shared" si="160"/>
        <v>29563</v>
      </c>
      <c r="BZ130" s="85"/>
      <c r="CA130" s="89">
        <f t="shared" si="108"/>
        <v>0</v>
      </c>
      <c r="CB130" s="89">
        <f t="shared" si="118"/>
        <v>0</v>
      </c>
    </row>
    <row r="131" spans="1:80" s="15" customFormat="1" ht="13.5" customHeight="1">
      <c r="A131" s="65"/>
      <c r="B131" s="332"/>
      <c r="C131" s="329"/>
      <c r="D131" s="221"/>
      <c r="E131" s="75" t="s">
        <v>234</v>
      </c>
      <c r="F131" s="222">
        <v>0</v>
      </c>
      <c r="G131" s="136">
        <v>0</v>
      </c>
      <c r="H131" s="134" t="str">
        <f>IFERROR(G131/F131,"-")</f>
        <v>-</v>
      </c>
      <c r="I131" s="137">
        <v>0</v>
      </c>
      <c r="J131" s="135" t="str">
        <f>IFERROR(I131/G131,"-")</f>
        <v>-</v>
      </c>
      <c r="K131" s="136">
        <v>0</v>
      </c>
      <c r="L131" s="134" t="str">
        <f>IFERROR(K131/F131,"-")</f>
        <v>-</v>
      </c>
      <c r="M131" s="137">
        <v>0</v>
      </c>
      <c r="N131" s="135" t="str">
        <f>IFERROR(M131/K131,"-")</f>
        <v>-</v>
      </c>
      <c r="O131" s="222">
        <v>0</v>
      </c>
      <c r="P131" s="136">
        <v>0</v>
      </c>
      <c r="Q131" s="134" t="str">
        <f>IFERROR(P131/O131,"-")</f>
        <v>-</v>
      </c>
      <c r="R131" s="137">
        <v>0</v>
      </c>
      <c r="S131" s="135" t="str">
        <f>IFERROR(R131/P131,"-")</f>
        <v>-</v>
      </c>
      <c r="T131" s="136">
        <v>0</v>
      </c>
      <c r="U131" s="134" t="str">
        <f>IFERROR(T131/O131,"-")</f>
        <v>-</v>
      </c>
      <c r="V131" s="137">
        <v>0</v>
      </c>
      <c r="W131" s="135" t="str">
        <f>IFERROR(V131/T131,"-")</f>
        <v>-</v>
      </c>
      <c r="X131" s="222">
        <v>0</v>
      </c>
      <c r="Y131" s="136">
        <v>0</v>
      </c>
      <c r="Z131" s="134" t="str">
        <f>IFERROR(Y131/X131,"-")</f>
        <v>-</v>
      </c>
      <c r="AA131" s="137">
        <v>0</v>
      </c>
      <c r="AB131" s="135" t="str">
        <f>IFERROR(AA131/Y131,"-")</f>
        <v>-</v>
      </c>
      <c r="AC131" s="136">
        <v>0</v>
      </c>
      <c r="AD131" s="134" t="str">
        <f>IFERROR(AC131/X131,"-")</f>
        <v>-</v>
      </c>
      <c r="AE131" s="137">
        <v>0</v>
      </c>
      <c r="AF131" s="135" t="str">
        <f>IFERROR(AE131/AC131,"-")</f>
        <v>-</v>
      </c>
      <c r="AG131" s="222">
        <v>0</v>
      </c>
      <c r="AH131" s="136">
        <v>0</v>
      </c>
      <c r="AI131" s="134" t="str">
        <f>IFERROR(AH131/AG131,"-")</f>
        <v>-</v>
      </c>
      <c r="AJ131" s="137">
        <v>0</v>
      </c>
      <c r="AK131" s="135" t="str">
        <f>IFERROR(AJ131/AH131,"-")</f>
        <v>-</v>
      </c>
      <c r="AL131" s="136">
        <v>0</v>
      </c>
      <c r="AM131" s="134" t="str">
        <f>IFERROR(AL131/AG131,"-")</f>
        <v>-</v>
      </c>
      <c r="AN131" s="137">
        <v>0</v>
      </c>
      <c r="AO131" s="135" t="str">
        <f>IFERROR(AN131/AL131,"-")</f>
        <v>-</v>
      </c>
      <c r="AP131" s="222">
        <v>0</v>
      </c>
      <c r="AQ131" s="136">
        <v>0</v>
      </c>
      <c r="AR131" s="134" t="str">
        <f>IFERROR(AQ131/AP131,"-")</f>
        <v>-</v>
      </c>
      <c r="AS131" s="137">
        <v>0</v>
      </c>
      <c r="AT131" s="135" t="str">
        <f>IFERROR(AS131/AQ131,"-")</f>
        <v>-</v>
      </c>
      <c r="AU131" s="136">
        <v>0</v>
      </c>
      <c r="AV131" s="134" t="str">
        <f>IFERROR(AU131/AP131,"-")</f>
        <v>-</v>
      </c>
      <c r="AW131" s="137">
        <v>0</v>
      </c>
      <c r="AX131" s="135" t="str">
        <f>IFERROR(AW131/AU131,"-")</f>
        <v>-</v>
      </c>
      <c r="AY131" s="222">
        <v>0</v>
      </c>
      <c r="AZ131" s="136">
        <v>0</v>
      </c>
      <c r="BA131" s="134" t="str">
        <f>IFERROR(AZ131/AY131,"-")</f>
        <v>-</v>
      </c>
      <c r="BB131" s="137">
        <v>0</v>
      </c>
      <c r="BC131" s="135" t="str">
        <f>IFERROR(BB131/AZ131,"-")</f>
        <v>-</v>
      </c>
      <c r="BD131" s="136">
        <v>0</v>
      </c>
      <c r="BE131" s="134" t="str">
        <f>IFERROR(BD131/AY131,"-")</f>
        <v>-</v>
      </c>
      <c r="BF131" s="137">
        <v>0</v>
      </c>
      <c r="BG131" s="135" t="str">
        <f>IFERROR(BF131/BD131,"-")</f>
        <v>-</v>
      </c>
      <c r="BH131" s="222">
        <v>0</v>
      </c>
      <c r="BI131" s="136">
        <v>0</v>
      </c>
      <c r="BJ131" s="134" t="str">
        <f>IFERROR(BI131/BH131,"-")</f>
        <v>-</v>
      </c>
      <c r="BK131" s="137">
        <v>0</v>
      </c>
      <c r="BL131" s="135" t="str">
        <f>IFERROR(BK131/BI131,"-")</f>
        <v>-</v>
      </c>
      <c r="BM131" s="136">
        <v>0</v>
      </c>
      <c r="BN131" s="134" t="str">
        <f>IFERROR(BM131/BH131,"-")</f>
        <v>-</v>
      </c>
      <c r="BO131" s="137">
        <v>0</v>
      </c>
      <c r="BP131" s="135" t="str">
        <f>IFERROR(BO131/BM131,"-")</f>
        <v>-</v>
      </c>
      <c r="BQ131" s="223">
        <f t="shared" si="152"/>
        <v>0</v>
      </c>
      <c r="BR131" s="136">
        <f t="shared" si="153"/>
        <v>0</v>
      </c>
      <c r="BS131" s="134" t="str">
        <f>IFERROR(BR131/BQ131,"-")</f>
        <v>-</v>
      </c>
      <c r="BT131" s="137">
        <f>SUM(I131,R131,AA131,AJ131,AS131,BB131,BK131)</f>
        <v>0</v>
      </c>
      <c r="BU131" s="135" t="str">
        <f>IFERROR(BT131/BR131,"-")</f>
        <v>-</v>
      </c>
      <c r="BV131" s="136">
        <f>SUM(K131,T131,AC131,AL131,AU131,BD131,BM131)</f>
        <v>0</v>
      </c>
      <c r="BW131" s="134" t="str">
        <f>IFERROR(BV131/BQ131,"-")</f>
        <v>-</v>
      </c>
      <c r="BX131" s="137">
        <f>SUM(M131,V131,AE131,AN131,AW131,BF131,BO131)</f>
        <v>0</v>
      </c>
      <c r="BY131" s="135" t="str">
        <f>IFERROR(BX131/BV131,"-")</f>
        <v>-</v>
      </c>
      <c r="BZ131" s="85"/>
      <c r="CA131" s="89" t="str">
        <f t="shared" si="108"/>
        <v>-</v>
      </c>
      <c r="CB131" s="89" t="str">
        <f t="shared" si="118"/>
        <v>-</v>
      </c>
    </row>
    <row r="132" spans="1:80" s="15" customFormat="1" ht="13.5" customHeight="1">
      <c r="A132" s="65"/>
      <c r="B132" s="333"/>
      <c r="C132" s="330"/>
      <c r="D132" s="338" t="s">
        <v>225</v>
      </c>
      <c r="E132" s="339"/>
      <c r="F132" s="154">
        <v>44</v>
      </c>
      <c r="G132" s="62">
        <v>43</v>
      </c>
      <c r="H132" s="83">
        <f t="shared" si="124"/>
        <v>0.97727272727272729</v>
      </c>
      <c r="I132" s="102">
        <v>85747250</v>
      </c>
      <c r="J132" s="110">
        <f t="shared" si="125"/>
        <v>1994122.0930232557</v>
      </c>
      <c r="K132" s="62">
        <v>34</v>
      </c>
      <c r="L132" s="83">
        <f t="shared" si="126"/>
        <v>0.77272727272727271</v>
      </c>
      <c r="M132" s="102">
        <v>39517842</v>
      </c>
      <c r="N132" s="110">
        <f t="shared" si="127"/>
        <v>1162289.4705882352</v>
      </c>
      <c r="O132" s="154">
        <v>98</v>
      </c>
      <c r="P132" s="62">
        <v>92</v>
      </c>
      <c r="Q132" s="83">
        <f t="shared" si="128"/>
        <v>0.93877551020408168</v>
      </c>
      <c r="R132" s="102">
        <v>191620280</v>
      </c>
      <c r="S132" s="110">
        <f t="shared" si="129"/>
        <v>2082829.1304347827</v>
      </c>
      <c r="T132" s="62">
        <v>83</v>
      </c>
      <c r="U132" s="83">
        <f t="shared" si="130"/>
        <v>0.84693877551020413</v>
      </c>
      <c r="V132" s="102">
        <v>87735087</v>
      </c>
      <c r="W132" s="110">
        <f t="shared" si="131"/>
        <v>1057049.2409638555</v>
      </c>
      <c r="X132" s="154">
        <v>4043</v>
      </c>
      <c r="Y132" s="62">
        <v>3781</v>
      </c>
      <c r="Z132" s="83">
        <f t="shared" si="132"/>
        <v>0.93519663616126636</v>
      </c>
      <c r="AA132" s="102">
        <v>2865029320</v>
      </c>
      <c r="AB132" s="110">
        <f t="shared" si="133"/>
        <v>757743.80322665966</v>
      </c>
      <c r="AC132" s="62">
        <v>3320</v>
      </c>
      <c r="AD132" s="83">
        <f t="shared" si="134"/>
        <v>0.82117239673509768</v>
      </c>
      <c r="AE132" s="102">
        <v>678546838</v>
      </c>
      <c r="AF132" s="110">
        <f t="shared" si="135"/>
        <v>204381.57771084338</v>
      </c>
      <c r="AG132" s="154">
        <v>3689</v>
      </c>
      <c r="AH132" s="62">
        <v>3503</v>
      </c>
      <c r="AI132" s="83">
        <f t="shared" si="136"/>
        <v>0.94957983193277307</v>
      </c>
      <c r="AJ132" s="102">
        <v>3286710230</v>
      </c>
      <c r="AK132" s="110">
        <f t="shared" si="137"/>
        <v>938255.84641735652</v>
      </c>
      <c r="AL132" s="62">
        <v>3211</v>
      </c>
      <c r="AM132" s="83">
        <f t="shared" si="138"/>
        <v>0.87042558959067495</v>
      </c>
      <c r="AN132" s="102">
        <v>727732518</v>
      </c>
      <c r="AO132" s="110">
        <f t="shared" si="139"/>
        <v>226637.34599813144</v>
      </c>
      <c r="AP132" s="154">
        <v>2451</v>
      </c>
      <c r="AQ132" s="62">
        <v>2325</v>
      </c>
      <c r="AR132" s="83">
        <f t="shared" si="140"/>
        <v>0.94859241126070992</v>
      </c>
      <c r="AS132" s="102">
        <v>2452138380</v>
      </c>
      <c r="AT132" s="110">
        <f t="shared" si="141"/>
        <v>1054683.1741935483</v>
      </c>
      <c r="AU132" s="62">
        <v>2149</v>
      </c>
      <c r="AV132" s="83">
        <f t="shared" si="142"/>
        <v>0.87678498572011421</v>
      </c>
      <c r="AW132" s="102">
        <v>529768941</v>
      </c>
      <c r="AX132" s="110">
        <f t="shared" si="143"/>
        <v>246518.81852024197</v>
      </c>
      <c r="AY132" s="154">
        <v>1017</v>
      </c>
      <c r="AZ132" s="62">
        <v>935</v>
      </c>
      <c r="BA132" s="83">
        <f t="shared" si="144"/>
        <v>0.91937069813176009</v>
      </c>
      <c r="BB132" s="102">
        <v>1041715890</v>
      </c>
      <c r="BC132" s="110">
        <f t="shared" si="145"/>
        <v>1114134.6417112299</v>
      </c>
      <c r="BD132" s="62">
        <v>852</v>
      </c>
      <c r="BE132" s="83">
        <f t="shared" si="146"/>
        <v>0.83775811209439532</v>
      </c>
      <c r="BF132" s="102">
        <v>179118990</v>
      </c>
      <c r="BG132" s="110">
        <f t="shared" si="147"/>
        <v>210233.55633802817</v>
      </c>
      <c r="BH132" s="154">
        <v>317</v>
      </c>
      <c r="BI132" s="62">
        <v>276</v>
      </c>
      <c r="BJ132" s="83">
        <f t="shared" si="148"/>
        <v>0.87066246056782337</v>
      </c>
      <c r="BK132" s="102">
        <v>293735350</v>
      </c>
      <c r="BL132" s="110">
        <f t="shared" si="149"/>
        <v>1064258.5144927537</v>
      </c>
      <c r="BM132" s="62">
        <v>237</v>
      </c>
      <c r="BN132" s="83">
        <f t="shared" si="150"/>
        <v>0.74763406940063093</v>
      </c>
      <c r="BO132" s="102">
        <v>47877088</v>
      </c>
      <c r="BP132" s="110">
        <f t="shared" si="151"/>
        <v>202013.02953586497</v>
      </c>
      <c r="BQ132" s="108">
        <f t="shared" si="152"/>
        <v>11659</v>
      </c>
      <c r="BR132" s="62">
        <f t="shared" si="153"/>
        <v>10955</v>
      </c>
      <c r="BS132" s="83">
        <f t="shared" si="154"/>
        <v>0.93961746290419423</v>
      </c>
      <c r="BT132" s="102">
        <f t="shared" si="155"/>
        <v>10216696700</v>
      </c>
      <c r="BU132" s="110">
        <f t="shared" si="156"/>
        <v>932605.81469648564</v>
      </c>
      <c r="BV132" s="62">
        <f t="shared" si="157"/>
        <v>9886</v>
      </c>
      <c r="BW132" s="83">
        <f t="shared" si="158"/>
        <v>0.84792863881979585</v>
      </c>
      <c r="BX132" s="102">
        <f t="shared" si="159"/>
        <v>2290297304</v>
      </c>
      <c r="BY132" s="110">
        <f t="shared" si="160"/>
        <v>231670.7772607728</v>
      </c>
      <c r="BZ132" s="85"/>
      <c r="CA132" s="89">
        <f t="shared" si="108"/>
        <v>9.1688824084398379E-2</v>
      </c>
      <c r="CB132" s="89">
        <f t="shared" si="118"/>
        <v>6.0382537095805766E-2</v>
      </c>
    </row>
    <row r="133" spans="1:80" s="15" customFormat="1" ht="13.5" customHeight="1">
      <c r="A133" s="65"/>
      <c r="B133" s="331">
        <v>22</v>
      </c>
      <c r="C133" s="328" t="s">
        <v>63</v>
      </c>
      <c r="D133" s="318" t="s">
        <v>157</v>
      </c>
      <c r="E133" s="307"/>
      <c r="F133" s="154">
        <v>3</v>
      </c>
      <c r="G133" s="62">
        <v>3</v>
      </c>
      <c r="H133" s="83">
        <f t="shared" si="124"/>
        <v>1</v>
      </c>
      <c r="I133" s="102">
        <v>978070</v>
      </c>
      <c r="J133" s="110">
        <f t="shared" si="125"/>
        <v>326023.33333333331</v>
      </c>
      <c r="K133" s="62">
        <v>3</v>
      </c>
      <c r="L133" s="83">
        <f t="shared" si="126"/>
        <v>1</v>
      </c>
      <c r="M133" s="102">
        <v>96353</v>
      </c>
      <c r="N133" s="110">
        <f t="shared" si="127"/>
        <v>32117.666666666668</v>
      </c>
      <c r="O133" s="154">
        <v>8</v>
      </c>
      <c r="P133" s="62">
        <v>8</v>
      </c>
      <c r="Q133" s="83">
        <f t="shared" si="128"/>
        <v>1</v>
      </c>
      <c r="R133" s="102">
        <v>9026130</v>
      </c>
      <c r="S133" s="110">
        <f t="shared" si="129"/>
        <v>1128266.25</v>
      </c>
      <c r="T133" s="62">
        <v>7</v>
      </c>
      <c r="U133" s="83">
        <f t="shared" si="130"/>
        <v>0.875</v>
      </c>
      <c r="V133" s="102">
        <v>425541</v>
      </c>
      <c r="W133" s="110">
        <f t="shared" si="131"/>
        <v>60791.571428571428</v>
      </c>
      <c r="X133" s="154">
        <v>770</v>
      </c>
      <c r="Y133" s="62">
        <v>760</v>
      </c>
      <c r="Z133" s="83">
        <f t="shared" si="132"/>
        <v>0.98701298701298701</v>
      </c>
      <c r="AA133" s="102">
        <v>328967770</v>
      </c>
      <c r="AB133" s="110">
        <f t="shared" si="133"/>
        <v>432852.32894736843</v>
      </c>
      <c r="AC133" s="62">
        <v>645</v>
      </c>
      <c r="AD133" s="83">
        <f t="shared" si="134"/>
        <v>0.83766233766233766</v>
      </c>
      <c r="AE133" s="102">
        <v>69171677</v>
      </c>
      <c r="AF133" s="110">
        <f t="shared" si="135"/>
        <v>107242.91007751938</v>
      </c>
      <c r="AG133" s="154">
        <v>561</v>
      </c>
      <c r="AH133" s="62">
        <v>554</v>
      </c>
      <c r="AI133" s="83">
        <f t="shared" si="136"/>
        <v>0.98752228163992872</v>
      </c>
      <c r="AJ133" s="102">
        <v>308669690</v>
      </c>
      <c r="AK133" s="110">
        <f t="shared" si="137"/>
        <v>557165.50541516242</v>
      </c>
      <c r="AL133" s="62">
        <v>502</v>
      </c>
      <c r="AM133" s="83">
        <f t="shared" si="138"/>
        <v>0.89483065953654184</v>
      </c>
      <c r="AN133" s="102">
        <v>58193504</v>
      </c>
      <c r="AO133" s="110">
        <f t="shared" si="139"/>
        <v>115923.31474103585</v>
      </c>
      <c r="AP133" s="154">
        <v>217</v>
      </c>
      <c r="AQ133" s="62">
        <v>212</v>
      </c>
      <c r="AR133" s="83">
        <f t="shared" si="140"/>
        <v>0.97695852534562211</v>
      </c>
      <c r="AS133" s="102">
        <v>141377320</v>
      </c>
      <c r="AT133" s="110">
        <f t="shared" si="141"/>
        <v>666874.15094339626</v>
      </c>
      <c r="AU133" s="62">
        <v>195</v>
      </c>
      <c r="AV133" s="83">
        <f t="shared" si="142"/>
        <v>0.89861751152073732</v>
      </c>
      <c r="AW133" s="102">
        <v>26560953</v>
      </c>
      <c r="AX133" s="110">
        <f t="shared" si="143"/>
        <v>136210.0153846154</v>
      </c>
      <c r="AY133" s="154">
        <v>65</v>
      </c>
      <c r="AZ133" s="62">
        <v>65</v>
      </c>
      <c r="BA133" s="83">
        <f t="shared" si="144"/>
        <v>1</v>
      </c>
      <c r="BB133" s="102">
        <v>31081000</v>
      </c>
      <c r="BC133" s="110">
        <f t="shared" si="145"/>
        <v>478169.23076923075</v>
      </c>
      <c r="BD133" s="62">
        <v>57</v>
      </c>
      <c r="BE133" s="83">
        <f t="shared" si="146"/>
        <v>0.87692307692307692</v>
      </c>
      <c r="BF133" s="102">
        <v>5810237</v>
      </c>
      <c r="BG133" s="110">
        <f t="shared" si="147"/>
        <v>101933.98245614035</v>
      </c>
      <c r="BH133" s="154">
        <v>10</v>
      </c>
      <c r="BI133" s="62">
        <v>9</v>
      </c>
      <c r="BJ133" s="83">
        <f t="shared" si="148"/>
        <v>0.9</v>
      </c>
      <c r="BK133" s="102">
        <v>3657220</v>
      </c>
      <c r="BL133" s="110">
        <f t="shared" si="149"/>
        <v>406357.77777777775</v>
      </c>
      <c r="BM133" s="62">
        <v>9</v>
      </c>
      <c r="BN133" s="83">
        <f t="shared" si="150"/>
        <v>0.9</v>
      </c>
      <c r="BO133" s="102">
        <v>797396</v>
      </c>
      <c r="BP133" s="110">
        <f t="shared" si="151"/>
        <v>88599.555555555562</v>
      </c>
      <c r="BQ133" s="108">
        <f t="shared" si="152"/>
        <v>1634</v>
      </c>
      <c r="BR133" s="62">
        <f t="shared" si="153"/>
        <v>1611</v>
      </c>
      <c r="BS133" s="83">
        <f t="shared" si="154"/>
        <v>0.98592411260709911</v>
      </c>
      <c r="BT133" s="102">
        <f t="shared" si="155"/>
        <v>823757200</v>
      </c>
      <c r="BU133" s="110">
        <f t="shared" si="156"/>
        <v>511332.83674736187</v>
      </c>
      <c r="BV133" s="62">
        <f t="shared" si="157"/>
        <v>1418</v>
      </c>
      <c r="BW133" s="83">
        <f t="shared" si="158"/>
        <v>0.86780905752753978</v>
      </c>
      <c r="BX133" s="102">
        <f t="shared" si="159"/>
        <v>161055661</v>
      </c>
      <c r="BY133" s="110">
        <f t="shared" si="160"/>
        <v>113579.45063469675</v>
      </c>
      <c r="BZ133" s="85"/>
      <c r="CA133" s="89">
        <f t="shared" si="108"/>
        <v>0.11811505507955933</v>
      </c>
      <c r="CB133" s="89">
        <f t="shared" si="118"/>
        <v>1.4075887392900888E-2</v>
      </c>
    </row>
    <row r="134" spans="1:80" s="15" customFormat="1" ht="13.5" customHeight="1">
      <c r="A134" s="65"/>
      <c r="B134" s="332"/>
      <c r="C134" s="329"/>
      <c r="D134" s="306" t="s">
        <v>171</v>
      </c>
      <c r="E134" s="307"/>
      <c r="F134" s="154">
        <v>0</v>
      </c>
      <c r="G134" s="62">
        <v>0</v>
      </c>
      <c r="H134" s="83" t="str">
        <f t="shared" si="124"/>
        <v>-</v>
      </c>
      <c r="I134" s="102">
        <v>0</v>
      </c>
      <c r="J134" s="110" t="str">
        <f t="shared" si="125"/>
        <v>-</v>
      </c>
      <c r="K134" s="62">
        <v>0</v>
      </c>
      <c r="L134" s="83" t="str">
        <f t="shared" si="126"/>
        <v>-</v>
      </c>
      <c r="M134" s="102">
        <v>0</v>
      </c>
      <c r="N134" s="110" t="str">
        <f t="shared" si="127"/>
        <v>-</v>
      </c>
      <c r="O134" s="154">
        <v>2</v>
      </c>
      <c r="P134" s="62">
        <v>2</v>
      </c>
      <c r="Q134" s="83">
        <f t="shared" si="128"/>
        <v>1</v>
      </c>
      <c r="R134" s="102">
        <v>1404980</v>
      </c>
      <c r="S134" s="110">
        <f t="shared" si="129"/>
        <v>702490</v>
      </c>
      <c r="T134" s="62">
        <v>2</v>
      </c>
      <c r="U134" s="83">
        <f t="shared" si="130"/>
        <v>1</v>
      </c>
      <c r="V134" s="102">
        <v>95045</v>
      </c>
      <c r="W134" s="110">
        <f t="shared" si="131"/>
        <v>47522.5</v>
      </c>
      <c r="X134" s="154">
        <v>26</v>
      </c>
      <c r="Y134" s="62">
        <v>26</v>
      </c>
      <c r="Z134" s="83">
        <f t="shared" si="132"/>
        <v>1</v>
      </c>
      <c r="AA134" s="102">
        <v>8859780</v>
      </c>
      <c r="AB134" s="110">
        <f t="shared" si="133"/>
        <v>340760.76923076925</v>
      </c>
      <c r="AC134" s="62">
        <v>23</v>
      </c>
      <c r="AD134" s="83">
        <f t="shared" si="134"/>
        <v>0.88461538461538458</v>
      </c>
      <c r="AE134" s="102">
        <v>1812616</v>
      </c>
      <c r="AF134" s="110">
        <f t="shared" si="135"/>
        <v>78809.391304347824</v>
      </c>
      <c r="AG134" s="154">
        <v>12</v>
      </c>
      <c r="AH134" s="62">
        <v>12</v>
      </c>
      <c r="AI134" s="83">
        <f t="shared" si="136"/>
        <v>1</v>
      </c>
      <c r="AJ134" s="102">
        <v>4898150</v>
      </c>
      <c r="AK134" s="110">
        <f t="shared" si="137"/>
        <v>408179.16666666669</v>
      </c>
      <c r="AL134" s="62">
        <v>11</v>
      </c>
      <c r="AM134" s="83">
        <f t="shared" si="138"/>
        <v>0.91666666666666663</v>
      </c>
      <c r="AN134" s="102">
        <v>1904757</v>
      </c>
      <c r="AO134" s="110">
        <f t="shared" si="139"/>
        <v>173159.72727272726</v>
      </c>
      <c r="AP134" s="154">
        <v>5</v>
      </c>
      <c r="AQ134" s="62">
        <v>5</v>
      </c>
      <c r="AR134" s="83">
        <f t="shared" si="140"/>
        <v>1</v>
      </c>
      <c r="AS134" s="102">
        <v>3192620</v>
      </c>
      <c r="AT134" s="110">
        <f t="shared" si="141"/>
        <v>638524</v>
      </c>
      <c r="AU134" s="62">
        <v>3</v>
      </c>
      <c r="AV134" s="83">
        <f t="shared" si="142"/>
        <v>0.6</v>
      </c>
      <c r="AW134" s="102">
        <v>718294</v>
      </c>
      <c r="AX134" s="110">
        <f t="shared" si="143"/>
        <v>239431.33333333334</v>
      </c>
      <c r="AY134" s="154">
        <v>2</v>
      </c>
      <c r="AZ134" s="62">
        <v>2</v>
      </c>
      <c r="BA134" s="83">
        <f t="shared" si="144"/>
        <v>1</v>
      </c>
      <c r="BB134" s="102">
        <v>1156150</v>
      </c>
      <c r="BC134" s="110">
        <f t="shared" si="145"/>
        <v>578075</v>
      </c>
      <c r="BD134" s="62">
        <v>2</v>
      </c>
      <c r="BE134" s="83">
        <f t="shared" si="146"/>
        <v>1</v>
      </c>
      <c r="BF134" s="102">
        <v>226491</v>
      </c>
      <c r="BG134" s="110">
        <f t="shared" si="147"/>
        <v>113245.5</v>
      </c>
      <c r="BH134" s="154">
        <v>1</v>
      </c>
      <c r="BI134" s="62">
        <v>1</v>
      </c>
      <c r="BJ134" s="83">
        <f t="shared" si="148"/>
        <v>1</v>
      </c>
      <c r="BK134" s="102">
        <v>251170</v>
      </c>
      <c r="BL134" s="110">
        <f t="shared" si="149"/>
        <v>251170</v>
      </c>
      <c r="BM134" s="62">
        <v>1</v>
      </c>
      <c r="BN134" s="83">
        <f t="shared" si="150"/>
        <v>1</v>
      </c>
      <c r="BO134" s="102">
        <v>154601</v>
      </c>
      <c r="BP134" s="110">
        <f t="shared" si="151"/>
        <v>154601</v>
      </c>
      <c r="BQ134" s="108">
        <f t="shared" si="152"/>
        <v>48</v>
      </c>
      <c r="BR134" s="62">
        <f t="shared" si="153"/>
        <v>48</v>
      </c>
      <c r="BS134" s="83">
        <f t="shared" si="154"/>
        <v>1</v>
      </c>
      <c r="BT134" s="102">
        <f t="shared" si="155"/>
        <v>19762850</v>
      </c>
      <c r="BU134" s="110">
        <f t="shared" si="156"/>
        <v>411726.04166666669</v>
      </c>
      <c r="BV134" s="62">
        <f t="shared" si="157"/>
        <v>42</v>
      </c>
      <c r="BW134" s="83">
        <f t="shared" si="158"/>
        <v>0.875</v>
      </c>
      <c r="BX134" s="102">
        <f t="shared" si="159"/>
        <v>4911804</v>
      </c>
      <c r="BY134" s="110">
        <f t="shared" si="160"/>
        <v>116947.71428571429</v>
      </c>
      <c r="BZ134" s="85"/>
      <c r="CA134" s="89">
        <f t="shared" si="108"/>
        <v>0.125</v>
      </c>
      <c r="CB134" s="89">
        <f t="shared" si="118"/>
        <v>0</v>
      </c>
    </row>
    <row r="135" spans="1:80" s="15" customFormat="1" ht="13.5" customHeight="1">
      <c r="A135" s="65"/>
      <c r="B135" s="332"/>
      <c r="C135" s="329"/>
      <c r="D135" s="84"/>
      <c r="E135" s="74" t="s">
        <v>167</v>
      </c>
      <c r="F135" s="178">
        <v>0</v>
      </c>
      <c r="G135" s="64">
        <v>0</v>
      </c>
      <c r="H135" s="82" t="str">
        <f t="shared" si="124"/>
        <v>-</v>
      </c>
      <c r="I135" s="111">
        <v>0</v>
      </c>
      <c r="J135" s="112" t="str">
        <f t="shared" si="125"/>
        <v>-</v>
      </c>
      <c r="K135" s="64">
        <v>0</v>
      </c>
      <c r="L135" s="82" t="str">
        <f t="shared" si="126"/>
        <v>-</v>
      </c>
      <c r="M135" s="111">
        <v>0</v>
      </c>
      <c r="N135" s="112" t="str">
        <f t="shared" si="127"/>
        <v>-</v>
      </c>
      <c r="O135" s="178">
        <v>2</v>
      </c>
      <c r="P135" s="64">
        <v>2</v>
      </c>
      <c r="Q135" s="82">
        <f t="shared" si="128"/>
        <v>1</v>
      </c>
      <c r="R135" s="111">
        <v>1404980</v>
      </c>
      <c r="S135" s="112">
        <f t="shared" si="129"/>
        <v>702490</v>
      </c>
      <c r="T135" s="64">
        <v>2</v>
      </c>
      <c r="U135" s="82">
        <f t="shared" si="130"/>
        <v>1</v>
      </c>
      <c r="V135" s="111">
        <v>95045</v>
      </c>
      <c r="W135" s="112">
        <f t="shared" si="131"/>
        <v>47522.5</v>
      </c>
      <c r="X135" s="178">
        <v>24</v>
      </c>
      <c r="Y135" s="64">
        <v>24</v>
      </c>
      <c r="Z135" s="82">
        <f t="shared" si="132"/>
        <v>1</v>
      </c>
      <c r="AA135" s="111">
        <v>8581220</v>
      </c>
      <c r="AB135" s="112">
        <f t="shared" si="133"/>
        <v>357550.83333333331</v>
      </c>
      <c r="AC135" s="64">
        <v>22</v>
      </c>
      <c r="AD135" s="82">
        <f t="shared" si="134"/>
        <v>0.91666666666666663</v>
      </c>
      <c r="AE135" s="111">
        <v>1775141</v>
      </c>
      <c r="AF135" s="112">
        <f t="shared" si="135"/>
        <v>80688.227272727279</v>
      </c>
      <c r="AG135" s="178">
        <v>10</v>
      </c>
      <c r="AH135" s="64">
        <v>10</v>
      </c>
      <c r="AI135" s="82">
        <f t="shared" si="136"/>
        <v>1</v>
      </c>
      <c r="AJ135" s="111">
        <v>3350130</v>
      </c>
      <c r="AK135" s="112">
        <f t="shared" si="137"/>
        <v>335013</v>
      </c>
      <c r="AL135" s="64">
        <v>9</v>
      </c>
      <c r="AM135" s="82">
        <f t="shared" si="138"/>
        <v>0.9</v>
      </c>
      <c r="AN135" s="111">
        <v>777025</v>
      </c>
      <c r="AO135" s="112">
        <f t="shared" si="139"/>
        <v>86336.111111111109</v>
      </c>
      <c r="AP135" s="178">
        <v>4</v>
      </c>
      <c r="AQ135" s="64">
        <v>4</v>
      </c>
      <c r="AR135" s="82">
        <f t="shared" si="140"/>
        <v>1</v>
      </c>
      <c r="AS135" s="111">
        <v>2630190</v>
      </c>
      <c r="AT135" s="112">
        <f t="shared" si="141"/>
        <v>657547.5</v>
      </c>
      <c r="AU135" s="64">
        <v>2</v>
      </c>
      <c r="AV135" s="82">
        <f t="shared" si="142"/>
        <v>0.5</v>
      </c>
      <c r="AW135" s="111">
        <v>464187</v>
      </c>
      <c r="AX135" s="112">
        <f t="shared" si="143"/>
        <v>232093.5</v>
      </c>
      <c r="AY135" s="178">
        <v>1</v>
      </c>
      <c r="AZ135" s="64">
        <v>1</v>
      </c>
      <c r="BA135" s="82">
        <f t="shared" si="144"/>
        <v>1</v>
      </c>
      <c r="BB135" s="111">
        <v>715250</v>
      </c>
      <c r="BC135" s="112">
        <f t="shared" si="145"/>
        <v>715250</v>
      </c>
      <c r="BD135" s="64">
        <v>1</v>
      </c>
      <c r="BE135" s="82">
        <f t="shared" si="146"/>
        <v>1</v>
      </c>
      <c r="BF135" s="111">
        <v>102366</v>
      </c>
      <c r="BG135" s="112">
        <f t="shared" si="147"/>
        <v>102366</v>
      </c>
      <c r="BH135" s="178">
        <v>0</v>
      </c>
      <c r="BI135" s="64">
        <v>0</v>
      </c>
      <c r="BJ135" s="82" t="str">
        <f t="shared" si="148"/>
        <v>-</v>
      </c>
      <c r="BK135" s="111">
        <v>0</v>
      </c>
      <c r="BL135" s="112" t="str">
        <f t="shared" si="149"/>
        <v>-</v>
      </c>
      <c r="BM135" s="64">
        <v>0</v>
      </c>
      <c r="BN135" s="82" t="str">
        <f t="shared" si="150"/>
        <v>-</v>
      </c>
      <c r="BO135" s="111">
        <v>0</v>
      </c>
      <c r="BP135" s="112" t="str">
        <f t="shared" si="151"/>
        <v>-</v>
      </c>
      <c r="BQ135" s="109">
        <f t="shared" si="152"/>
        <v>41</v>
      </c>
      <c r="BR135" s="64">
        <f t="shared" si="153"/>
        <v>41</v>
      </c>
      <c r="BS135" s="82">
        <f t="shared" si="154"/>
        <v>1</v>
      </c>
      <c r="BT135" s="111">
        <f t="shared" si="155"/>
        <v>16681770</v>
      </c>
      <c r="BU135" s="112">
        <f t="shared" si="156"/>
        <v>406872.43902439025</v>
      </c>
      <c r="BV135" s="64">
        <f t="shared" si="157"/>
        <v>36</v>
      </c>
      <c r="BW135" s="82">
        <f t="shared" si="158"/>
        <v>0.87804878048780488</v>
      </c>
      <c r="BX135" s="111">
        <f t="shared" si="159"/>
        <v>3213764</v>
      </c>
      <c r="BY135" s="112">
        <f t="shared" si="160"/>
        <v>89271.222222222219</v>
      </c>
      <c r="BZ135" s="85"/>
      <c r="CA135" s="89">
        <f t="shared" ref="CA135:CA198" si="161">IFERROR(BS135-BW135,"-")</f>
        <v>0.12195121951219512</v>
      </c>
      <c r="CB135" s="89">
        <f t="shared" si="118"/>
        <v>0</v>
      </c>
    </row>
    <row r="136" spans="1:80" s="15" customFormat="1" ht="13.5" customHeight="1">
      <c r="A136" s="65"/>
      <c r="B136" s="332"/>
      <c r="C136" s="329"/>
      <c r="D136" s="84"/>
      <c r="E136" s="209" t="s">
        <v>168</v>
      </c>
      <c r="F136" s="224">
        <v>0</v>
      </c>
      <c r="G136" s="225">
        <v>0</v>
      </c>
      <c r="H136" s="226" t="str">
        <f t="shared" si="124"/>
        <v>-</v>
      </c>
      <c r="I136" s="227">
        <v>0</v>
      </c>
      <c r="J136" s="228" t="str">
        <f t="shared" si="125"/>
        <v>-</v>
      </c>
      <c r="K136" s="225">
        <v>0</v>
      </c>
      <c r="L136" s="226" t="str">
        <f t="shared" si="126"/>
        <v>-</v>
      </c>
      <c r="M136" s="227">
        <v>0</v>
      </c>
      <c r="N136" s="228" t="str">
        <f t="shared" si="127"/>
        <v>-</v>
      </c>
      <c r="O136" s="224">
        <v>0</v>
      </c>
      <c r="P136" s="225">
        <v>0</v>
      </c>
      <c r="Q136" s="226" t="str">
        <f t="shared" si="128"/>
        <v>-</v>
      </c>
      <c r="R136" s="227">
        <v>0</v>
      </c>
      <c r="S136" s="228" t="str">
        <f t="shared" si="129"/>
        <v>-</v>
      </c>
      <c r="T136" s="225">
        <v>0</v>
      </c>
      <c r="U136" s="226" t="str">
        <f t="shared" si="130"/>
        <v>-</v>
      </c>
      <c r="V136" s="227">
        <v>0</v>
      </c>
      <c r="W136" s="228" t="str">
        <f t="shared" si="131"/>
        <v>-</v>
      </c>
      <c r="X136" s="224">
        <v>2</v>
      </c>
      <c r="Y136" s="225">
        <v>2</v>
      </c>
      <c r="Z136" s="226">
        <f t="shared" si="132"/>
        <v>1</v>
      </c>
      <c r="AA136" s="227">
        <v>278560</v>
      </c>
      <c r="AB136" s="228">
        <f t="shared" si="133"/>
        <v>139280</v>
      </c>
      <c r="AC136" s="225">
        <v>1</v>
      </c>
      <c r="AD136" s="226">
        <f t="shared" si="134"/>
        <v>0.5</v>
      </c>
      <c r="AE136" s="227">
        <v>37475</v>
      </c>
      <c r="AF136" s="228">
        <f t="shared" si="135"/>
        <v>37475</v>
      </c>
      <c r="AG136" s="224">
        <v>2</v>
      </c>
      <c r="AH136" s="225">
        <v>2</v>
      </c>
      <c r="AI136" s="226">
        <f t="shared" si="136"/>
        <v>1</v>
      </c>
      <c r="AJ136" s="227">
        <v>1548020</v>
      </c>
      <c r="AK136" s="228">
        <f t="shared" si="137"/>
        <v>774010</v>
      </c>
      <c r="AL136" s="225">
        <v>2</v>
      </c>
      <c r="AM136" s="226">
        <f t="shared" si="138"/>
        <v>1</v>
      </c>
      <c r="AN136" s="227">
        <v>1127732</v>
      </c>
      <c r="AO136" s="228">
        <f t="shared" si="139"/>
        <v>563866</v>
      </c>
      <c r="AP136" s="224">
        <v>1</v>
      </c>
      <c r="AQ136" s="225">
        <v>1</v>
      </c>
      <c r="AR136" s="226">
        <f t="shared" si="140"/>
        <v>1</v>
      </c>
      <c r="AS136" s="227">
        <v>562430</v>
      </c>
      <c r="AT136" s="228">
        <f t="shared" si="141"/>
        <v>562430</v>
      </c>
      <c r="AU136" s="225">
        <v>1</v>
      </c>
      <c r="AV136" s="226">
        <f t="shared" si="142"/>
        <v>1</v>
      </c>
      <c r="AW136" s="227">
        <v>254107</v>
      </c>
      <c r="AX136" s="228">
        <f t="shared" si="143"/>
        <v>254107</v>
      </c>
      <c r="AY136" s="224">
        <v>1</v>
      </c>
      <c r="AZ136" s="225">
        <v>1</v>
      </c>
      <c r="BA136" s="226">
        <f t="shared" si="144"/>
        <v>1</v>
      </c>
      <c r="BB136" s="227">
        <v>440900</v>
      </c>
      <c r="BC136" s="228">
        <f t="shared" si="145"/>
        <v>440900</v>
      </c>
      <c r="BD136" s="225">
        <v>1</v>
      </c>
      <c r="BE136" s="226">
        <f t="shared" si="146"/>
        <v>1</v>
      </c>
      <c r="BF136" s="227">
        <v>124125</v>
      </c>
      <c r="BG136" s="228">
        <f t="shared" si="147"/>
        <v>124125</v>
      </c>
      <c r="BH136" s="224">
        <v>1</v>
      </c>
      <c r="BI136" s="225">
        <v>1</v>
      </c>
      <c r="BJ136" s="226">
        <f t="shared" si="148"/>
        <v>1</v>
      </c>
      <c r="BK136" s="227">
        <v>251170</v>
      </c>
      <c r="BL136" s="228">
        <f t="shared" si="149"/>
        <v>251170</v>
      </c>
      <c r="BM136" s="225">
        <v>1</v>
      </c>
      <c r="BN136" s="226">
        <f t="shared" si="150"/>
        <v>1</v>
      </c>
      <c r="BO136" s="227">
        <v>154601</v>
      </c>
      <c r="BP136" s="228">
        <f t="shared" si="151"/>
        <v>154601</v>
      </c>
      <c r="BQ136" s="229">
        <f t="shared" si="152"/>
        <v>7</v>
      </c>
      <c r="BR136" s="225">
        <f t="shared" si="153"/>
        <v>7</v>
      </c>
      <c r="BS136" s="226">
        <f t="shared" si="154"/>
        <v>1</v>
      </c>
      <c r="BT136" s="227">
        <f t="shared" si="155"/>
        <v>3081080</v>
      </c>
      <c r="BU136" s="228">
        <f t="shared" si="156"/>
        <v>440154.28571428574</v>
      </c>
      <c r="BV136" s="225">
        <f t="shared" si="157"/>
        <v>6</v>
      </c>
      <c r="BW136" s="226">
        <f t="shared" si="158"/>
        <v>0.8571428571428571</v>
      </c>
      <c r="BX136" s="227">
        <f t="shared" si="159"/>
        <v>1698040</v>
      </c>
      <c r="BY136" s="228">
        <f t="shared" si="160"/>
        <v>283006.66666666669</v>
      </c>
      <c r="BZ136" s="85"/>
      <c r="CA136" s="89">
        <f t="shared" si="161"/>
        <v>0.1428571428571429</v>
      </c>
      <c r="CB136" s="89">
        <f t="shared" ref="CB136:CB199" si="162">IFERROR(1-BS136,"-")</f>
        <v>0</v>
      </c>
    </row>
    <row r="137" spans="1:80" s="15" customFormat="1" ht="13.5" customHeight="1">
      <c r="A137" s="65"/>
      <c r="B137" s="332"/>
      <c r="C137" s="329"/>
      <c r="D137" s="221"/>
      <c r="E137" s="75" t="s">
        <v>234</v>
      </c>
      <c r="F137" s="222">
        <v>0</v>
      </c>
      <c r="G137" s="136">
        <v>0</v>
      </c>
      <c r="H137" s="134" t="str">
        <f>IFERROR(G137/F137,"-")</f>
        <v>-</v>
      </c>
      <c r="I137" s="137">
        <v>0</v>
      </c>
      <c r="J137" s="135" t="str">
        <f>IFERROR(I137/G137,"-")</f>
        <v>-</v>
      </c>
      <c r="K137" s="136">
        <v>0</v>
      </c>
      <c r="L137" s="134" t="str">
        <f>IFERROR(K137/F137,"-")</f>
        <v>-</v>
      </c>
      <c r="M137" s="137">
        <v>0</v>
      </c>
      <c r="N137" s="135" t="str">
        <f>IFERROR(M137/K137,"-")</f>
        <v>-</v>
      </c>
      <c r="O137" s="222">
        <v>0</v>
      </c>
      <c r="P137" s="136">
        <v>0</v>
      </c>
      <c r="Q137" s="134" t="str">
        <f>IFERROR(P137/O137,"-")</f>
        <v>-</v>
      </c>
      <c r="R137" s="137">
        <v>0</v>
      </c>
      <c r="S137" s="135" t="str">
        <f>IFERROR(R137/P137,"-")</f>
        <v>-</v>
      </c>
      <c r="T137" s="136">
        <v>0</v>
      </c>
      <c r="U137" s="134" t="str">
        <f>IFERROR(T137/O137,"-")</f>
        <v>-</v>
      </c>
      <c r="V137" s="137">
        <v>0</v>
      </c>
      <c r="W137" s="135" t="str">
        <f>IFERROR(V137/T137,"-")</f>
        <v>-</v>
      </c>
      <c r="X137" s="222">
        <v>0</v>
      </c>
      <c r="Y137" s="136">
        <v>0</v>
      </c>
      <c r="Z137" s="134" t="str">
        <f>IFERROR(Y137/X137,"-")</f>
        <v>-</v>
      </c>
      <c r="AA137" s="137">
        <v>0</v>
      </c>
      <c r="AB137" s="135" t="str">
        <f>IFERROR(AA137/Y137,"-")</f>
        <v>-</v>
      </c>
      <c r="AC137" s="136">
        <v>0</v>
      </c>
      <c r="AD137" s="134" t="str">
        <f>IFERROR(AC137/X137,"-")</f>
        <v>-</v>
      </c>
      <c r="AE137" s="137">
        <v>0</v>
      </c>
      <c r="AF137" s="135" t="str">
        <f>IFERROR(AE137/AC137,"-")</f>
        <v>-</v>
      </c>
      <c r="AG137" s="222">
        <v>0</v>
      </c>
      <c r="AH137" s="136">
        <v>0</v>
      </c>
      <c r="AI137" s="134" t="str">
        <f>IFERROR(AH137/AG137,"-")</f>
        <v>-</v>
      </c>
      <c r="AJ137" s="137">
        <v>0</v>
      </c>
      <c r="AK137" s="135" t="str">
        <f>IFERROR(AJ137/AH137,"-")</f>
        <v>-</v>
      </c>
      <c r="AL137" s="136">
        <v>0</v>
      </c>
      <c r="AM137" s="134" t="str">
        <f>IFERROR(AL137/AG137,"-")</f>
        <v>-</v>
      </c>
      <c r="AN137" s="137">
        <v>0</v>
      </c>
      <c r="AO137" s="135" t="str">
        <f>IFERROR(AN137/AL137,"-")</f>
        <v>-</v>
      </c>
      <c r="AP137" s="222">
        <v>0</v>
      </c>
      <c r="AQ137" s="136">
        <v>0</v>
      </c>
      <c r="AR137" s="134" t="str">
        <f>IFERROR(AQ137/AP137,"-")</f>
        <v>-</v>
      </c>
      <c r="AS137" s="137">
        <v>0</v>
      </c>
      <c r="AT137" s="135" t="str">
        <f>IFERROR(AS137/AQ137,"-")</f>
        <v>-</v>
      </c>
      <c r="AU137" s="136">
        <v>0</v>
      </c>
      <c r="AV137" s="134" t="str">
        <f>IFERROR(AU137/AP137,"-")</f>
        <v>-</v>
      </c>
      <c r="AW137" s="137">
        <v>0</v>
      </c>
      <c r="AX137" s="135" t="str">
        <f>IFERROR(AW137/AU137,"-")</f>
        <v>-</v>
      </c>
      <c r="AY137" s="222">
        <v>0</v>
      </c>
      <c r="AZ137" s="136">
        <v>0</v>
      </c>
      <c r="BA137" s="134" t="str">
        <f>IFERROR(AZ137/AY137,"-")</f>
        <v>-</v>
      </c>
      <c r="BB137" s="137">
        <v>0</v>
      </c>
      <c r="BC137" s="135" t="str">
        <f>IFERROR(BB137/AZ137,"-")</f>
        <v>-</v>
      </c>
      <c r="BD137" s="136">
        <v>0</v>
      </c>
      <c r="BE137" s="134" t="str">
        <f>IFERROR(BD137/AY137,"-")</f>
        <v>-</v>
      </c>
      <c r="BF137" s="137">
        <v>0</v>
      </c>
      <c r="BG137" s="135" t="str">
        <f>IFERROR(BF137/BD137,"-")</f>
        <v>-</v>
      </c>
      <c r="BH137" s="222">
        <v>0</v>
      </c>
      <c r="BI137" s="136">
        <v>0</v>
      </c>
      <c r="BJ137" s="134" t="str">
        <f>IFERROR(BI137/BH137,"-")</f>
        <v>-</v>
      </c>
      <c r="BK137" s="137">
        <v>0</v>
      </c>
      <c r="BL137" s="135" t="str">
        <f>IFERROR(BK137/BI137,"-")</f>
        <v>-</v>
      </c>
      <c r="BM137" s="136">
        <v>0</v>
      </c>
      <c r="BN137" s="134" t="str">
        <f>IFERROR(BM137/BH137,"-")</f>
        <v>-</v>
      </c>
      <c r="BO137" s="137">
        <v>0</v>
      </c>
      <c r="BP137" s="135" t="str">
        <f>IFERROR(BO137/BM137,"-")</f>
        <v>-</v>
      </c>
      <c r="BQ137" s="223">
        <f t="shared" si="152"/>
        <v>0</v>
      </c>
      <c r="BR137" s="136">
        <f t="shared" si="153"/>
        <v>0</v>
      </c>
      <c r="BS137" s="134" t="str">
        <f>IFERROR(BR137/BQ137,"-")</f>
        <v>-</v>
      </c>
      <c r="BT137" s="137">
        <f>SUM(I137,R137,AA137,AJ137,AS137,BB137,BK137)</f>
        <v>0</v>
      </c>
      <c r="BU137" s="135" t="str">
        <f>IFERROR(BT137/BR137,"-")</f>
        <v>-</v>
      </c>
      <c r="BV137" s="136">
        <f>SUM(K137,T137,AC137,AL137,AU137,BD137,BM137)</f>
        <v>0</v>
      </c>
      <c r="BW137" s="134" t="str">
        <f>IFERROR(BV137/BQ137,"-")</f>
        <v>-</v>
      </c>
      <c r="BX137" s="137">
        <f>SUM(M137,V137,AE137,AN137,AW137,BF137,BO137)</f>
        <v>0</v>
      </c>
      <c r="BY137" s="135" t="str">
        <f>IFERROR(BX137/BV137,"-")</f>
        <v>-</v>
      </c>
      <c r="BZ137" s="85"/>
      <c r="CA137" s="89" t="str">
        <f t="shared" si="161"/>
        <v>-</v>
      </c>
      <c r="CB137" s="89" t="str">
        <f t="shared" si="162"/>
        <v>-</v>
      </c>
    </row>
    <row r="138" spans="1:80" s="15" customFormat="1" ht="13.5" customHeight="1">
      <c r="A138" s="65"/>
      <c r="B138" s="333"/>
      <c r="C138" s="330"/>
      <c r="D138" s="338" t="s">
        <v>225</v>
      </c>
      <c r="E138" s="339"/>
      <c r="F138" s="154">
        <v>49</v>
      </c>
      <c r="G138" s="62">
        <v>48</v>
      </c>
      <c r="H138" s="83">
        <f t="shared" si="124"/>
        <v>0.97959183673469385</v>
      </c>
      <c r="I138" s="102">
        <v>109801340</v>
      </c>
      <c r="J138" s="110">
        <f t="shared" si="125"/>
        <v>2287527.9166666665</v>
      </c>
      <c r="K138" s="62">
        <v>45</v>
      </c>
      <c r="L138" s="83">
        <f t="shared" si="126"/>
        <v>0.91836734693877553</v>
      </c>
      <c r="M138" s="102">
        <v>48001052</v>
      </c>
      <c r="N138" s="110">
        <f t="shared" si="127"/>
        <v>1066690.0444444444</v>
      </c>
      <c r="O138" s="154">
        <v>158</v>
      </c>
      <c r="P138" s="62">
        <v>150</v>
      </c>
      <c r="Q138" s="83">
        <f t="shared" si="128"/>
        <v>0.94936708860759489</v>
      </c>
      <c r="R138" s="102">
        <v>307448290</v>
      </c>
      <c r="S138" s="110">
        <f t="shared" si="129"/>
        <v>2049655.2666666666</v>
      </c>
      <c r="T138" s="62">
        <v>131</v>
      </c>
      <c r="U138" s="83">
        <f t="shared" si="130"/>
        <v>0.82911392405063289</v>
      </c>
      <c r="V138" s="102">
        <v>149212004</v>
      </c>
      <c r="W138" s="110">
        <f t="shared" si="131"/>
        <v>1139022.9312977099</v>
      </c>
      <c r="X138" s="154">
        <v>5700</v>
      </c>
      <c r="Y138" s="62">
        <v>5299</v>
      </c>
      <c r="Z138" s="83">
        <f t="shared" si="132"/>
        <v>0.9296491228070175</v>
      </c>
      <c r="AA138" s="102">
        <v>4140066090</v>
      </c>
      <c r="AB138" s="110">
        <f t="shared" si="133"/>
        <v>781291.9588601623</v>
      </c>
      <c r="AC138" s="62">
        <v>4683</v>
      </c>
      <c r="AD138" s="83">
        <f t="shared" si="134"/>
        <v>0.82157894736842108</v>
      </c>
      <c r="AE138" s="102">
        <v>923998234</v>
      </c>
      <c r="AF138" s="110">
        <f t="shared" si="135"/>
        <v>197309.03993166774</v>
      </c>
      <c r="AG138" s="154">
        <v>4653</v>
      </c>
      <c r="AH138" s="62">
        <v>4398</v>
      </c>
      <c r="AI138" s="83">
        <f t="shared" si="136"/>
        <v>0.94519664732430686</v>
      </c>
      <c r="AJ138" s="102">
        <v>4298804960</v>
      </c>
      <c r="AK138" s="110">
        <f t="shared" si="137"/>
        <v>977445.42064574803</v>
      </c>
      <c r="AL138" s="62">
        <v>3992</v>
      </c>
      <c r="AM138" s="83">
        <f t="shared" si="138"/>
        <v>0.85794111326026223</v>
      </c>
      <c r="AN138" s="102">
        <v>957701192</v>
      </c>
      <c r="AO138" s="110">
        <f t="shared" si="139"/>
        <v>239905.10821643285</v>
      </c>
      <c r="AP138" s="154">
        <v>3001</v>
      </c>
      <c r="AQ138" s="62">
        <v>2849</v>
      </c>
      <c r="AR138" s="83">
        <f t="shared" si="140"/>
        <v>0.9493502165944685</v>
      </c>
      <c r="AS138" s="102">
        <v>3135556700</v>
      </c>
      <c r="AT138" s="110">
        <f t="shared" si="141"/>
        <v>1100581.5022815024</v>
      </c>
      <c r="AU138" s="62">
        <v>2609</v>
      </c>
      <c r="AV138" s="83">
        <f t="shared" si="142"/>
        <v>0.86937687437520828</v>
      </c>
      <c r="AW138" s="102">
        <v>669906895</v>
      </c>
      <c r="AX138" s="110">
        <f t="shared" si="143"/>
        <v>256767.68685320046</v>
      </c>
      <c r="AY138" s="154">
        <v>1374</v>
      </c>
      <c r="AZ138" s="62">
        <v>1247</v>
      </c>
      <c r="BA138" s="83">
        <f t="shared" si="144"/>
        <v>0.90756914119359533</v>
      </c>
      <c r="BB138" s="102">
        <v>1421779480</v>
      </c>
      <c r="BC138" s="110">
        <f t="shared" si="145"/>
        <v>1140159.9679230151</v>
      </c>
      <c r="BD138" s="62">
        <v>1119</v>
      </c>
      <c r="BE138" s="83">
        <f t="shared" si="146"/>
        <v>0.81441048034934493</v>
      </c>
      <c r="BF138" s="102">
        <v>331438887</v>
      </c>
      <c r="BG138" s="110">
        <f t="shared" si="147"/>
        <v>296192.03485254693</v>
      </c>
      <c r="BH138" s="154">
        <v>517</v>
      </c>
      <c r="BI138" s="62">
        <v>437</v>
      </c>
      <c r="BJ138" s="83">
        <f t="shared" si="148"/>
        <v>0.84526112185686653</v>
      </c>
      <c r="BK138" s="102">
        <v>436920470</v>
      </c>
      <c r="BL138" s="110">
        <f t="shared" si="149"/>
        <v>999818.00915331813</v>
      </c>
      <c r="BM138" s="62">
        <v>379</v>
      </c>
      <c r="BN138" s="83">
        <f t="shared" si="150"/>
        <v>0.73307543520309482</v>
      </c>
      <c r="BO138" s="102">
        <v>90495319</v>
      </c>
      <c r="BP138" s="110">
        <f t="shared" si="151"/>
        <v>238773.92875989445</v>
      </c>
      <c r="BQ138" s="108">
        <f t="shared" si="152"/>
        <v>15452</v>
      </c>
      <c r="BR138" s="62">
        <f t="shared" si="153"/>
        <v>14428</v>
      </c>
      <c r="BS138" s="83">
        <f t="shared" si="154"/>
        <v>0.93373026145482785</v>
      </c>
      <c r="BT138" s="102">
        <f t="shared" si="155"/>
        <v>13850377330</v>
      </c>
      <c r="BU138" s="110">
        <f t="shared" si="156"/>
        <v>959965.16010535066</v>
      </c>
      <c r="BV138" s="62">
        <f t="shared" si="157"/>
        <v>12958</v>
      </c>
      <c r="BW138" s="83">
        <f t="shared" si="158"/>
        <v>0.8385969453792389</v>
      </c>
      <c r="BX138" s="102">
        <f t="shared" si="159"/>
        <v>3170753583</v>
      </c>
      <c r="BY138" s="110">
        <f t="shared" si="160"/>
        <v>244694.67379225188</v>
      </c>
      <c r="BZ138" s="85"/>
      <c r="CA138" s="89">
        <f t="shared" si="161"/>
        <v>9.5133316075588947E-2</v>
      </c>
      <c r="CB138" s="89">
        <f t="shared" si="162"/>
        <v>6.6269738545172152E-2</v>
      </c>
    </row>
    <row r="139" spans="1:80" s="15" customFormat="1" ht="13.5" customHeight="1">
      <c r="A139" s="65"/>
      <c r="B139" s="331">
        <v>23</v>
      </c>
      <c r="C139" s="328" t="s">
        <v>129</v>
      </c>
      <c r="D139" s="318" t="s">
        <v>157</v>
      </c>
      <c r="E139" s="307"/>
      <c r="F139" s="154">
        <v>5</v>
      </c>
      <c r="G139" s="62">
        <v>5</v>
      </c>
      <c r="H139" s="83">
        <f t="shared" si="124"/>
        <v>1</v>
      </c>
      <c r="I139" s="102">
        <v>3294240</v>
      </c>
      <c r="J139" s="110">
        <f t="shared" si="125"/>
        <v>658848</v>
      </c>
      <c r="K139" s="62">
        <v>3</v>
      </c>
      <c r="L139" s="83">
        <f t="shared" si="126"/>
        <v>0.6</v>
      </c>
      <c r="M139" s="102">
        <v>569616</v>
      </c>
      <c r="N139" s="110">
        <f t="shared" si="127"/>
        <v>189872</v>
      </c>
      <c r="O139" s="154">
        <v>19</v>
      </c>
      <c r="P139" s="62">
        <v>19</v>
      </c>
      <c r="Q139" s="83">
        <f t="shared" si="128"/>
        <v>1</v>
      </c>
      <c r="R139" s="102">
        <v>14165270</v>
      </c>
      <c r="S139" s="110">
        <f t="shared" si="129"/>
        <v>745540.52631578944</v>
      </c>
      <c r="T139" s="62">
        <v>17</v>
      </c>
      <c r="U139" s="83">
        <f t="shared" si="130"/>
        <v>0.89473684210526316</v>
      </c>
      <c r="V139" s="102">
        <v>1298531</v>
      </c>
      <c r="W139" s="110">
        <f t="shared" si="131"/>
        <v>76384.176470588238</v>
      </c>
      <c r="X139" s="154">
        <v>1365</v>
      </c>
      <c r="Y139" s="62">
        <v>1338</v>
      </c>
      <c r="Z139" s="83">
        <f t="shared" si="132"/>
        <v>0.98021978021978018</v>
      </c>
      <c r="AA139" s="102">
        <v>569473010</v>
      </c>
      <c r="AB139" s="110">
        <f t="shared" si="133"/>
        <v>425615.10463378177</v>
      </c>
      <c r="AC139" s="62">
        <v>1192</v>
      </c>
      <c r="AD139" s="83">
        <f t="shared" si="134"/>
        <v>0.87326007326007327</v>
      </c>
      <c r="AE139" s="102">
        <v>127457055</v>
      </c>
      <c r="AF139" s="110">
        <f t="shared" si="135"/>
        <v>106927.05956375839</v>
      </c>
      <c r="AG139" s="154">
        <v>995</v>
      </c>
      <c r="AH139" s="62">
        <v>978</v>
      </c>
      <c r="AI139" s="83">
        <f t="shared" si="136"/>
        <v>0.9829145728643216</v>
      </c>
      <c r="AJ139" s="102">
        <v>550531010</v>
      </c>
      <c r="AK139" s="110">
        <f t="shared" si="137"/>
        <v>562915.1431492843</v>
      </c>
      <c r="AL139" s="62">
        <v>889</v>
      </c>
      <c r="AM139" s="83">
        <f t="shared" si="138"/>
        <v>0.89346733668341705</v>
      </c>
      <c r="AN139" s="102">
        <v>101437938</v>
      </c>
      <c r="AO139" s="110">
        <f t="shared" si="139"/>
        <v>114103.41732283465</v>
      </c>
      <c r="AP139" s="154">
        <v>417</v>
      </c>
      <c r="AQ139" s="62">
        <v>413</v>
      </c>
      <c r="AR139" s="83">
        <f t="shared" si="140"/>
        <v>0.99040767386091122</v>
      </c>
      <c r="AS139" s="102">
        <v>262851570</v>
      </c>
      <c r="AT139" s="110">
        <f t="shared" si="141"/>
        <v>636444.47941888624</v>
      </c>
      <c r="AU139" s="62">
        <v>379</v>
      </c>
      <c r="AV139" s="83">
        <f t="shared" si="142"/>
        <v>0.90887290167865709</v>
      </c>
      <c r="AW139" s="102">
        <v>53326693</v>
      </c>
      <c r="AX139" s="110">
        <f t="shared" si="143"/>
        <v>140703.67546174143</v>
      </c>
      <c r="AY139" s="154">
        <v>88</v>
      </c>
      <c r="AZ139" s="62">
        <v>88</v>
      </c>
      <c r="BA139" s="83">
        <f t="shared" si="144"/>
        <v>1</v>
      </c>
      <c r="BB139" s="102">
        <v>54731330</v>
      </c>
      <c r="BC139" s="110">
        <f t="shared" si="145"/>
        <v>621946.93181818177</v>
      </c>
      <c r="BD139" s="62">
        <v>78</v>
      </c>
      <c r="BE139" s="83">
        <f t="shared" si="146"/>
        <v>0.88636363636363635</v>
      </c>
      <c r="BF139" s="102">
        <v>7538268</v>
      </c>
      <c r="BG139" s="110">
        <f t="shared" si="147"/>
        <v>96644.461538461532</v>
      </c>
      <c r="BH139" s="154">
        <v>15</v>
      </c>
      <c r="BI139" s="62">
        <v>15</v>
      </c>
      <c r="BJ139" s="83">
        <f t="shared" si="148"/>
        <v>1</v>
      </c>
      <c r="BK139" s="102">
        <v>9824770</v>
      </c>
      <c r="BL139" s="110">
        <f t="shared" si="149"/>
        <v>654984.66666666663</v>
      </c>
      <c r="BM139" s="62">
        <v>14</v>
      </c>
      <c r="BN139" s="83">
        <f t="shared" si="150"/>
        <v>0.93333333333333335</v>
      </c>
      <c r="BO139" s="102">
        <v>1330971</v>
      </c>
      <c r="BP139" s="110">
        <f t="shared" si="151"/>
        <v>95069.357142857145</v>
      </c>
      <c r="BQ139" s="108">
        <f t="shared" si="152"/>
        <v>2904</v>
      </c>
      <c r="BR139" s="62">
        <f t="shared" si="153"/>
        <v>2856</v>
      </c>
      <c r="BS139" s="83">
        <f t="shared" si="154"/>
        <v>0.98347107438016534</v>
      </c>
      <c r="BT139" s="102">
        <f t="shared" si="155"/>
        <v>1464871200</v>
      </c>
      <c r="BU139" s="110">
        <f t="shared" si="156"/>
        <v>512910.08403361344</v>
      </c>
      <c r="BV139" s="62">
        <f t="shared" si="157"/>
        <v>2572</v>
      </c>
      <c r="BW139" s="83">
        <f t="shared" si="158"/>
        <v>0.88567493112947659</v>
      </c>
      <c r="BX139" s="102">
        <f t="shared" si="159"/>
        <v>292959072</v>
      </c>
      <c r="BY139" s="110">
        <f t="shared" si="160"/>
        <v>113903.21617418352</v>
      </c>
      <c r="BZ139" s="85"/>
      <c r="CA139" s="89">
        <f t="shared" si="161"/>
        <v>9.779614325068875E-2</v>
      </c>
      <c r="CB139" s="89">
        <f t="shared" si="162"/>
        <v>1.6528925619834656E-2</v>
      </c>
    </row>
    <row r="140" spans="1:80" s="15" customFormat="1" ht="13.5" customHeight="1">
      <c r="A140" s="65"/>
      <c r="B140" s="332"/>
      <c r="C140" s="329"/>
      <c r="D140" s="306" t="s">
        <v>171</v>
      </c>
      <c r="E140" s="307"/>
      <c r="F140" s="154">
        <v>1</v>
      </c>
      <c r="G140" s="62">
        <v>1</v>
      </c>
      <c r="H140" s="83">
        <f t="shared" si="124"/>
        <v>1</v>
      </c>
      <c r="I140" s="102">
        <v>684280</v>
      </c>
      <c r="J140" s="110">
        <f t="shared" si="125"/>
        <v>684280</v>
      </c>
      <c r="K140" s="62">
        <v>1</v>
      </c>
      <c r="L140" s="83">
        <f t="shared" si="126"/>
        <v>1</v>
      </c>
      <c r="M140" s="102">
        <v>132731</v>
      </c>
      <c r="N140" s="110">
        <f t="shared" si="127"/>
        <v>132731</v>
      </c>
      <c r="O140" s="154">
        <v>0</v>
      </c>
      <c r="P140" s="62">
        <v>0</v>
      </c>
      <c r="Q140" s="83" t="str">
        <f t="shared" si="128"/>
        <v>-</v>
      </c>
      <c r="R140" s="102">
        <v>0</v>
      </c>
      <c r="S140" s="110" t="str">
        <f t="shared" si="129"/>
        <v>-</v>
      </c>
      <c r="T140" s="62">
        <v>0</v>
      </c>
      <c r="U140" s="83" t="str">
        <f t="shared" si="130"/>
        <v>-</v>
      </c>
      <c r="V140" s="102">
        <v>0</v>
      </c>
      <c r="W140" s="110" t="str">
        <f t="shared" si="131"/>
        <v>-</v>
      </c>
      <c r="X140" s="154">
        <v>25</v>
      </c>
      <c r="Y140" s="62">
        <v>25</v>
      </c>
      <c r="Z140" s="83">
        <f t="shared" si="132"/>
        <v>1</v>
      </c>
      <c r="AA140" s="102">
        <v>8003150</v>
      </c>
      <c r="AB140" s="110">
        <f t="shared" si="133"/>
        <v>320126</v>
      </c>
      <c r="AC140" s="62">
        <v>20</v>
      </c>
      <c r="AD140" s="83">
        <f t="shared" si="134"/>
        <v>0.8</v>
      </c>
      <c r="AE140" s="102">
        <v>2027563</v>
      </c>
      <c r="AF140" s="110">
        <f t="shared" si="135"/>
        <v>101378.15</v>
      </c>
      <c r="AG140" s="154">
        <v>16</v>
      </c>
      <c r="AH140" s="62">
        <v>16</v>
      </c>
      <c r="AI140" s="83">
        <f t="shared" si="136"/>
        <v>1</v>
      </c>
      <c r="AJ140" s="102">
        <v>7568920</v>
      </c>
      <c r="AK140" s="110">
        <f t="shared" si="137"/>
        <v>473057.5</v>
      </c>
      <c r="AL140" s="62">
        <v>14</v>
      </c>
      <c r="AM140" s="83">
        <f t="shared" si="138"/>
        <v>0.875</v>
      </c>
      <c r="AN140" s="102">
        <v>1990775</v>
      </c>
      <c r="AO140" s="110">
        <f t="shared" si="139"/>
        <v>142198.21428571429</v>
      </c>
      <c r="AP140" s="154">
        <v>4</v>
      </c>
      <c r="AQ140" s="62">
        <v>4</v>
      </c>
      <c r="AR140" s="83">
        <f t="shared" si="140"/>
        <v>1</v>
      </c>
      <c r="AS140" s="102">
        <v>3811050</v>
      </c>
      <c r="AT140" s="110">
        <f t="shared" si="141"/>
        <v>952762.5</v>
      </c>
      <c r="AU140" s="62">
        <v>4</v>
      </c>
      <c r="AV140" s="83">
        <f t="shared" si="142"/>
        <v>1</v>
      </c>
      <c r="AW140" s="102">
        <v>1086204</v>
      </c>
      <c r="AX140" s="110">
        <f t="shared" si="143"/>
        <v>271551</v>
      </c>
      <c r="AY140" s="154">
        <v>1</v>
      </c>
      <c r="AZ140" s="62">
        <v>1</v>
      </c>
      <c r="BA140" s="83">
        <f t="shared" si="144"/>
        <v>1</v>
      </c>
      <c r="BB140" s="102">
        <v>415280</v>
      </c>
      <c r="BC140" s="110">
        <f t="shared" si="145"/>
        <v>415280</v>
      </c>
      <c r="BD140" s="62">
        <v>1</v>
      </c>
      <c r="BE140" s="83">
        <f t="shared" si="146"/>
        <v>1</v>
      </c>
      <c r="BF140" s="102">
        <v>191250</v>
      </c>
      <c r="BG140" s="110">
        <f t="shared" si="147"/>
        <v>191250</v>
      </c>
      <c r="BH140" s="154">
        <v>2</v>
      </c>
      <c r="BI140" s="62">
        <v>2</v>
      </c>
      <c r="BJ140" s="83">
        <f t="shared" si="148"/>
        <v>1</v>
      </c>
      <c r="BK140" s="102">
        <v>687960</v>
      </c>
      <c r="BL140" s="110">
        <f t="shared" si="149"/>
        <v>343980</v>
      </c>
      <c r="BM140" s="62">
        <v>2</v>
      </c>
      <c r="BN140" s="83">
        <f t="shared" si="150"/>
        <v>1</v>
      </c>
      <c r="BO140" s="102">
        <v>253433</v>
      </c>
      <c r="BP140" s="110">
        <f t="shared" si="151"/>
        <v>126716.5</v>
      </c>
      <c r="BQ140" s="108">
        <f t="shared" si="152"/>
        <v>49</v>
      </c>
      <c r="BR140" s="62">
        <f t="shared" si="153"/>
        <v>49</v>
      </c>
      <c r="BS140" s="83">
        <f t="shared" si="154"/>
        <v>1</v>
      </c>
      <c r="BT140" s="102">
        <f t="shared" si="155"/>
        <v>21170640</v>
      </c>
      <c r="BU140" s="110">
        <f t="shared" si="156"/>
        <v>432053.87755102041</v>
      </c>
      <c r="BV140" s="62">
        <f t="shared" si="157"/>
        <v>42</v>
      </c>
      <c r="BW140" s="83">
        <f t="shared" si="158"/>
        <v>0.8571428571428571</v>
      </c>
      <c r="BX140" s="102">
        <f t="shared" si="159"/>
        <v>5681956</v>
      </c>
      <c r="BY140" s="110">
        <f t="shared" si="160"/>
        <v>135284.66666666666</v>
      </c>
      <c r="BZ140" s="85"/>
      <c r="CA140" s="89">
        <f t="shared" si="161"/>
        <v>0.1428571428571429</v>
      </c>
      <c r="CB140" s="89">
        <f t="shared" si="162"/>
        <v>0</v>
      </c>
    </row>
    <row r="141" spans="1:80" s="15" customFormat="1" ht="13.5" customHeight="1">
      <c r="A141" s="65"/>
      <c r="B141" s="332"/>
      <c r="C141" s="329"/>
      <c r="D141" s="84"/>
      <c r="E141" s="74" t="s">
        <v>167</v>
      </c>
      <c r="F141" s="178">
        <v>1</v>
      </c>
      <c r="G141" s="64">
        <v>1</v>
      </c>
      <c r="H141" s="82">
        <f t="shared" si="124"/>
        <v>1</v>
      </c>
      <c r="I141" s="111">
        <v>684280</v>
      </c>
      <c r="J141" s="112">
        <f t="shared" si="125"/>
        <v>684280</v>
      </c>
      <c r="K141" s="64">
        <v>1</v>
      </c>
      <c r="L141" s="82">
        <f t="shared" si="126"/>
        <v>1</v>
      </c>
      <c r="M141" s="111">
        <v>132731</v>
      </c>
      <c r="N141" s="112">
        <f t="shared" si="127"/>
        <v>132731</v>
      </c>
      <c r="O141" s="178">
        <v>0</v>
      </c>
      <c r="P141" s="64">
        <v>0</v>
      </c>
      <c r="Q141" s="82" t="str">
        <f t="shared" si="128"/>
        <v>-</v>
      </c>
      <c r="R141" s="111">
        <v>0</v>
      </c>
      <c r="S141" s="112" t="str">
        <f t="shared" si="129"/>
        <v>-</v>
      </c>
      <c r="T141" s="64">
        <v>0</v>
      </c>
      <c r="U141" s="82" t="str">
        <f t="shared" si="130"/>
        <v>-</v>
      </c>
      <c r="V141" s="111">
        <v>0</v>
      </c>
      <c r="W141" s="112" t="str">
        <f t="shared" si="131"/>
        <v>-</v>
      </c>
      <c r="X141" s="178">
        <v>19</v>
      </c>
      <c r="Y141" s="64">
        <v>19</v>
      </c>
      <c r="Z141" s="82">
        <f t="shared" si="132"/>
        <v>1</v>
      </c>
      <c r="AA141" s="111">
        <v>5517990</v>
      </c>
      <c r="AB141" s="112">
        <f t="shared" si="133"/>
        <v>290420.5263157895</v>
      </c>
      <c r="AC141" s="64">
        <v>16</v>
      </c>
      <c r="AD141" s="82">
        <f t="shared" si="134"/>
        <v>0.84210526315789469</v>
      </c>
      <c r="AE141" s="111">
        <v>1650907</v>
      </c>
      <c r="AF141" s="112">
        <f t="shared" si="135"/>
        <v>103181.6875</v>
      </c>
      <c r="AG141" s="178">
        <v>12</v>
      </c>
      <c r="AH141" s="64">
        <v>12</v>
      </c>
      <c r="AI141" s="82">
        <f t="shared" si="136"/>
        <v>1</v>
      </c>
      <c r="AJ141" s="111">
        <v>6498580</v>
      </c>
      <c r="AK141" s="112">
        <f t="shared" si="137"/>
        <v>541548.33333333337</v>
      </c>
      <c r="AL141" s="64">
        <v>10</v>
      </c>
      <c r="AM141" s="82">
        <f t="shared" si="138"/>
        <v>0.83333333333333337</v>
      </c>
      <c r="AN141" s="111">
        <v>1552041</v>
      </c>
      <c r="AO141" s="112">
        <f t="shared" si="139"/>
        <v>155204.1</v>
      </c>
      <c r="AP141" s="178">
        <v>3</v>
      </c>
      <c r="AQ141" s="64">
        <v>3</v>
      </c>
      <c r="AR141" s="82">
        <f t="shared" si="140"/>
        <v>1</v>
      </c>
      <c r="AS141" s="111">
        <v>3599470</v>
      </c>
      <c r="AT141" s="112">
        <f t="shared" si="141"/>
        <v>1199823.3333333333</v>
      </c>
      <c r="AU141" s="64">
        <v>3</v>
      </c>
      <c r="AV141" s="82">
        <f t="shared" si="142"/>
        <v>1</v>
      </c>
      <c r="AW141" s="111">
        <v>1009440</v>
      </c>
      <c r="AX141" s="112">
        <f t="shared" si="143"/>
        <v>336480</v>
      </c>
      <c r="AY141" s="178">
        <v>0</v>
      </c>
      <c r="AZ141" s="64">
        <v>0</v>
      </c>
      <c r="BA141" s="82" t="str">
        <f t="shared" si="144"/>
        <v>-</v>
      </c>
      <c r="BB141" s="111">
        <v>0</v>
      </c>
      <c r="BC141" s="112" t="str">
        <f t="shared" si="145"/>
        <v>-</v>
      </c>
      <c r="BD141" s="64">
        <v>0</v>
      </c>
      <c r="BE141" s="82" t="str">
        <f t="shared" si="146"/>
        <v>-</v>
      </c>
      <c r="BF141" s="111">
        <v>0</v>
      </c>
      <c r="BG141" s="112" t="str">
        <f t="shared" si="147"/>
        <v>-</v>
      </c>
      <c r="BH141" s="178">
        <v>2</v>
      </c>
      <c r="BI141" s="64">
        <v>2</v>
      </c>
      <c r="BJ141" s="82">
        <f t="shared" si="148"/>
        <v>1</v>
      </c>
      <c r="BK141" s="111">
        <v>687960</v>
      </c>
      <c r="BL141" s="112">
        <f t="shared" si="149"/>
        <v>343980</v>
      </c>
      <c r="BM141" s="64">
        <v>2</v>
      </c>
      <c r="BN141" s="82">
        <f t="shared" si="150"/>
        <v>1</v>
      </c>
      <c r="BO141" s="111">
        <v>253433</v>
      </c>
      <c r="BP141" s="112">
        <f t="shared" si="151"/>
        <v>126716.5</v>
      </c>
      <c r="BQ141" s="109">
        <f t="shared" si="152"/>
        <v>37</v>
      </c>
      <c r="BR141" s="64">
        <f t="shared" si="153"/>
        <v>37</v>
      </c>
      <c r="BS141" s="82">
        <f t="shared" si="154"/>
        <v>1</v>
      </c>
      <c r="BT141" s="111">
        <f t="shared" si="155"/>
        <v>16988280</v>
      </c>
      <c r="BU141" s="112">
        <f t="shared" si="156"/>
        <v>459142.70270270272</v>
      </c>
      <c r="BV141" s="64">
        <f t="shared" si="157"/>
        <v>32</v>
      </c>
      <c r="BW141" s="82">
        <f t="shared" si="158"/>
        <v>0.86486486486486491</v>
      </c>
      <c r="BX141" s="111">
        <f t="shared" si="159"/>
        <v>4598552</v>
      </c>
      <c r="BY141" s="112">
        <f t="shared" si="160"/>
        <v>143704.75</v>
      </c>
      <c r="BZ141" s="85"/>
      <c r="CA141" s="89">
        <f t="shared" si="161"/>
        <v>0.13513513513513509</v>
      </c>
      <c r="CB141" s="89">
        <f t="shared" si="162"/>
        <v>0</v>
      </c>
    </row>
    <row r="142" spans="1:80" s="15" customFormat="1" ht="13.5" customHeight="1">
      <c r="A142" s="65"/>
      <c r="B142" s="332"/>
      <c r="C142" s="329"/>
      <c r="D142" s="84"/>
      <c r="E142" s="209" t="s">
        <v>168</v>
      </c>
      <c r="F142" s="224">
        <v>0</v>
      </c>
      <c r="G142" s="225">
        <v>0</v>
      </c>
      <c r="H142" s="226" t="str">
        <f t="shared" si="124"/>
        <v>-</v>
      </c>
      <c r="I142" s="227">
        <v>0</v>
      </c>
      <c r="J142" s="228" t="str">
        <f t="shared" si="125"/>
        <v>-</v>
      </c>
      <c r="K142" s="225">
        <v>0</v>
      </c>
      <c r="L142" s="226" t="str">
        <f t="shared" si="126"/>
        <v>-</v>
      </c>
      <c r="M142" s="227">
        <v>0</v>
      </c>
      <c r="N142" s="228" t="str">
        <f t="shared" si="127"/>
        <v>-</v>
      </c>
      <c r="O142" s="224">
        <v>0</v>
      </c>
      <c r="P142" s="225">
        <v>0</v>
      </c>
      <c r="Q142" s="226" t="str">
        <f t="shared" si="128"/>
        <v>-</v>
      </c>
      <c r="R142" s="227">
        <v>0</v>
      </c>
      <c r="S142" s="228" t="str">
        <f t="shared" si="129"/>
        <v>-</v>
      </c>
      <c r="T142" s="225">
        <v>0</v>
      </c>
      <c r="U142" s="226" t="str">
        <f t="shared" si="130"/>
        <v>-</v>
      </c>
      <c r="V142" s="227">
        <v>0</v>
      </c>
      <c r="W142" s="228" t="str">
        <f t="shared" si="131"/>
        <v>-</v>
      </c>
      <c r="X142" s="224">
        <v>6</v>
      </c>
      <c r="Y142" s="225">
        <v>6</v>
      </c>
      <c r="Z142" s="226">
        <f t="shared" si="132"/>
        <v>1</v>
      </c>
      <c r="AA142" s="227">
        <v>2485160</v>
      </c>
      <c r="AB142" s="228">
        <f t="shared" si="133"/>
        <v>414193.33333333331</v>
      </c>
      <c r="AC142" s="225">
        <v>4</v>
      </c>
      <c r="AD142" s="226">
        <f t="shared" si="134"/>
        <v>0.66666666666666663</v>
      </c>
      <c r="AE142" s="227">
        <v>376656</v>
      </c>
      <c r="AF142" s="228">
        <f t="shared" si="135"/>
        <v>94164</v>
      </c>
      <c r="AG142" s="224">
        <v>4</v>
      </c>
      <c r="AH142" s="225">
        <v>4</v>
      </c>
      <c r="AI142" s="226">
        <f t="shared" si="136"/>
        <v>1</v>
      </c>
      <c r="AJ142" s="227">
        <v>1070340</v>
      </c>
      <c r="AK142" s="228">
        <f t="shared" si="137"/>
        <v>267585</v>
      </c>
      <c r="AL142" s="225">
        <v>4</v>
      </c>
      <c r="AM142" s="226">
        <f t="shared" si="138"/>
        <v>1</v>
      </c>
      <c r="AN142" s="227">
        <v>438734</v>
      </c>
      <c r="AO142" s="228">
        <f t="shared" si="139"/>
        <v>109683.5</v>
      </c>
      <c r="AP142" s="224">
        <v>1</v>
      </c>
      <c r="AQ142" s="225">
        <v>1</v>
      </c>
      <c r="AR142" s="226">
        <f t="shared" si="140"/>
        <v>1</v>
      </c>
      <c r="AS142" s="227">
        <v>211580</v>
      </c>
      <c r="AT142" s="228">
        <f t="shared" si="141"/>
        <v>211580</v>
      </c>
      <c r="AU142" s="225">
        <v>1</v>
      </c>
      <c r="AV142" s="226">
        <f t="shared" si="142"/>
        <v>1</v>
      </c>
      <c r="AW142" s="227">
        <v>76764</v>
      </c>
      <c r="AX142" s="228">
        <f t="shared" si="143"/>
        <v>76764</v>
      </c>
      <c r="AY142" s="224">
        <v>1</v>
      </c>
      <c r="AZ142" s="225">
        <v>1</v>
      </c>
      <c r="BA142" s="226">
        <f t="shared" si="144"/>
        <v>1</v>
      </c>
      <c r="BB142" s="227">
        <v>415280</v>
      </c>
      <c r="BC142" s="228">
        <f t="shared" si="145"/>
        <v>415280</v>
      </c>
      <c r="BD142" s="225">
        <v>1</v>
      </c>
      <c r="BE142" s="226">
        <f t="shared" si="146"/>
        <v>1</v>
      </c>
      <c r="BF142" s="227">
        <v>191250</v>
      </c>
      <c r="BG142" s="228">
        <f t="shared" si="147"/>
        <v>191250</v>
      </c>
      <c r="BH142" s="224">
        <v>0</v>
      </c>
      <c r="BI142" s="225">
        <v>0</v>
      </c>
      <c r="BJ142" s="226" t="str">
        <f t="shared" si="148"/>
        <v>-</v>
      </c>
      <c r="BK142" s="227">
        <v>0</v>
      </c>
      <c r="BL142" s="228" t="str">
        <f t="shared" si="149"/>
        <v>-</v>
      </c>
      <c r="BM142" s="225">
        <v>0</v>
      </c>
      <c r="BN142" s="226" t="str">
        <f t="shared" si="150"/>
        <v>-</v>
      </c>
      <c r="BO142" s="227">
        <v>0</v>
      </c>
      <c r="BP142" s="228" t="str">
        <f t="shared" si="151"/>
        <v>-</v>
      </c>
      <c r="BQ142" s="229">
        <f t="shared" si="152"/>
        <v>12</v>
      </c>
      <c r="BR142" s="225">
        <f t="shared" si="153"/>
        <v>12</v>
      </c>
      <c r="BS142" s="226">
        <f t="shared" si="154"/>
        <v>1</v>
      </c>
      <c r="BT142" s="227">
        <f t="shared" si="155"/>
        <v>4182360</v>
      </c>
      <c r="BU142" s="228">
        <f t="shared" si="156"/>
        <v>348530</v>
      </c>
      <c r="BV142" s="225">
        <f t="shared" si="157"/>
        <v>10</v>
      </c>
      <c r="BW142" s="226">
        <f t="shared" si="158"/>
        <v>0.83333333333333337</v>
      </c>
      <c r="BX142" s="227">
        <f t="shared" si="159"/>
        <v>1083404</v>
      </c>
      <c r="BY142" s="228">
        <f t="shared" si="160"/>
        <v>108340.4</v>
      </c>
      <c r="BZ142" s="85"/>
      <c r="CA142" s="89">
        <f t="shared" si="161"/>
        <v>0.16666666666666663</v>
      </c>
      <c r="CB142" s="89">
        <f t="shared" si="162"/>
        <v>0</v>
      </c>
    </row>
    <row r="143" spans="1:80" s="15" customFormat="1" ht="13.5" customHeight="1">
      <c r="A143" s="65"/>
      <c r="B143" s="332"/>
      <c r="C143" s="329"/>
      <c r="D143" s="221"/>
      <c r="E143" s="75" t="s">
        <v>234</v>
      </c>
      <c r="F143" s="222">
        <v>0</v>
      </c>
      <c r="G143" s="136">
        <v>0</v>
      </c>
      <c r="H143" s="134" t="str">
        <f>IFERROR(G143/F143,"-")</f>
        <v>-</v>
      </c>
      <c r="I143" s="137">
        <v>0</v>
      </c>
      <c r="J143" s="135" t="str">
        <f>IFERROR(I143/G143,"-")</f>
        <v>-</v>
      </c>
      <c r="K143" s="136">
        <v>0</v>
      </c>
      <c r="L143" s="134" t="str">
        <f>IFERROR(K143/F143,"-")</f>
        <v>-</v>
      </c>
      <c r="M143" s="137">
        <v>0</v>
      </c>
      <c r="N143" s="135" t="str">
        <f>IFERROR(M143/K143,"-")</f>
        <v>-</v>
      </c>
      <c r="O143" s="222">
        <v>0</v>
      </c>
      <c r="P143" s="136">
        <v>0</v>
      </c>
      <c r="Q143" s="134" t="str">
        <f>IFERROR(P143/O143,"-")</f>
        <v>-</v>
      </c>
      <c r="R143" s="137">
        <v>0</v>
      </c>
      <c r="S143" s="135" t="str">
        <f>IFERROR(R143/P143,"-")</f>
        <v>-</v>
      </c>
      <c r="T143" s="136">
        <v>0</v>
      </c>
      <c r="U143" s="134" t="str">
        <f>IFERROR(T143/O143,"-")</f>
        <v>-</v>
      </c>
      <c r="V143" s="137">
        <v>0</v>
      </c>
      <c r="W143" s="135" t="str">
        <f>IFERROR(V143/T143,"-")</f>
        <v>-</v>
      </c>
      <c r="X143" s="222">
        <v>0</v>
      </c>
      <c r="Y143" s="136">
        <v>0</v>
      </c>
      <c r="Z143" s="134" t="str">
        <f>IFERROR(Y143/X143,"-")</f>
        <v>-</v>
      </c>
      <c r="AA143" s="137">
        <v>0</v>
      </c>
      <c r="AB143" s="135" t="str">
        <f>IFERROR(AA143/Y143,"-")</f>
        <v>-</v>
      </c>
      <c r="AC143" s="136">
        <v>0</v>
      </c>
      <c r="AD143" s="134" t="str">
        <f>IFERROR(AC143/X143,"-")</f>
        <v>-</v>
      </c>
      <c r="AE143" s="137">
        <v>0</v>
      </c>
      <c r="AF143" s="135" t="str">
        <f>IFERROR(AE143/AC143,"-")</f>
        <v>-</v>
      </c>
      <c r="AG143" s="222">
        <v>0</v>
      </c>
      <c r="AH143" s="136">
        <v>0</v>
      </c>
      <c r="AI143" s="134" t="str">
        <f>IFERROR(AH143/AG143,"-")</f>
        <v>-</v>
      </c>
      <c r="AJ143" s="137">
        <v>0</v>
      </c>
      <c r="AK143" s="135" t="str">
        <f>IFERROR(AJ143/AH143,"-")</f>
        <v>-</v>
      </c>
      <c r="AL143" s="136">
        <v>0</v>
      </c>
      <c r="AM143" s="134" t="str">
        <f>IFERROR(AL143/AG143,"-")</f>
        <v>-</v>
      </c>
      <c r="AN143" s="137">
        <v>0</v>
      </c>
      <c r="AO143" s="135" t="str">
        <f>IFERROR(AN143/AL143,"-")</f>
        <v>-</v>
      </c>
      <c r="AP143" s="222">
        <v>0</v>
      </c>
      <c r="AQ143" s="136">
        <v>0</v>
      </c>
      <c r="AR143" s="134" t="str">
        <f>IFERROR(AQ143/AP143,"-")</f>
        <v>-</v>
      </c>
      <c r="AS143" s="137">
        <v>0</v>
      </c>
      <c r="AT143" s="135" t="str">
        <f>IFERROR(AS143/AQ143,"-")</f>
        <v>-</v>
      </c>
      <c r="AU143" s="136">
        <v>0</v>
      </c>
      <c r="AV143" s="134" t="str">
        <f>IFERROR(AU143/AP143,"-")</f>
        <v>-</v>
      </c>
      <c r="AW143" s="137">
        <v>0</v>
      </c>
      <c r="AX143" s="135" t="str">
        <f>IFERROR(AW143/AU143,"-")</f>
        <v>-</v>
      </c>
      <c r="AY143" s="222">
        <v>0</v>
      </c>
      <c r="AZ143" s="136">
        <v>0</v>
      </c>
      <c r="BA143" s="134" t="str">
        <f>IFERROR(AZ143/AY143,"-")</f>
        <v>-</v>
      </c>
      <c r="BB143" s="137">
        <v>0</v>
      </c>
      <c r="BC143" s="135" t="str">
        <f>IFERROR(BB143/AZ143,"-")</f>
        <v>-</v>
      </c>
      <c r="BD143" s="136">
        <v>0</v>
      </c>
      <c r="BE143" s="134" t="str">
        <f>IFERROR(BD143/AY143,"-")</f>
        <v>-</v>
      </c>
      <c r="BF143" s="137">
        <v>0</v>
      </c>
      <c r="BG143" s="135" t="str">
        <f>IFERROR(BF143/BD143,"-")</f>
        <v>-</v>
      </c>
      <c r="BH143" s="222">
        <v>0</v>
      </c>
      <c r="BI143" s="136">
        <v>0</v>
      </c>
      <c r="BJ143" s="134" t="str">
        <f>IFERROR(BI143/BH143,"-")</f>
        <v>-</v>
      </c>
      <c r="BK143" s="137">
        <v>0</v>
      </c>
      <c r="BL143" s="135" t="str">
        <f>IFERROR(BK143/BI143,"-")</f>
        <v>-</v>
      </c>
      <c r="BM143" s="136">
        <v>0</v>
      </c>
      <c r="BN143" s="134" t="str">
        <f>IFERROR(BM143/BH143,"-")</f>
        <v>-</v>
      </c>
      <c r="BO143" s="137">
        <v>0</v>
      </c>
      <c r="BP143" s="135" t="str">
        <f>IFERROR(BO143/BM143,"-")</f>
        <v>-</v>
      </c>
      <c r="BQ143" s="223">
        <f t="shared" si="152"/>
        <v>0</v>
      </c>
      <c r="BR143" s="136">
        <f t="shared" si="153"/>
        <v>0</v>
      </c>
      <c r="BS143" s="134" t="str">
        <f>IFERROR(BR143/BQ143,"-")</f>
        <v>-</v>
      </c>
      <c r="BT143" s="137">
        <f>SUM(I143,R143,AA143,AJ143,AS143,BB143,BK143)</f>
        <v>0</v>
      </c>
      <c r="BU143" s="135" t="str">
        <f>IFERROR(BT143/BR143,"-")</f>
        <v>-</v>
      </c>
      <c r="BV143" s="136">
        <f>SUM(K143,T143,AC143,AL143,AU143,BD143,BM143)</f>
        <v>0</v>
      </c>
      <c r="BW143" s="134" t="str">
        <f>IFERROR(BV143/BQ143,"-")</f>
        <v>-</v>
      </c>
      <c r="BX143" s="137">
        <f>SUM(M143,V143,AE143,AN143,AW143,BF143,BO143)</f>
        <v>0</v>
      </c>
      <c r="BY143" s="135" t="str">
        <f>IFERROR(BX143/BV143,"-")</f>
        <v>-</v>
      </c>
      <c r="BZ143" s="85"/>
      <c r="CA143" s="89" t="str">
        <f t="shared" si="161"/>
        <v>-</v>
      </c>
      <c r="CB143" s="89" t="str">
        <f t="shared" si="162"/>
        <v>-</v>
      </c>
    </row>
    <row r="144" spans="1:80" s="15" customFormat="1" ht="13.5" customHeight="1">
      <c r="A144" s="65"/>
      <c r="B144" s="333"/>
      <c r="C144" s="330"/>
      <c r="D144" s="338" t="s">
        <v>225</v>
      </c>
      <c r="E144" s="339"/>
      <c r="F144" s="154">
        <v>83</v>
      </c>
      <c r="G144" s="62">
        <v>80</v>
      </c>
      <c r="H144" s="83">
        <f t="shared" si="124"/>
        <v>0.96385542168674698</v>
      </c>
      <c r="I144" s="102">
        <v>122093490</v>
      </c>
      <c r="J144" s="110">
        <f t="shared" si="125"/>
        <v>1526168.625</v>
      </c>
      <c r="K144" s="62">
        <v>73</v>
      </c>
      <c r="L144" s="83">
        <f t="shared" si="126"/>
        <v>0.87951807228915657</v>
      </c>
      <c r="M144" s="102">
        <v>50526140</v>
      </c>
      <c r="N144" s="110">
        <f t="shared" si="127"/>
        <v>692138.90410958906</v>
      </c>
      <c r="O144" s="154">
        <v>261</v>
      </c>
      <c r="P144" s="62">
        <v>247</v>
      </c>
      <c r="Q144" s="83">
        <f t="shared" si="128"/>
        <v>0.94636015325670497</v>
      </c>
      <c r="R144" s="102">
        <v>522953650</v>
      </c>
      <c r="S144" s="110">
        <f t="shared" si="129"/>
        <v>2117221.2550607286</v>
      </c>
      <c r="T144" s="62">
        <v>219</v>
      </c>
      <c r="U144" s="83">
        <f t="shared" si="130"/>
        <v>0.83908045977011492</v>
      </c>
      <c r="V144" s="102">
        <v>192898627</v>
      </c>
      <c r="W144" s="110">
        <f t="shared" si="131"/>
        <v>880815.6484018265</v>
      </c>
      <c r="X144" s="154">
        <v>8776</v>
      </c>
      <c r="Y144" s="62">
        <v>8156</v>
      </c>
      <c r="Z144" s="83">
        <f t="shared" si="132"/>
        <v>0.92935278030993618</v>
      </c>
      <c r="AA144" s="102">
        <v>6351011250</v>
      </c>
      <c r="AB144" s="110">
        <f t="shared" si="133"/>
        <v>778691.9139283963</v>
      </c>
      <c r="AC144" s="62">
        <v>7194</v>
      </c>
      <c r="AD144" s="83">
        <f t="shared" si="134"/>
        <v>0.81973564266180488</v>
      </c>
      <c r="AE144" s="102">
        <v>1527116238</v>
      </c>
      <c r="AF144" s="110">
        <f t="shared" si="135"/>
        <v>212276.37447873226</v>
      </c>
      <c r="AG144" s="154">
        <v>8134</v>
      </c>
      <c r="AH144" s="62">
        <v>7724</v>
      </c>
      <c r="AI144" s="83">
        <f t="shared" si="136"/>
        <v>0.94959429554954511</v>
      </c>
      <c r="AJ144" s="102">
        <v>7192309360</v>
      </c>
      <c r="AK144" s="110">
        <f t="shared" si="137"/>
        <v>931163.82185396168</v>
      </c>
      <c r="AL144" s="62">
        <v>7076</v>
      </c>
      <c r="AM144" s="83">
        <f t="shared" si="138"/>
        <v>0.86992869436931397</v>
      </c>
      <c r="AN144" s="102">
        <v>1648300536</v>
      </c>
      <c r="AO144" s="110">
        <f t="shared" si="139"/>
        <v>232942.41605426796</v>
      </c>
      <c r="AP144" s="154">
        <v>5343</v>
      </c>
      <c r="AQ144" s="62">
        <v>5046</v>
      </c>
      <c r="AR144" s="83">
        <f t="shared" si="140"/>
        <v>0.9444132509825941</v>
      </c>
      <c r="AS144" s="102">
        <v>5272870080</v>
      </c>
      <c r="AT144" s="110">
        <f t="shared" si="141"/>
        <v>1044960.3804994054</v>
      </c>
      <c r="AU144" s="62">
        <v>4723</v>
      </c>
      <c r="AV144" s="83">
        <f t="shared" si="142"/>
        <v>0.88396032191652629</v>
      </c>
      <c r="AW144" s="102">
        <v>1079831208</v>
      </c>
      <c r="AX144" s="110">
        <f t="shared" si="143"/>
        <v>228632.48105017998</v>
      </c>
      <c r="AY144" s="154">
        <v>2094</v>
      </c>
      <c r="AZ144" s="62">
        <v>1895</v>
      </c>
      <c r="BA144" s="83">
        <f t="shared" si="144"/>
        <v>0.90496657115568291</v>
      </c>
      <c r="BB144" s="102">
        <v>1977812370</v>
      </c>
      <c r="BC144" s="110">
        <f t="shared" si="145"/>
        <v>1043700.4591029023</v>
      </c>
      <c r="BD144" s="62">
        <v>1758</v>
      </c>
      <c r="BE144" s="83">
        <f t="shared" si="146"/>
        <v>0.83954154727793695</v>
      </c>
      <c r="BF144" s="102">
        <v>328230466</v>
      </c>
      <c r="BG144" s="110">
        <f t="shared" si="147"/>
        <v>186706.7497155859</v>
      </c>
      <c r="BH144" s="154">
        <v>578</v>
      </c>
      <c r="BI144" s="62">
        <v>498</v>
      </c>
      <c r="BJ144" s="83">
        <f t="shared" si="148"/>
        <v>0.86159169550173009</v>
      </c>
      <c r="BK144" s="102">
        <v>600939160</v>
      </c>
      <c r="BL144" s="110">
        <f t="shared" si="149"/>
        <v>1206705.1405622489</v>
      </c>
      <c r="BM144" s="62">
        <v>451</v>
      </c>
      <c r="BN144" s="83">
        <f t="shared" si="150"/>
        <v>0.7802768166089965</v>
      </c>
      <c r="BO144" s="102">
        <v>102218516</v>
      </c>
      <c r="BP144" s="110">
        <f t="shared" si="151"/>
        <v>226648.59423503326</v>
      </c>
      <c r="BQ144" s="108">
        <f t="shared" si="152"/>
        <v>25269</v>
      </c>
      <c r="BR144" s="62">
        <f t="shared" si="153"/>
        <v>23646</v>
      </c>
      <c r="BS144" s="83">
        <f t="shared" si="154"/>
        <v>0.93577110293244692</v>
      </c>
      <c r="BT144" s="102">
        <f t="shared" si="155"/>
        <v>22039989360</v>
      </c>
      <c r="BU144" s="110">
        <f t="shared" si="156"/>
        <v>932081.08601877699</v>
      </c>
      <c r="BV144" s="62">
        <f t="shared" si="157"/>
        <v>21494</v>
      </c>
      <c r="BW144" s="83">
        <f t="shared" si="158"/>
        <v>0.85060746369068818</v>
      </c>
      <c r="BX144" s="102">
        <f t="shared" si="159"/>
        <v>4929121731</v>
      </c>
      <c r="BY144" s="110">
        <f t="shared" si="160"/>
        <v>229325.47366706989</v>
      </c>
      <c r="BZ144" s="85"/>
      <c r="CA144" s="89">
        <f t="shared" si="161"/>
        <v>8.5163639241758737E-2</v>
      </c>
      <c r="CB144" s="89">
        <f t="shared" si="162"/>
        <v>6.4228897067553081E-2</v>
      </c>
    </row>
    <row r="145" spans="1:80" s="15" customFormat="1" ht="13.5" customHeight="1">
      <c r="A145" s="65"/>
      <c r="B145" s="331">
        <v>24</v>
      </c>
      <c r="C145" s="328" t="s">
        <v>130</v>
      </c>
      <c r="D145" s="318" t="s">
        <v>157</v>
      </c>
      <c r="E145" s="307"/>
      <c r="F145" s="154">
        <v>2</v>
      </c>
      <c r="G145" s="62">
        <v>2</v>
      </c>
      <c r="H145" s="83">
        <f t="shared" si="124"/>
        <v>1</v>
      </c>
      <c r="I145" s="102">
        <v>1362830</v>
      </c>
      <c r="J145" s="110">
        <f t="shared" si="125"/>
        <v>681415</v>
      </c>
      <c r="K145" s="62">
        <v>2</v>
      </c>
      <c r="L145" s="83">
        <f t="shared" si="126"/>
        <v>1</v>
      </c>
      <c r="M145" s="102">
        <v>50553</v>
      </c>
      <c r="N145" s="110">
        <f t="shared" si="127"/>
        <v>25276.5</v>
      </c>
      <c r="O145" s="154">
        <v>7</v>
      </c>
      <c r="P145" s="62">
        <v>7</v>
      </c>
      <c r="Q145" s="83">
        <f t="shared" si="128"/>
        <v>1</v>
      </c>
      <c r="R145" s="102">
        <v>4189920</v>
      </c>
      <c r="S145" s="110">
        <f t="shared" si="129"/>
        <v>598560</v>
      </c>
      <c r="T145" s="62">
        <v>5</v>
      </c>
      <c r="U145" s="83">
        <f t="shared" si="130"/>
        <v>0.7142857142857143</v>
      </c>
      <c r="V145" s="102">
        <v>345830</v>
      </c>
      <c r="W145" s="110">
        <f t="shared" si="131"/>
        <v>69166</v>
      </c>
      <c r="X145" s="154">
        <v>451</v>
      </c>
      <c r="Y145" s="62">
        <v>442</v>
      </c>
      <c r="Z145" s="83">
        <f t="shared" si="132"/>
        <v>0.98004434589800449</v>
      </c>
      <c r="AA145" s="102">
        <v>199295670</v>
      </c>
      <c r="AB145" s="110">
        <f t="shared" si="133"/>
        <v>450895.18099547509</v>
      </c>
      <c r="AC145" s="62">
        <v>356</v>
      </c>
      <c r="AD145" s="83">
        <f t="shared" si="134"/>
        <v>0.78935698447893565</v>
      </c>
      <c r="AE145" s="102">
        <v>33797439</v>
      </c>
      <c r="AF145" s="110">
        <f t="shared" si="135"/>
        <v>94936.626404494382</v>
      </c>
      <c r="AG145" s="154">
        <v>295</v>
      </c>
      <c r="AH145" s="62">
        <v>290</v>
      </c>
      <c r="AI145" s="83">
        <f t="shared" si="136"/>
        <v>0.98305084745762716</v>
      </c>
      <c r="AJ145" s="102">
        <v>147673220</v>
      </c>
      <c r="AK145" s="110">
        <f t="shared" si="137"/>
        <v>509218</v>
      </c>
      <c r="AL145" s="62">
        <v>250</v>
      </c>
      <c r="AM145" s="83">
        <f t="shared" si="138"/>
        <v>0.84745762711864403</v>
      </c>
      <c r="AN145" s="102">
        <v>27535861</v>
      </c>
      <c r="AO145" s="110">
        <f t="shared" si="139"/>
        <v>110143.444</v>
      </c>
      <c r="AP145" s="154">
        <v>141</v>
      </c>
      <c r="AQ145" s="62">
        <v>138</v>
      </c>
      <c r="AR145" s="83">
        <f t="shared" si="140"/>
        <v>0.97872340425531912</v>
      </c>
      <c r="AS145" s="102">
        <v>68225510</v>
      </c>
      <c r="AT145" s="110">
        <f t="shared" si="141"/>
        <v>494387.75362318842</v>
      </c>
      <c r="AU145" s="62">
        <v>117</v>
      </c>
      <c r="AV145" s="83">
        <f t="shared" si="142"/>
        <v>0.82978723404255317</v>
      </c>
      <c r="AW145" s="102">
        <v>11481951</v>
      </c>
      <c r="AX145" s="110">
        <f t="shared" si="143"/>
        <v>98136.333333333328</v>
      </c>
      <c r="AY145" s="154">
        <v>31</v>
      </c>
      <c r="AZ145" s="62">
        <v>31</v>
      </c>
      <c r="BA145" s="83">
        <f t="shared" si="144"/>
        <v>1</v>
      </c>
      <c r="BB145" s="102">
        <v>13842410</v>
      </c>
      <c r="BC145" s="110">
        <f t="shared" si="145"/>
        <v>446529.3548387097</v>
      </c>
      <c r="BD145" s="62">
        <v>28</v>
      </c>
      <c r="BE145" s="83">
        <f t="shared" si="146"/>
        <v>0.90322580645161288</v>
      </c>
      <c r="BF145" s="102">
        <v>4720240</v>
      </c>
      <c r="BG145" s="110">
        <f t="shared" si="147"/>
        <v>168580</v>
      </c>
      <c r="BH145" s="154">
        <v>5</v>
      </c>
      <c r="BI145" s="62">
        <v>5</v>
      </c>
      <c r="BJ145" s="83">
        <f t="shared" si="148"/>
        <v>1</v>
      </c>
      <c r="BK145" s="102">
        <v>1664400</v>
      </c>
      <c r="BL145" s="110">
        <f t="shared" si="149"/>
        <v>332880</v>
      </c>
      <c r="BM145" s="62">
        <v>4</v>
      </c>
      <c r="BN145" s="83">
        <f t="shared" si="150"/>
        <v>0.8</v>
      </c>
      <c r="BO145" s="102">
        <v>383582</v>
      </c>
      <c r="BP145" s="110">
        <f t="shared" si="151"/>
        <v>95895.5</v>
      </c>
      <c r="BQ145" s="108">
        <f t="shared" si="152"/>
        <v>932</v>
      </c>
      <c r="BR145" s="62">
        <f t="shared" si="153"/>
        <v>915</v>
      </c>
      <c r="BS145" s="83">
        <f t="shared" si="154"/>
        <v>0.98175965665236054</v>
      </c>
      <c r="BT145" s="102">
        <f t="shared" si="155"/>
        <v>436253960</v>
      </c>
      <c r="BU145" s="110">
        <f t="shared" si="156"/>
        <v>476780.28415300546</v>
      </c>
      <c r="BV145" s="62">
        <f t="shared" si="157"/>
        <v>762</v>
      </c>
      <c r="BW145" s="83">
        <f t="shared" si="158"/>
        <v>0.81759656652360513</v>
      </c>
      <c r="BX145" s="102">
        <f t="shared" si="159"/>
        <v>78315456</v>
      </c>
      <c r="BY145" s="110">
        <f t="shared" si="160"/>
        <v>102776.18897637795</v>
      </c>
      <c r="BZ145" s="85"/>
      <c r="CA145" s="89">
        <f t="shared" si="161"/>
        <v>0.16416309012875541</v>
      </c>
      <c r="CB145" s="89">
        <f t="shared" si="162"/>
        <v>1.8240343347639465E-2</v>
      </c>
    </row>
    <row r="146" spans="1:80" s="15" customFormat="1" ht="13.5" customHeight="1">
      <c r="A146" s="65"/>
      <c r="B146" s="332"/>
      <c r="C146" s="329"/>
      <c r="D146" s="306" t="s">
        <v>171</v>
      </c>
      <c r="E146" s="307"/>
      <c r="F146" s="154">
        <v>1</v>
      </c>
      <c r="G146" s="62">
        <v>1</v>
      </c>
      <c r="H146" s="83">
        <f t="shared" si="124"/>
        <v>1</v>
      </c>
      <c r="I146" s="102">
        <v>1153270</v>
      </c>
      <c r="J146" s="110">
        <f t="shared" si="125"/>
        <v>1153270</v>
      </c>
      <c r="K146" s="62">
        <v>1</v>
      </c>
      <c r="L146" s="83">
        <f t="shared" si="126"/>
        <v>1</v>
      </c>
      <c r="M146" s="102">
        <v>13618</v>
      </c>
      <c r="N146" s="110">
        <f t="shared" si="127"/>
        <v>13618</v>
      </c>
      <c r="O146" s="154">
        <v>1</v>
      </c>
      <c r="P146" s="62">
        <v>1</v>
      </c>
      <c r="Q146" s="83">
        <f t="shared" si="128"/>
        <v>1</v>
      </c>
      <c r="R146" s="102">
        <v>108860</v>
      </c>
      <c r="S146" s="110">
        <f t="shared" si="129"/>
        <v>108860</v>
      </c>
      <c r="T146" s="62">
        <v>1</v>
      </c>
      <c r="U146" s="83">
        <f t="shared" si="130"/>
        <v>1</v>
      </c>
      <c r="V146" s="102">
        <v>1472</v>
      </c>
      <c r="W146" s="110">
        <f t="shared" si="131"/>
        <v>1472</v>
      </c>
      <c r="X146" s="154">
        <v>35</v>
      </c>
      <c r="Y146" s="62">
        <v>35</v>
      </c>
      <c r="Z146" s="83">
        <f t="shared" si="132"/>
        <v>1</v>
      </c>
      <c r="AA146" s="102">
        <v>9467080</v>
      </c>
      <c r="AB146" s="110">
        <f t="shared" si="133"/>
        <v>270488</v>
      </c>
      <c r="AC146" s="62">
        <v>29</v>
      </c>
      <c r="AD146" s="83">
        <f t="shared" si="134"/>
        <v>0.82857142857142863</v>
      </c>
      <c r="AE146" s="102">
        <v>1731165</v>
      </c>
      <c r="AF146" s="110">
        <f t="shared" si="135"/>
        <v>59695.34482758621</v>
      </c>
      <c r="AG146" s="154">
        <v>16</v>
      </c>
      <c r="AH146" s="62">
        <v>16</v>
      </c>
      <c r="AI146" s="83">
        <f t="shared" si="136"/>
        <v>1</v>
      </c>
      <c r="AJ146" s="102">
        <v>7276750</v>
      </c>
      <c r="AK146" s="110">
        <f t="shared" si="137"/>
        <v>454796.875</v>
      </c>
      <c r="AL146" s="62">
        <v>13</v>
      </c>
      <c r="AM146" s="83">
        <f t="shared" si="138"/>
        <v>0.8125</v>
      </c>
      <c r="AN146" s="102">
        <v>1047745</v>
      </c>
      <c r="AO146" s="110">
        <f t="shared" si="139"/>
        <v>80595.769230769234</v>
      </c>
      <c r="AP146" s="154">
        <v>5</v>
      </c>
      <c r="AQ146" s="62">
        <v>5</v>
      </c>
      <c r="AR146" s="83">
        <f t="shared" si="140"/>
        <v>1</v>
      </c>
      <c r="AS146" s="102">
        <v>1458010</v>
      </c>
      <c r="AT146" s="110">
        <f t="shared" si="141"/>
        <v>291602</v>
      </c>
      <c r="AU146" s="62">
        <v>5</v>
      </c>
      <c r="AV146" s="83">
        <f t="shared" si="142"/>
        <v>1</v>
      </c>
      <c r="AW146" s="102">
        <v>368210</v>
      </c>
      <c r="AX146" s="110">
        <f t="shared" si="143"/>
        <v>73642</v>
      </c>
      <c r="AY146" s="154">
        <v>0</v>
      </c>
      <c r="AZ146" s="62">
        <v>0</v>
      </c>
      <c r="BA146" s="83" t="str">
        <f t="shared" si="144"/>
        <v>-</v>
      </c>
      <c r="BB146" s="102">
        <v>0</v>
      </c>
      <c r="BC146" s="110" t="str">
        <f t="shared" si="145"/>
        <v>-</v>
      </c>
      <c r="BD146" s="62">
        <v>0</v>
      </c>
      <c r="BE146" s="83" t="str">
        <f t="shared" si="146"/>
        <v>-</v>
      </c>
      <c r="BF146" s="102">
        <v>0</v>
      </c>
      <c r="BG146" s="110" t="str">
        <f t="shared" si="147"/>
        <v>-</v>
      </c>
      <c r="BH146" s="154">
        <v>0</v>
      </c>
      <c r="BI146" s="62">
        <v>0</v>
      </c>
      <c r="BJ146" s="83" t="str">
        <f t="shared" si="148"/>
        <v>-</v>
      </c>
      <c r="BK146" s="102">
        <v>0</v>
      </c>
      <c r="BL146" s="110" t="str">
        <f t="shared" si="149"/>
        <v>-</v>
      </c>
      <c r="BM146" s="62">
        <v>0</v>
      </c>
      <c r="BN146" s="83" t="str">
        <f t="shared" si="150"/>
        <v>-</v>
      </c>
      <c r="BO146" s="102">
        <v>0</v>
      </c>
      <c r="BP146" s="110" t="str">
        <f t="shared" si="151"/>
        <v>-</v>
      </c>
      <c r="BQ146" s="108">
        <f t="shared" si="152"/>
        <v>58</v>
      </c>
      <c r="BR146" s="62">
        <f t="shared" si="153"/>
        <v>58</v>
      </c>
      <c r="BS146" s="83">
        <f t="shared" si="154"/>
        <v>1</v>
      </c>
      <c r="BT146" s="102">
        <f t="shared" si="155"/>
        <v>19463970</v>
      </c>
      <c r="BU146" s="110">
        <f t="shared" si="156"/>
        <v>335585.68965517241</v>
      </c>
      <c r="BV146" s="62">
        <f t="shared" si="157"/>
        <v>49</v>
      </c>
      <c r="BW146" s="83">
        <f t="shared" si="158"/>
        <v>0.84482758620689657</v>
      </c>
      <c r="BX146" s="102">
        <f t="shared" si="159"/>
        <v>3162210</v>
      </c>
      <c r="BY146" s="110">
        <f t="shared" si="160"/>
        <v>64534.897959183676</v>
      </c>
      <c r="BZ146" s="85"/>
      <c r="CA146" s="89">
        <f t="shared" si="161"/>
        <v>0.15517241379310343</v>
      </c>
      <c r="CB146" s="89">
        <f t="shared" si="162"/>
        <v>0</v>
      </c>
    </row>
    <row r="147" spans="1:80" s="15" customFormat="1" ht="13.5" customHeight="1">
      <c r="A147" s="65"/>
      <c r="B147" s="332"/>
      <c r="C147" s="329"/>
      <c r="D147" s="84"/>
      <c r="E147" s="74" t="s">
        <v>167</v>
      </c>
      <c r="F147" s="178">
        <v>1</v>
      </c>
      <c r="G147" s="64">
        <v>1</v>
      </c>
      <c r="H147" s="82">
        <f t="shared" si="124"/>
        <v>1</v>
      </c>
      <c r="I147" s="111">
        <v>1153270</v>
      </c>
      <c r="J147" s="112">
        <f t="shared" si="125"/>
        <v>1153270</v>
      </c>
      <c r="K147" s="64">
        <v>1</v>
      </c>
      <c r="L147" s="82">
        <f t="shared" si="126"/>
        <v>1</v>
      </c>
      <c r="M147" s="111">
        <v>13618</v>
      </c>
      <c r="N147" s="112">
        <f t="shared" si="127"/>
        <v>13618</v>
      </c>
      <c r="O147" s="178">
        <v>1</v>
      </c>
      <c r="P147" s="64">
        <v>1</v>
      </c>
      <c r="Q147" s="82">
        <f t="shared" si="128"/>
        <v>1</v>
      </c>
      <c r="R147" s="111">
        <v>108860</v>
      </c>
      <c r="S147" s="112">
        <f t="shared" si="129"/>
        <v>108860</v>
      </c>
      <c r="T147" s="64">
        <v>1</v>
      </c>
      <c r="U147" s="82">
        <f t="shared" si="130"/>
        <v>1</v>
      </c>
      <c r="V147" s="111">
        <v>1472</v>
      </c>
      <c r="W147" s="112">
        <f t="shared" si="131"/>
        <v>1472</v>
      </c>
      <c r="X147" s="178">
        <v>24</v>
      </c>
      <c r="Y147" s="64">
        <v>24</v>
      </c>
      <c r="Z147" s="82">
        <f t="shared" si="132"/>
        <v>1</v>
      </c>
      <c r="AA147" s="111">
        <v>6025310</v>
      </c>
      <c r="AB147" s="112">
        <f t="shared" si="133"/>
        <v>251054.58333333334</v>
      </c>
      <c r="AC147" s="64">
        <v>19</v>
      </c>
      <c r="AD147" s="82">
        <f t="shared" si="134"/>
        <v>0.79166666666666663</v>
      </c>
      <c r="AE147" s="111">
        <v>1115479</v>
      </c>
      <c r="AF147" s="112">
        <f t="shared" si="135"/>
        <v>58709.42105263158</v>
      </c>
      <c r="AG147" s="178">
        <v>10</v>
      </c>
      <c r="AH147" s="64">
        <v>10</v>
      </c>
      <c r="AI147" s="82">
        <f t="shared" si="136"/>
        <v>1</v>
      </c>
      <c r="AJ147" s="111">
        <v>4770000</v>
      </c>
      <c r="AK147" s="112">
        <f t="shared" si="137"/>
        <v>477000</v>
      </c>
      <c r="AL147" s="64">
        <v>8</v>
      </c>
      <c r="AM147" s="82">
        <f t="shared" si="138"/>
        <v>0.8</v>
      </c>
      <c r="AN147" s="111">
        <v>633047</v>
      </c>
      <c r="AO147" s="112">
        <f t="shared" si="139"/>
        <v>79130.875</v>
      </c>
      <c r="AP147" s="178">
        <v>5</v>
      </c>
      <c r="AQ147" s="64">
        <v>5</v>
      </c>
      <c r="AR147" s="82">
        <f t="shared" si="140"/>
        <v>1</v>
      </c>
      <c r="AS147" s="111">
        <v>1458010</v>
      </c>
      <c r="AT147" s="112">
        <f t="shared" si="141"/>
        <v>291602</v>
      </c>
      <c r="AU147" s="64">
        <v>5</v>
      </c>
      <c r="AV147" s="82">
        <f t="shared" si="142"/>
        <v>1</v>
      </c>
      <c r="AW147" s="111">
        <v>368210</v>
      </c>
      <c r="AX147" s="112">
        <f t="shared" si="143"/>
        <v>73642</v>
      </c>
      <c r="AY147" s="178">
        <v>0</v>
      </c>
      <c r="AZ147" s="64">
        <v>0</v>
      </c>
      <c r="BA147" s="82" t="str">
        <f t="shared" si="144"/>
        <v>-</v>
      </c>
      <c r="BB147" s="111">
        <v>0</v>
      </c>
      <c r="BC147" s="112" t="str">
        <f t="shared" si="145"/>
        <v>-</v>
      </c>
      <c r="BD147" s="64">
        <v>0</v>
      </c>
      <c r="BE147" s="82" t="str">
        <f t="shared" si="146"/>
        <v>-</v>
      </c>
      <c r="BF147" s="111">
        <v>0</v>
      </c>
      <c r="BG147" s="112" t="str">
        <f t="shared" si="147"/>
        <v>-</v>
      </c>
      <c r="BH147" s="178">
        <v>0</v>
      </c>
      <c r="BI147" s="64">
        <v>0</v>
      </c>
      <c r="BJ147" s="82" t="str">
        <f t="shared" si="148"/>
        <v>-</v>
      </c>
      <c r="BK147" s="111">
        <v>0</v>
      </c>
      <c r="BL147" s="112" t="str">
        <f t="shared" si="149"/>
        <v>-</v>
      </c>
      <c r="BM147" s="64">
        <v>0</v>
      </c>
      <c r="BN147" s="82" t="str">
        <f t="shared" si="150"/>
        <v>-</v>
      </c>
      <c r="BO147" s="111">
        <v>0</v>
      </c>
      <c r="BP147" s="112" t="str">
        <f t="shared" si="151"/>
        <v>-</v>
      </c>
      <c r="BQ147" s="109">
        <f t="shared" si="152"/>
        <v>41</v>
      </c>
      <c r="BR147" s="64">
        <f t="shared" si="153"/>
        <v>41</v>
      </c>
      <c r="BS147" s="82">
        <f t="shared" si="154"/>
        <v>1</v>
      </c>
      <c r="BT147" s="111">
        <f t="shared" si="155"/>
        <v>13515450</v>
      </c>
      <c r="BU147" s="112">
        <f t="shared" si="156"/>
        <v>329645.12195121951</v>
      </c>
      <c r="BV147" s="64">
        <f t="shared" si="157"/>
        <v>34</v>
      </c>
      <c r="BW147" s="82">
        <f t="shared" si="158"/>
        <v>0.82926829268292679</v>
      </c>
      <c r="BX147" s="111">
        <f t="shared" si="159"/>
        <v>2131826</v>
      </c>
      <c r="BY147" s="112">
        <f t="shared" si="160"/>
        <v>62700.76470588235</v>
      </c>
      <c r="BZ147" s="85"/>
      <c r="CA147" s="89">
        <f t="shared" si="161"/>
        <v>0.17073170731707321</v>
      </c>
      <c r="CB147" s="89">
        <f t="shared" si="162"/>
        <v>0</v>
      </c>
    </row>
    <row r="148" spans="1:80" s="15" customFormat="1" ht="13.5" customHeight="1">
      <c r="A148" s="65"/>
      <c r="B148" s="332"/>
      <c r="C148" s="329"/>
      <c r="D148" s="84"/>
      <c r="E148" s="209" t="s">
        <v>168</v>
      </c>
      <c r="F148" s="224">
        <v>0</v>
      </c>
      <c r="G148" s="225">
        <v>0</v>
      </c>
      <c r="H148" s="226" t="str">
        <f t="shared" si="124"/>
        <v>-</v>
      </c>
      <c r="I148" s="227">
        <v>0</v>
      </c>
      <c r="J148" s="228" t="str">
        <f t="shared" si="125"/>
        <v>-</v>
      </c>
      <c r="K148" s="225">
        <v>0</v>
      </c>
      <c r="L148" s="226" t="str">
        <f t="shared" si="126"/>
        <v>-</v>
      </c>
      <c r="M148" s="227">
        <v>0</v>
      </c>
      <c r="N148" s="228" t="str">
        <f t="shared" si="127"/>
        <v>-</v>
      </c>
      <c r="O148" s="224">
        <v>0</v>
      </c>
      <c r="P148" s="225">
        <v>0</v>
      </c>
      <c r="Q148" s="226" t="str">
        <f t="shared" si="128"/>
        <v>-</v>
      </c>
      <c r="R148" s="227">
        <v>0</v>
      </c>
      <c r="S148" s="228" t="str">
        <f t="shared" si="129"/>
        <v>-</v>
      </c>
      <c r="T148" s="225">
        <v>0</v>
      </c>
      <c r="U148" s="226" t="str">
        <f t="shared" si="130"/>
        <v>-</v>
      </c>
      <c r="V148" s="227">
        <v>0</v>
      </c>
      <c r="W148" s="228" t="str">
        <f t="shared" si="131"/>
        <v>-</v>
      </c>
      <c r="X148" s="224">
        <v>11</v>
      </c>
      <c r="Y148" s="225">
        <v>11</v>
      </c>
      <c r="Z148" s="226">
        <f t="shared" si="132"/>
        <v>1</v>
      </c>
      <c r="AA148" s="227">
        <v>3441770</v>
      </c>
      <c r="AB148" s="228">
        <f t="shared" si="133"/>
        <v>312888.18181818182</v>
      </c>
      <c r="AC148" s="225">
        <v>10</v>
      </c>
      <c r="AD148" s="226">
        <f t="shared" si="134"/>
        <v>0.90909090909090906</v>
      </c>
      <c r="AE148" s="227">
        <v>615686</v>
      </c>
      <c r="AF148" s="228">
        <f t="shared" si="135"/>
        <v>61568.6</v>
      </c>
      <c r="AG148" s="224">
        <v>6</v>
      </c>
      <c r="AH148" s="225">
        <v>6</v>
      </c>
      <c r="AI148" s="226">
        <f t="shared" si="136"/>
        <v>1</v>
      </c>
      <c r="AJ148" s="227">
        <v>2506750</v>
      </c>
      <c r="AK148" s="228">
        <f t="shared" si="137"/>
        <v>417791.66666666669</v>
      </c>
      <c r="AL148" s="225">
        <v>5</v>
      </c>
      <c r="AM148" s="226">
        <f t="shared" si="138"/>
        <v>0.83333333333333337</v>
      </c>
      <c r="AN148" s="227">
        <v>414698</v>
      </c>
      <c r="AO148" s="228">
        <f t="shared" si="139"/>
        <v>82939.600000000006</v>
      </c>
      <c r="AP148" s="224">
        <v>0</v>
      </c>
      <c r="AQ148" s="225">
        <v>0</v>
      </c>
      <c r="AR148" s="226" t="str">
        <f t="shared" si="140"/>
        <v>-</v>
      </c>
      <c r="AS148" s="227">
        <v>0</v>
      </c>
      <c r="AT148" s="228" t="str">
        <f t="shared" si="141"/>
        <v>-</v>
      </c>
      <c r="AU148" s="225">
        <v>0</v>
      </c>
      <c r="AV148" s="226" t="str">
        <f t="shared" si="142"/>
        <v>-</v>
      </c>
      <c r="AW148" s="227">
        <v>0</v>
      </c>
      <c r="AX148" s="228" t="str">
        <f t="shared" si="143"/>
        <v>-</v>
      </c>
      <c r="AY148" s="224">
        <v>0</v>
      </c>
      <c r="AZ148" s="225">
        <v>0</v>
      </c>
      <c r="BA148" s="226" t="str">
        <f t="shared" si="144"/>
        <v>-</v>
      </c>
      <c r="BB148" s="227">
        <v>0</v>
      </c>
      <c r="BC148" s="228" t="str">
        <f t="shared" si="145"/>
        <v>-</v>
      </c>
      <c r="BD148" s="225">
        <v>0</v>
      </c>
      <c r="BE148" s="226" t="str">
        <f t="shared" si="146"/>
        <v>-</v>
      </c>
      <c r="BF148" s="227">
        <v>0</v>
      </c>
      <c r="BG148" s="228" t="str">
        <f t="shared" si="147"/>
        <v>-</v>
      </c>
      <c r="BH148" s="224">
        <v>0</v>
      </c>
      <c r="BI148" s="225">
        <v>0</v>
      </c>
      <c r="BJ148" s="226" t="str">
        <f t="shared" si="148"/>
        <v>-</v>
      </c>
      <c r="BK148" s="227">
        <v>0</v>
      </c>
      <c r="BL148" s="228" t="str">
        <f t="shared" si="149"/>
        <v>-</v>
      </c>
      <c r="BM148" s="225">
        <v>0</v>
      </c>
      <c r="BN148" s="226" t="str">
        <f t="shared" si="150"/>
        <v>-</v>
      </c>
      <c r="BO148" s="227">
        <v>0</v>
      </c>
      <c r="BP148" s="228" t="str">
        <f t="shared" si="151"/>
        <v>-</v>
      </c>
      <c r="BQ148" s="229">
        <f t="shared" si="152"/>
        <v>17</v>
      </c>
      <c r="BR148" s="225">
        <f t="shared" si="153"/>
        <v>17</v>
      </c>
      <c r="BS148" s="226">
        <f t="shared" si="154"/>
        <v>1</v>
      </c>
      <c r="BT148" s="227">
        <f t="shared" si="155"/>
        <v>5948520</v>
      </c>
      <c r="BU148" s="228">
        <f t="shared" si="156"/>
        <v>349912.9411764706</v>
      </c>
      <c r="BV148" s="225">
        <f t="shared" si="157"/>
        <v>15</v>
      </c>
      <c r="BW148" s="226">
        <f t="shared" si="158"/>
        <v>0.88235294117647056</v>
      </c>
      <c r="BX148" s="227">
        <f t="shared" si="159"/>
        <v>1030384</v>
      </c>
      <c r="BY148" s="228">
        <f t="shared" si="160"/>
        <v>68692.266666666663</v>
      </c>
      <c r="BZ148" s="85"/>
      <c r="CA148" s="89">
        <f t="shared" si="161"/>
        <v>0.11764705882352944</v>
      </c>
      <c r="CB148" s="89">
        <f t="shared" si="162"/>
        <v>0</v>
      </c>
    </row>
    <row r="149" spans="1:80" s="15" customFormat="1" ht="13.5" customHeight="1">
      <c r="A149" s="65"/>
      <c r="B149" s="332"/>
      <c r="C149" s="329"/>
      <c r="D149" s="221"/>
      <c r="E149" s="75" t="s">
        <v>234</v>
      </c>
      <c r="F149" s="222">
        <v>0</v>
      </c>
      <c r="G149" s="136">
        <v>0</v>
      </c>
      <c r="H149" s="134" t="str">
        <f>IFERROR(G149/F149,"-")</f>
        <v>-</v>
      </c>
      <c r="I149" s="137">
        <v>0</v>
      </c>
      <c r="J149" s="135" t="str">
        <f>IFERROR(I149/G149,"-")</f>
        <v>-</v>
      </c>
      <c r="K149" s="136">
        <v>0</v>
      </c>
      <c r="L149" s="134" t="str">
        <f>IFERROR(K149/F149,"-")</f>
        <v>-</v>
      </c>
      <c r="M149" s="137">
        <v>0</v>
      </c>
      <c r="N149" s="135" t="str">
        <f>IFERROR(M149/K149,"-")</f>
        <v>-</v>
      </c>
      <c r="O149" s="222">
        <v>0</v>
      </c>
      <c r="P149" s="136">
        <v>0</v>
      </c>
      <c r="Q149" s="134" t="str">
        <f>IFERROR(P149/O149,"-")</f>
        <v>-</v>
      </c>
      <c r="R149" s="137">
        <v>0</v>
      </c>
      <c r="S149" s="135" t="str">
        <f>IFERROR(R149/P149,"-")</f>
        <v>-</v>
      </c>
      <c r="T149" s="136">
        <v>0</v>
      </c>
      <c r="U149" s="134" t="str">
        <f>IFERROR(T149/O149,"-")</f>
        <v>-</v>
      </c>
      <c r="V149" s="137">
        <v>0</v>
      </c>
      <c r="W149" s="135" t="str">
        <f>IFERROR(V149/T149,"-")</f>
        <v>-</v>
      </c>
      <c r="X149" s="222">
        <v>0</v>
      </c>
      <c r="Y149" s="136">
        <v>0</v>
      </c>
      <c r="Z149" s="134" t="str">
        <f>IFERROR(Y149/X149,"-")</f>
        <v>-</v>
      </c>
      <c r="AA149" s="137">
        <v>0</v>
      </c>
      <c r="AB149" s="135" t="str">
        <f>IFERROR(AA149/Y149,"-")</f>
        <v>-</v>
      </c>
      <c r="AC149" s="136">
        <v>0</v>
      </c>
      <c r="AD149" s="134" t="str">
        <f>IFERROR(AC149/X149,"-")</f>
        <v>-</v>
      </c>
      <c r="AE149" s="137">
        <v>0</v>
      </c>
      <c r="AF149" s="135" t="str">
        <f>IFERROR(AE149/AC149,"-")</f>
        <v>-</v>
      </c>
      <c r="AG149" s="222">
        <v>0</v>
      </c>
      <c r="AH149" s="136">
        <v>0</v>
      </c>
      <c r="AI149" s="134" t="str">
        <f>IFERROR(AH149/AG149,"-")</f>
        <v>-</v>
      </c>
      <c r="AJ149" s="137">
        <v>0</v>
      </c>
      <c r="AK149" s="135" t="str">
        <f>IFERROR(AJ149/AH149,"-")</f>
        <v>-</v>
      </c>
      <c r="AL149" s="136">
        <v>0</v>
      </c>
      <c r="AM149" s="134" t="str">
        <f>IFERROR(AL149/AG149,"-")</f>
        <v>-</v>
      </c>
      <c r="AN149" s="137">
        <v>0</v>
      </c>
      <c r="AO149" s="135" t="str">
        <f>IFERROR(AN149/AL149,"-")</f>
        <v>-</v>
      </c>
      <c r="AP149" s="222">
        <v>0</v>
      </c>
      <c r="AQ149" s="136">
        <v>0</v>
      </c>
      <c r="AR149" s="134" t="str">
        <f>IFERROR(AQ149/AP149,"-")</f>
        <v>-</v>
      </c>
      <c r="AS149" s="137">
        <v>0</v>
      </c>
      <c r="AT149" s="135" t="str">
        <f>IFERROR(AS149/AQ149,"-")</f>
        <v>-</v>
      </c>
      <c r="AU149" s="136">
        <v>0</v>
      </c>
      <c r="AV149" s="134" t="str">
        <f>IFERROR(AU149/AP149,"-")</f>
        <v>-</v>
      </c>
      <c r="AW149" s="137">
        <v>0</v>
      </c>
      <c r="AX149" s="135" t="str">
        <f>IFERROR(AW149/AU149,"-")</f>
        <v>-</v>
      </c>
      <c r="AY149" s="222">
        <v>0</v>
      </c>
      <c r="AZ149" s="136">
        <v>0</v>
      </c>
      <c r="BA149" s="134" t="str">
        <f>IFERROR(AZ149/AY149,"-")</f>
        <v>-</v>
      </c>
      <c r="BB149" s="137">
        <v>0</v>
      </c>
      <c r="BC149" s="135" t="str">
        <f>IFERROR(BB149/AZ149,"-")</f>
        <v>-</v>
      </c>
      <c r="BD149" s="136">
        <v>0</v>
      </c>
      <c r="BE149" s="134" t="str">
        <f>IFERROR(BD149/AY149,"-")</f>
        <v>-</v>
      </c>
      <c r="BF149" s="137">
        <v>0</v>
      </c>
      <c r="BG149" s="135" t="str">
        <f>IFERROR(BF149/BD149,"-")</f>
        <v>-</v>
      </c>
      <c r="BH149" s="222">
        <v>0</v>
      </c>
      <c r="BI149" s="136">
        <v>0</v>
      </c>
      <c r="BJ149" s="134" t="str">
        <f>IFERROR(BI149/BH149,"-")</f>
        <v>-</v>
      </c>
      <c r="BK149" s="137">
        <v>0</v>
      </c>
      <c r="BL149" s="135" t="str">
        <f>IFERROR(BK149/BI149,"-")</f>
        <v>-</v>
      </c>
      <c r="BM149" s="136">
        <v>0</v>
      </c>
      <c r="BN149" s="134" t="str">
        <f>IFERROR(BM149/BH149,"-")</f>
        <v>-</v>
      </c>
      <c r="BO149" s="137">
        <v>0</v>
      </c>
      <c r="BP149" s="135" t="str">
        <f>IFERROR(BO149/BM149,"-")</f>
        <v>-</v>
      </c>
      <c r="BQ149" s="223">
        <f t="shared" si="152"/>
        <v>0</v>
      </c>
      <c r="BR149" s="136">
        <f t="shared" si="153"/>
        <v>0</v>
      </c>
      <c r="BS149" s="134" t="str">
        <f>IFERROR(BR149/BQ149,"-")</f>
        <v>-</v>
      </c>
      <c r="BT149" s="137">
        <f>SUM(I149,R149,AA149,AJ149,AS149,BB149,BK149)</f>
        <v>0</v>
      </c>
      <c r="BU149" s="135" t="str">
        <f>IFERROR(BT149/BR149,"-")</f>
        <v>-</v>
      </c>
      <c r="BV149" s="136">
        <f>SUM(K149,T149,AC149,AL149,AU149,BD149,BM149)</f>
        <v>0</v>
      </c>
      <c r="BW149" s="134" t="str">
        <f>IFERROR(BV149/BQ149,"-")</f>
        <v>-</v>
      </c>
      <c r="BX149" s="137">
        <f>SUM(M149,V149,AE149,AN149,AW149,BF149,BO149)</f>
        <v>0</v>
      </c>
      <c r="BY149" s="135" t="str">
        <f>IFERROR(BX149/BV149,"-")</f>
        <v>-</v>
      </c>
      <c r="BZ149" s="85"/>
      <c r="CA149" s="89" t="str">
        <f t="shared" si="161"/>
        <v>-</v>
      </c>
      <c r="CB149" s="89" t="str">
        <f t="shared" si="162"/>
        <v>-</v>
      </c>
    </row>
    <row r="150" spans="1:80" s="15" customFormat="1" ht="13.5" customHeight="1">
      <c r="A150" s="65"/>
      <c r="B150" s="333"/>
      <c r="C150" s="330"/>
      <c r="D150" s="338" t="s">
        <v>225</v>
      </c>
      <c r="E150" s="339"/>
      <c r="F150" s="154">
        <v>36</v>
      </c>
      <c r="G150" s="62">
        <v>35</v>
      </c>
      <c r="H150" s="83">
        <f t="shared" si="124"/>
        <v>0.97222222222222221</v>
      </c>
      <c r="I150" s="102">
        <v>60290140</v>
      </c>
      <c r="J150" s="110">
        <f t="shared" si="125"/>
        <v>1722575.4285714286</v>
      </c>
      <c r="K150" s="62">
        <v>26</v>
      </c>
      <c r="L150" s="83">
        <f t="shared" si="126"/>
        <v>0.72222222222222221</v>
      </c>
      <c r="M150" s="102">
        <v>18066636</v>
      </c>
      <c r="N150" s="110">
        <f t="shared" si="127"/>
        <v>694870.61538461538</v>
      </c>
      <c r="O150" s="154">
        <v>101</v>
      </c>
      <c r="P150" s="62">
        <v>91</v>
      </c>
      <c r="Q150" s="83">
        <f t="shared" si="128"/>
        <v>0.90099009900990101</v>
      </c>
      <c r="R150" s="102">
        <v>199721710</v>
      </c>
      <c r="S150" s="110">
        <f t="shared" si="129"/>
        <v>2194744.0659340657</v>
      </c>
      <c r="T150" s="62">
        <v>83</v>
      </c>
      <c r="U150" s="83">
        <f t="shared" si="130"/>
        <v>0.82178217821782173</v>
      </c>
      <c r="V150" s="102">
        <v>87013307</v>
      </c>
      <c r="W150" s="110">
        <f t="shared" si="131"/>
        <v>1048353.0963855422</v>
      </c>
      <c r="X150" s="154">
        <v>3760</v>
      </c>
      <c r="Y150" s="62">
        <v>3431</v>
      </c>
      <c r="Z150" s="83">
        <f t="shared" si="132"/>
        <v>0.91249999999999998</v>
      </c>
      <c r="AA150" s="102">
        <v>2625453280</v>
      </c>
      <c r="AB150" s="110">
        <f t="shared" si="133"/>
        <v>765215.17924803263</v>
      </c>
      <c r="AC150" s="62">
        <v>2955</v>
      </c>
      <c r="AD150" s="83">
        <f t="shared" si="134"/>
        <v>0.78590425531914898</v>
      </c>
      <c r="AE150" s="102">
        <v>664700505</v>
      </c>
      <c r="AF150" s="110">
        <f t="shared" si="135"/>
        <v>224940.94923857867</v>
      </c>
      <c r="AG150" s="154">
        <v>3249</v>
      </c>
      <c r="AH150" s="62">
        <v>3057</v>
      </c>
      <c r="AI150" s="83">
        <f t="shared" si="136"/>
        <v>0.94090489381348108</v>
      </c>
      <c r="AJ150" s="102">
        <v>2957291700</v>
      </c>
      <c r="AK150" s="110">
        <f t="shared" si="137"/>
        <v>967383.61138370947</v>
      </c>
      <c r="AL150" s="62">
        <v>2770</v>
      </c>
      <c r="AM150" s="83">
        <f t="shared" si="138"/>
        <v>0.85257002154509076</v>
      </c>
      <c r="AN150" s="102">
        <v>676455546</v>
      </c>
      <c r="AO150" s="110">
        <f t="shared" si="139"/>
        <v>244207.77833935019</v>
      </c>
      <c r="AP150" s="154">
        <v>2365</v>
      </c>
      <c r="AQ150" s="62">
        <v>2228</v>
      </c>
      <c r="AR150" s="83">
        <f t="shared" si="140"/>
        <v>0.94207188160676536</v>
      </c>
      <c r="AS150" s="102">
        <v>2251365700</v>
      </c>
      <c r="AT150" s="110">
        <f t="shared" si="141"/>
        <v>1010487.2980251346</v>
      </c>
      <c r="AU150" s="62">
        <v>2046</v>
      </c>
      <c r="AV150" s="83">
        <f t="shared" si="142"/>
        <v>0.8651162790697674</v>
      </c>
      <c r="AW150" s="102">
        <v>407532609</v>
      </c>
      <c r="AX150" s="110">
        <f t="shared" si="143"/>
        <v>199185.04838709679</v>
      </c>
      <c r="AY150" s="154">
        <v>1131</v>
      </c>
      <c r="AZ150" s="62">
        <v>1038</v>
      </c>
      <c r="BA150" s="83">
        <f t="shared" si="144"/>
        <v>0.91777188328912462</v>
      </c>
      <c r="BB150" s="102">
        <v>1147688870</v>
      </c>
      <c r="BC150" s="110">
        <f t="shared" si="145"/>
        <v>1105673.2851637765</v>
      </c>
      <c r="BD150" s="62">
        <v>935</v>
      </c>
      <c r="BE150" s="83">
        <f t="shared" si="146"/>
        <v>0.8267020335985853</v>
      </c>
      <c r="BF150" s="102">
        <v>171673104</v>
      </c>
      <c r="BG150" s="110">
        <f t="shared" si="147"/>
        <v>183607.59786096256</v>
      </c>
      <c r="BH150" s="154">
        <v>397</v>
      </c>
      <c r="BI150" s="62">
        <v>338</v>
      </c>
      <c r="BJ150" s="83">
        <f t="shared" si="148"/>
        <v>0.8513853904282116</v>
      </c>
      <c r="BK150" s="102">
        <v>371318790</v>
      </c>
      <c r="BL150" s="110">
        <f t="shared" si="149"/>
        <v>1098576.3017751479</v>
      </c>
      <c r="BM150" s="62">
        <v>291</v>
      </c>
      <c r="BN150" s="83">
        <f t="shared" si="150"/>
        <v>0.73299748110831231</v>
      </c>
      <c r="BO150" s="102">
        <v>52666199</v>
      </c>
      <c r="BP150" s="110">
        <f t="shared" si="151"/>
        <v>180983.50171821305</v>
      </c>
      <c r="BQ150" s="108">
        <f t="shared" si="152"/>
        <v>11039</v>
      </c>
      <c r="BR150" s="62">
        <f t="shared" si="153"/>
        <v>10218</v>
      </c>
      <c r="BS150" s="83">
        <f t="shared" si="154"/>
        <v>0.92562732131533654</v>
      </c>
      <c r="BT150" s="102">
        <f t="shared" si="155"/>
        <v>9613130190</v>
      </c>
      <c r="BU150" s="110">
        <f t="shared" si="156"/>
        <v>940803.50264239579</v>
      </c>
      <c r="BV150" s="62">
        <f t="shared" si="157"/>
        <v>9106</v>
      </c>
      <c r="BW150" s="83">
        <f t="shared" si="158"/>
        <v>0.82489355919920282</v>
      </c>
      <c r="BX150" s="102">
        <f t="shared" si="159"/>
        <v>2078107906</v>
      </c>
      <c r="BY150" s="110">
        <f t="shared" si="160"/>
        <v>228213.03602020646</v>
      </c>
      <c r="BZ150" s="85"/>
      <c r="CA150" s="89">
        <f t="shared" si="161"/>
        <v>0.10073376211613372</v>
      </c>
      <c r="CB150" s="89">
        <f t="shared" si="162"/>
        <v>7.4372678684663462E-2</v>
      </c>
    </row>
    <row r="151" spans="1:80" s="15" customFormat="1" ht="13.5" customHeight="1">
      <c r="A151" s="65"/>
      <c r="B151" s="331">
        <v>25</v>
      </c>
      <c r="C151" s="328" t="s">
        <v>131</v>
      </c>
      <c r="D151" s="318" t="s">
        <v>157</v>
      </c>
      <c r="E151" s="307"/>
      <c r="F151" s="154">
        <v>0</v>
      </c>
      <c r="G151" s="62">
        <v>0</v>
      </c>
      <c r="H151" s="83" t="str">
        <f t="shared" si="124"/>
        <v>-</v>
      </c>
      <c r="I151" s="102">
        <v>0</v>
      </c>
      <c r="J151" s="110" t="str">
        <f t="shared" si="125"/>
        <v>-</v>
      </c>
      <c r="K151" s="62">
        <v>0</v>
      </c>
      <c r="L151" s="83" t="str">
        <f t="shared" si="126"/>
        <v>-</v>
      </c>
      <c r="M151" s="102">
        <v>0</v>
      </c>
      <c r="N151" s="110" t="str">
        <f t="shared" si="127"/>
        <v>-</v>
      </c>
      <c r="O151" s="154">
        <v>3</v>
      </c>
      <c r="P151" s="62">
        <v>3</v>
      </c>
      <c r="Q151" s="83">
        <f t="shared" si="128"/>
        <v>1</v>
      </c>
      <c r="R151" s="102">
        <v>206410</v>
      </c>
      <c r="S151" s="110">
        <f t="shared" si="129"/>
        <v>68803.333333333328</v>
      </c>
      <c r="T151" s="62">
        <v>3</v>
      </c>
      <c r="U151" s="83">
        <f t="shared" si="130"/>
        <v>1</v>
      </c>
      <c r="V151" s="102">
        <v>53605</v>
      </c>
      <c r="W151" s="110">
        <f t="shared" si="131"/>
        <v>17868.333333333332</v>
      </c>
      <c r="X151" s="154">
        <v>404</v>
      </c>
      <c r="Y151" s="62">
        <v>395</v>
      </c>
      <c r="Z151" s="83">
        <f t="shared" si="132"/>
        <v>0.9777227722772277</v>
      </c>
      <c r="AA151" s="102">
        <v>183307740</v>
      </c>
      <c r="AB151" s="110">
        <f t="shared" si="133"/>
        <v>464070.22784810129</v>
      </c>
      <c r="AC151" s="62">
        <v>352</v>
      </c>
      <c r="AD151" s="83">
        <f t="shared" si="134"/>
        <v>0.87128712871287128</v>
      </c>
      <c r="AE151" s="102">
        <v>37781446</v>
      </c>
      <c r="AF151" s="110">
        <f t="shared" si="135"/>
        <v>107333.65340909091</v>
      </c>
      <c r="AG151" s="154">
        <v>289</v>
      </c>
      <c r="AH151" s="62">
        <v>287</v>
      </c>
      <c r="AI151" s="83">
        <f t="shared" si="136"/>
        <v>0.99307958477508651</v>
      </c>
      <c r="AJ151" s="102">
        <v>135717920</v>
      </c>
      <c r="AK151" s="110">
        <f t="shared" si="137"/>
        <v>472884.73867595819</v>
      </c>
      <c r="AL151" s="62">
        <v>258</v>
      </c>
      <c r="AM151" s="83">
        <f t="shared" si="138"/>
        <v>0.89273356401384085</v>
      </c>
      <c r="AN151" s="102">
        <v>25152535</v>
      </c>
      <c r="AO151" s="110">
        <f t="shared" si="139"/>
        <v>97490.445736434107</v>
      </c>
      <c r="AP151" s="154">
        <v>164</v>
      </c>
      <c r="AQ151" s="62">
        <v>162</v>
      </c>
      <c r="AR151" s="83">
        <f t="shared" si="140"/>
        <v>0.98780487804878048</v>
      </c>
      <c r="AS151" s="102">
        <v>87100520</v>
      </c>
      <c r="AT151" s="110">
        <f t="shared" si="141"/>
        <v>537657.53086419753</v>
      </c>
      <c r="AU151" s="62">
        <v>155</v>
      </c>
      <c r="AV151" s="83">
        <f t="shared" si="142"/>
        <v>0.94512195121951215</v>
      </c>
      <c r="AW151" s="102">
        <v>20322336</v>
      </c>
      <c r="AX151" s="110">
        <f t="shared" si="143"/>
        <v>131111.84516129032</v>
      </c>
      <c r="AY151" s="154">
        <v>72</v>
      </c>
      <c r="AZ151" s="62">
        <v>71</v>
      </c>
      <c r="BA151" s="83">
        <f t="shared" si="144"/>
        <v>0.98611111111111116</v>
      </c>
      <c r="BB151" s="102">
        <v>51540350</v>
      </c>
      <c r="BC151" s="110">
        <f t="shared" si="145"/>
        <v>725920.42253521131</v>
      </c>
      <c r="BD151" s="62">
        <v>68</v>
      </c>
      <c r="BE151" s="83">
        <f t="shared" si="146"/>
        <v>0.94444444444444442</v>
      </c>
      <c r="BF151" s="102">
        <v>8959515</v>
      </c>
      <c r="BG151" s="110">
        <f t="shared" si="147"/>
        <v>131757.57352941178</v>
      </c>
      <c r="BH151" s="154">
        <v>17</v>
      </c>
      <c r="BI151" s="62">
        <v>17</v>
      </c>
      <c r="BJ151" s="83">
        <f t="shared" si="148"/>
        <v>1</v>
      </c>
      <c r="BK151" s="102">
        <v>15501000</v>
      </c>
      <c r="BL151" s="110">
        <f t="shared" si="149"/>
        <v>911823.5294117647</v>
      </c>
      <c r="BM151" s="62">
        <v>17</v>
      </c>
      <c r="BN151" s="83">
        <f t="shared" si="150"/>
        <v>1</v>
      </c>
      <c r="BO151" s="102">
        <v>2082788</v>
      </c>
      <c r="BP151" s="110">
        <f t="shared" si="151"/>
        <v>122516.94117647059</v>
      </c>
      <c r="BQ151" s="108">
        <f t="shared" si="152"/>
        <v>949</v>
      </c>
      <c r="BR151" s="62">
        <f t="shared" si="153"/>
        <v>935</v>
      </c>
      <c r="BS151" s="83">
        <f t="shared" si="154"/>
        <v>0.98524762908324548</v>
      </c>
      <c r="BT151" s="102">
        <f t="shared" si="155"/>
        <v>473373940</v>
      </c>
      <c r="BU151" s="110">
        <f t="shared" si="156"/>
        <v>506282.28877005348</v>
      </c>
      <c r="BV151" s="62">
        <f t="shared" si="157"/>
        <v>853</v>
      </c>
      <c r="BW151" s="83">
        <f t="shared" si="158"/>
        <v>0.89884088514225502</v>
      </c>
      <c r="BX151" s="102">
        <f t="shared" si="159"/>
        <v>94352225</v>
      </c>
      <c r="BY151" s="110">
        <f t="shared" si="160"/>
        <v>110612.22157092614</v>
      </c>
      <c r="BZ151" s="85"/>
      <c r="CA151" s="89">
        <f t="shared" si="161"/>
        <v>8.640674394099046E-2</v>
      </c>
      <c r="CB151" s="89">
        <f t="shared" si="162"/>
        <v>1.475237091675452E-2</v>
      </c>
    </row>
    <row r="152" spans="1:80" s="15" customFormat="1" ht="13.5" customHeight="1">
      <c r="A152" s="65"/>
      <c r="B152" s="332"/>
      <c r="C152" s="329"/>
      <c r="D152" s="306" t="s">
        <v>171</v>
      </c>
      <c r="E152" s="307"/>
      <c r="F152" s="154">
        <v>0</v>
      </c>
      <c r="G152" s="62">
        <v>0</v>
      </c>
      <c r="H152" s="83" t="str">
        <f t="shared" si="124"/>
        <v>-</v>
      </c>
      <c r="I152" s="102">
        <v>0</v>
      </c>
      <c r="J152" s="110" t="str">
        <f t="shared" si="125"/>
        <v>-</v>
      </c>
      <c r="K152" s="62">
        <v>0</v>
      </c>
      <c r="L152" s="83" t="str">
        <f t="shared" si="126"/>
        <v>-</v>
      </c>
      <c r="M152" s="102">
        <v>0</v>
      </c>
      <c r="N152" s="110" t="str">
        <f t="shared" si="127"/>
        <v>-</v>
      </c>
      <c r="O152" s="154">
        <v>0</v>
      </c>
      <c r="P152" s="62">
        <v>0</v>
      </c>
      <c r="Q152" s="83" t="str">
        <f t="shared" si="128"/>
        <v>-</v>
      </c>
      <c r="R152" s="102">
        <v>0</v>
      </c>
      <c r="S152" s="110" t="str">
        <f t="shared" si="129"/>
        <v>-</v>
      </c>
      <c r="T152" s="62">
        <v>0</v>
      </c>
      <c r="U152" s="83" t="str">
        <f t="shared" si="130"/>
        <v>-</v>
      </c>
      <c r="V152" s="102">
        <v>0</v>
      </c>
      <c r="W152" s="110" t="str">
        <f t="shared" si="131"/>
        <v>-</v>
      </c>
      <c r="X152" s="154">
        <v>17</v>
      </c>
      <c r="Y152" s="62">
        <v>17</v>
      </c>
      <c r="Z152" s="83">
        <f t="shared" si="132"/>
        <v>1</v>
      </c>
      <c r="AA152" s="102">
        <v>12040570</v>
      </c>
      <c r="AB152" s="110">
        <f t="shared" si="133"/>
        <v>708268.82352941181</v>
      </c>
      <c r="AC152" s="62">
        <v>15</v>
      </c>
      <c r="AD152" s="83">
        <f t="shared" si="134"/>
        <v>0.88235294117647056</v>
      </c>
      <c r="AE152" s="102">
        <v>2177945</v>
      </c>
      <c r="AF152" s="110">
        <f t="shared" si="135"/>
        <v>145196.33333333334</v>
      </c>
      <c r="AG152" s="154">
        <v>14</v>
      </c>
      <c r="AH152" s="62">
        <v>14</v>
      </c>
      <c r="AI152" s="83">
        <f t="shared" si="136"/>
        <v>1</v>
      </c>
      <c r="AJ152" s="102">
        <v>9994690</v>
      </c>
      <c r="AK152" s="110">
        <f t="shared" si="137"/>
        <v>713906.42857142852</v>
      </c>
      <c r="AL152" s="62">
        <v>12</v>
      </c>
      <c r="AM152" s="83">
        <f t="shared" si="138"/>
        <v>0.8571428571428571</v>
      </c>
      <c r="AN152" s="102">
        <v>1519761</v>
      </c>
      <c r="AO152" s="110">
        <f t="shared" si="139"/>
        <v>126646.75</v>
      </c>
      <c r="AP152" s="154">
        <v>3</v>
      </c>
      <c r="AQ152" s="62">
        <v>3</v>
      </c>
      <c r="AR152" s="83">
        <f t="shared" si="140"/>
        <v>1</v>
      </c>
      <c r="AS152" s="102">
        <v>2071540</v>
      </c>
      <c r="AT152" s="110">
        <f t="shared" si="141"/>
        <v>690513.33333333337</v>
      </c>
      <c r="AU152" s="62">
        <v>3</v>
      </c>
      <c r="AV152" s="83">
        <f t="shared" si="142"/>
        <v>1</v>
      </c>
      <c r="AW152" s="102">
        <v>468061</v>
      </c>
      <c r="AX152" s="110">
        <f t="shared" si="143"/>
        <v>156020.33333333334</v>
      </c>
      <c r="AY152" s="154">
        <v>1</v>
      </c>
      <c r="AZ152" s="62">
        <v>1</v>
      </c>
      <c r="BA152" s="83">
        <f t="shared" si="144"/>
        <v>1</v>
      </c>
      <c r="BB152" s="102">
        <v>630400</v>
      </c>
      <c r="BC152" s="110">
        <f t="shared" si="145"/>
        <v>630400</v>
      </c>
      <c r="BD152" s="62">
        <v>1</v>
      </c>
      <c r="BE152" s="83">
        <f t="shared" si="146"/>
        <v>1</v>
      </c>
      <c r="BF152" s="102">
        <v>63269</v>
      </c>
      <c r="BG152" s="110">
        <f t="shared" si="147"/>
        <v>63269</v>
      </c>
      <c r="BH152" s="154">
        <v>0</v>
      </c>
      <c r="BI152" s="62">
        <v>0</v>
      </c>
      <c r="BJ152" s="83" t="str">
        <f t="shared" si="148"/>
        <v>-</v>
      </c>
      <c r="BK152" s="102">
        <v>0</v>
      </c>
      <c r="BL152" s="110" t="str">
        <f t="shared" si="149"/>
        <v>-</v>
      </c>
      <c r="BM152" s="62">
        <v>0</v>
      </c>
      <c r="BN152" s="83" t="str">
        <f t="shared" si="150"/>
        <v>-</v>
      </c>
      <c r="BO152" s="102">
        <v>0</v>
      </c>
      <c r="BP152" s="110" t="str">
        <f t="shared" si="151"/>
        <v>-</v>
      </c>
      <c r="BQ152" s="108">
        <f t="shared" si="152"/>
        <v>35</v>
      </c>
      <c r="BR152" s="62">
        <f t="shared" si="153"/>
        <v>35</v>
      </c>
      <c r="BS152" s="83">
        <f t="shared" si="154"/>
        <v>1</v>
      </c>
      <c r="BT152" s="102">
        <f t="shared" si="155"/>
        <v>24737200</v>
      </c>
      <c r="BU152" s="110">
        <f t="shared" si="156"/>
        <v>706777.14285714284</v>
      </c>
      <c r="BV152" s="62">
        <f t="shared" si="157"/>
        <v>31</v>
      </c>
      <c r="BW152" s="83">
        <f t="shared" si="158"/>
        <v>0.88571428571428568</v>
      </c>
      <c r="BX152" s="102">
        <f t="shared" si="159"/>
        <v>4229036</v>
      </c>
      <c r="BY152" s="110">
        <f t="shared" si="160"/>
        <v>136420.51612903227</v>
      </c>
      <c r="BZ152" s="85"/>
      <c r="CA152" s="89">
        <f t="shared" si="161"/>
        <v>0.11428571428571432</v>
      </c>
      <c r="CB152" s="89">
        <f t="shared" si="162"/>
        <v>0</v>
      </c>
    </row>
    <row r="153" spans="1:80" s="15" customFormat="1" ht="13.5" customHeight="1">
      <c r="A153" s="65"/>
      <c r="B153" s="332"/>
      <c r="C153" s="329"/>
      <c r="D153" s="84"/>
      <c r="E153" s="74" t="s">
        <v>167</v>
      </c>
      <c r="F153" s="178">
        <v>0</v>
      </c>
      <c r="G153" s="64">
        <v>0</v>
      </c>
      <c r="H153" s="82" t="str">
        <f t="shared" si="124"/>
        <v>-</v>
      </c>
      <c r="I153" s="111">
        <v>0</v>
      </c>
      <c r="J153" s="112" t="str">
        <f t="shared" si="125"/>
        <v>-</v>
      </c>
      <c r="K153" s="64">
        <v>0</v>
      </c>
      <c r="L153" s="82" t="str">
        <f t="shared" si="126"/>
        <v>-</v>
      </c>
      <c r="M153" s="111">
        <v>0</v>
      </c>
      <c r="N153" s="112" t="str">
        <f t="shared" si="127"/>
        <v>-</v>
      </c>
      <c r="O153" s="178">
        <v>0</v>
      </c>
      <c r="P153" s="64">
        <v>0</v>
      </c>
      <c r="Q153" s="82" t="str">
        <f t="shared" si="128"/>
        <v>-</v>
      </c>
      <c r="R153" s="111">
        <v>0</v>
      </c>
      <c r="S153" s="112" t="str">
        <f t="shared" si="129"/>
        <v>-</v>
      </c>
      <c r="T153" s="64">
        <v>0</v>
      </c>
      <c r="U153" s="82" t="str">
        <f t="shared" si="130"/>
        <v>-</v>
      </c>
      <c r="V153" s="111">
        <v>0</v>
      </c>
      <c r="W153" s="112" t="str">
        <f t="shared" si="131"/>
        <v>-</v>
      </c>
      <c r="X153" s="178">
        <v>7</v>
      </c>
      <c r="Y153" s="64">
        <v>7</v>
      </c>
      <c r="Z153" s="82">
        <f t="shared" si="132"/>
        <v>1</v>
      </c>
      <c r="AA153" s="111">
        <v>2453220</v>
      </c>
      <c r="AB153" s="112">
        <f t="shared" si="133"/>
        <v>350460</v>
      </c>
      <c r="AC153" s="64">
        <v>6</v>
      </c>
      <c r="AD153" s="82">
        <f t="shared" si="134"/>
        <v>0.8571428571428571</v>
      </c>
      <c r="AE153" s="111">
        <v>798670</v>
      </c>
      <c r="AF153" s="112">
        <f t="shared" si="135"/>
        <v>133111.66666666666</v>
      </c>
      <c r="AG153" s="178">
        <v>11</v>
      </c>
      <c r="AH153" s="64">
        <v>11</v>
      </c>
      <c r="AI153" s="82">
        <f t="shared" si="136"/>
        <v>1</v>
      </c>
      <c r="AJ153" s="111">
        <v>5340070</v>
      </c>
      <c r="AK153" s="112">
        <f t="shared" si="137"/>
        <v>485460.90909090912</v>
      </c>
      <c r="AL153" s="64">
        <v>9</v>
      </c>
      <c r="AM153" s="82">
        <f t="shared" si="138"/>
        <v>0.81818181818181823</v>
      </c>
      <c r="AN153" s="111">
        <v>948461</v>
      </c>
      <c r="AO153" s="112">
        <f t="shared" si="139"/>
        <v>105384.55555555556</v>
      </c>
      <c r="AP153" s="178">
        <v>3</v>
      </c>
      <c r="AQ153" s="64">
        <v>3</v>
      </c>
      <c r="AR153" s="82">
        <f t="shared" si="140"/>
        <v>1</v>
      </c>
      <c r="AS153" s="111">
        <v>2071540</v>
      </c>
      <c r="AT153" s="112">
        <f t="shared" si="141"/>
        <v>690513.33333333337</v>
      </c>
      <c r="AU153" s="64">
        <v>3</v>
      </c>
      <c r="AV153" s="82">
        <f t="shared" si="142"/>
        <v>1</v>
      </c>
      <c r="AW153" s="111">
        <v>468061</v>
      </c>
      <c r="AX153" s="112">
        <f t="shared" si="143"/>
        <v>156020.33333333334</v>
      </c>
      <c r="AY153" s="178">
        <v>0</v>
      </c>
      <c r="AZ153" s="64">
        <v>0</v>
      </c>
      <c r="BA153" s="82" t="str">
        <f t="shared" si="144"/>
        <v>-</v>
      </c>
      <c r="BB153" s="111">
        <v>0</v>
      </c>
      <c r="BC153" s="112" t="str">
        <f t="shared" si="145"/>
        <v>-</v>
      </c>
      <c r="BD153" s="64">
        <v>0</v>
      </c>
      <c r="BE153" s="82" t="str">
        <f t="shared" si="146"/>
        <v>-</v>
      </c>
      <c r="BF153" s="111">
        <v>0</v>
      </c>
      <c r="BG153" s="112" t="str">
        <f t="shared" si="147"/>
        <v>-</v>
      </c>
      <c r="BH153" s="178">
        <v>0</v>
      </c>
      <c r="BI153" s="64">
        <v>0</v>
      </c>
      <c r="BJ153" s="82" t="str">
        <f t="shared" si="148"/>
        <v>-</v>
      </c>
      <c r="BK153" s="111">
        <v>0</v>
      </c>
      <c r="BL153" s="112" t="str">
        <f t="shared" si="149"/>
        <v>-</v>
      </c>
      <c r="BM153" s="64">
        <v>0</v>
      </c>
      <c r="BN153" s="82" t="str">
        <f t="shared" si="150"/>
        <v>-</v>
      </c>
      <c r="BO153" s="111">
        <v>0</v>
      </c>
      <c r="BP153" s="112" t="str">
        <f t="shared" si="151"/>
        <v>-</v>
      </c>
      <c r="BQ153" s="109">
        <f t="shared" si="152"/>
        <v>21</v>
      </c>
      <c r="BR153" s="64">
        <f t="shared" si="153"/>
        <v>21</v>
      </c>
      <c r="BS153" s="82">
        <f t="shared" si="154"/>
        <v>1</v>
      </c>
      <c r="BT153" s="111">
        <f t="shared" si="155"/>
        <v>9864830</v>
      </c>
      <c r="BU153" s="112">
        <f t="shared" si="156"/>
        <v>469753.80952380953</v>
      </c>
      <c r="BV153" s="64">
        <f t="shared" si="157"/>
        <v>18</v>
      </c>
      <c r="BW153" s="82">
        <f t="shared" si="158"/>
        <v>0.8571428571428571</v>
      </c>
      <c r="BX153" s="111">
        <f t="shared" si="159"/>
        <v>2215192</v>
      </c>
      <c r="BY153" s="112">
        <f t="shared" si="160"/>
        <v>123066.22222222222</v>
      </c>
      <c r="BZ153" s="85"/>
      <c r="CA153" s="89">
        <f t="shared" si="161"/>
        <v>0.1428571428571429</v>
      </c>
      <c r="CB153" s="89">
        <f t="shared" si="162"/>
        <v>0</v>
      </c>
    </row>
    <row r="154" spans="1:80" s="15" customFormat="1" ht="13.5" customHeight="1">
      <c r="A154" s="65"/>
      <c r="B154" s="332"/>
      <c r="C154" s="329"/>
      <c r="D154" s="84"/>
      <c r="E154" s="209" t="s">
        <v>168</v>
      </c>
      <c r="F154" s="224">
        <v>0</v>
      </c>
      <c r="G154" s="225">
        <v>0</v>
      </c>
      <c r="H154" s="226" t="str">
        <f t="shared" si="124"/>
        <v>-</v>
      </c>
      <c r="I154" s="227">
        <v>0</v>
      </c>
      <c r="J154" s="228" t="str">
        <f t="shared" si="125"/>
        <v>-</v>
      </c>
      <c r="K154" s="225">
        <v>0</v>
      </c>
      <c r="L154" s="226" t="str">
        <f t="shared" si="126"/>
        <v>-</v>
      </c>
      <c r="M154" s="227">
        <v>0</v>
      </c>
      <c r="N154" s="228" t="str">
        <f t="shared" si="127"/>
        <v>-</v>
      </c>
      <c r="O154" s="224">
        <v>0</v>
      </c>
      <c r="P154" s="225">
        <v>0</v>
      </c>
      <c r="Q154" s="226" t="str">
        <f t="shared" si="128"/>
        <v>-</v>
      </c>
      <c r="R154" s="227">
        <v>0</v>
      </c>
      <c r="S154" s="228" t="str">
        <f t="shared" si="129"/>
        <v>-</v>
      </c>
      <c r="T154" s="225">
        <v>0</v>
      </c>
      <c r="U154" s="226" t="str">
        <f t="shared" si="130"/>
        <v>-</v>
      </c>
      <c r="V154" s="227">
        <v>0</v>
      </c>
      <c r="W154" s="228" t="str">
        <f t="shared" si="131"/>
        <v>-</v>
      </c>
      <c r="X154" s="224">
        <v>10</v>
      </c>
      <c r="Y154" s="225">
        <v>10</v>
      </c>
      <c r="Z154" s="226">
        <f t="shared" si="132"/>
        <v>1</v>
      </c>
      <c r="AA154" s="227">
        <v>9587350</v>
      </c>
      <c r="AB154" s="228">
        <f t="shared" si="133"/>
        <v>958735</v>
      </c>
      <c r="AC154" s="225">
        <v>9</v>
      </c>
      <c r="AD154" s="226">
        <f t="shared" si="134"/>
        <v>0.9</v>
      </c>
      <c r="AE154" s="227">
        <v>1379275</v>
      </c>
      <c r="AF154" s="228">
        <f t="shared" si="135"/>
        <v>153252.77777777778</v>
      </c>
      <c r="AG154" s="224">
        <v>3</v>
      </c>
      <c r="AH154" s="225">
        <v>3</v>
      </c>
      <c r="AI154" s="226">
        <f t="shared" si="136"/>
        <v>1</v>
      </c>
      <c r="AJ154" s="227">
        <v>4654620</v>
      </c>
      <c r="AK154" s="228">
        <f t="shared" si="137"/>
        <v>1551540</v>
      </c>
      <c r="AL154" s="225">
        <v>3</v>
      </c>
      <c r="AM154" s="226">
        <f t="shared" si="138"/>
        <v>1</v>
      </c>
      <c r="AN154" s="227">
        <v>571300</v>
      </c>
      <c r="AO154" s="228">
        <f t="shared" si="139"/>
        <v>190433.33333333334</v>
      </c>
      <c r="AP154" s="224">
        <v>0</v>
      </c>
      <c r="AQ154" s="225">
        <v>0</v>
      </c>
      <c r="AR154" s="226" t="str">
        <f t="shared" si="140"/>
        <v>-</v>
      </c>
      <c r="AS154" s="227">
        <v>0</v>
      </c>
      <c r="AT154" s="228" t="str">
        <f t="shared" si="141"/>
        <v>-</v>
      </c>
      <c r="AU154" s="225">
        <v>0</v>
      </c>
      <c r="AV154" s="226" t="str">
        <f t="shared" si="142"/>
        <v>-</v>
      </c>
      <c r="AW154" s="227">
        <v>0</v>
      </c>
      <c r="AX154" s="228" t="str">
        <f t="shared" si="143"/>
        <v>-</v>
      </c>
      <c r="AY154" s="224">
        <v>1</v>
      </c>
      <c r="AZ154" s="225">
        <v>1</v>
      </c>
      <c r="BA154" s="226">
        <f t="shared" si="144"/>
        <v>1</v>
      </c>
      <c r="BB154" s="227">
        <v>630400</v>
      </c>
      <c r="BC154" s="228">
        <f t="shared" si="145"/>
        <v>630400</v>
      </c>
      <c r="BD154" s="225">
        <v>1</v>
      </c>
      <c r="BE154" s="226">
        <f t="shared" si="146"/>
        <v>1</v>
      </c>
      <c r="BF154" s="227">
        <v>63269</v>
      </c>
      <c r="BG154" s="228">
        <f t="shared" si="147"/>
        <v>63269</v>
      </c>
      <c r="BH154" s="224">
        <v>0</v>
      </c>
      <c r="BI154" s="225">
        <v>0</v>
      </c>
      <c r="BJ154" s="226" t="str">
        <f t="shared" si="148"/>
        <v>-</v>
      </c>
      <c r="BK154" s="227">
        <v>0</v>
      </c>
      <c r="BL154" s="228" t="str">
        <f t="shared" si="149"/>
        <v>-</v>
      </c>
      <c r="BM154" s="225">
        <v>0</v>
      </c>
      <c r="BN154" s="226" t="str">
        <f t="shared" si="150"/>
        <v>-</v>
      </c>
      <c r="BO154" s="227">
        <v>0</v>
      </c>
      <c r="BP154" s="228" t="str">
        <f t="shared" si="151"/>
        <v>-</v>
      </c>
      <c r="BQ154" s="229">
        <f t="shared" si="152"/>
        <v>14</v>
      </c>
      <c r="BR154" s="225">
        <f t="shared" si="153"/>
        <v>14</v>
      </c>
      <c r="BS154" s="226">
        <f t="shared" si="154"/>
        <v>1</v>
      </c>
      <c r="BT154" s="227">
        <f t="shared" si="155"/>
        <v>14872370</v>
      </c>
      <c r="BU154" s="228">
        <f t="shared" si="156"/>
        <v>1062312.142857143</v>
      </c>
      <c r="BV154" s="225">
        <f t="shared" si="157"/>
        <v>13</v>
      </c>
      <c r="BW154" s="226">
        <f t="shared" si="158"/>
        <v>0.9285714285714286</v>
      </c>
      <c r="BX154" s="227">
        <f t="shared" si="159"/>
        <v>2013844</v>
      </c>
      <c r="BY154" s="228">
        <f t="shared" si="160"/>
        <v>154911.07692307694</v>
      </c>
      <c r="BZ154" s="85"/>
      <c r="CA154" s="89">
        <f t="shared" si="161"/>
        <v>7.1428571428571397E-2</v>
      </c>
      <c r="CB154" s="89">
        <f t="shared" si="162"/>
        <v>0</v>
      </c>
    </row>
    <row r="155" spans="1:80" s="15" customFormat="1" ht="13.5" customHeight="1">
      <c r="A155" s="65"/>
      <c r="B155" s="332"/>
      <c r="C155" s="329"/>
      <c r="D155" s="221"/>
      <c r="E155" s="75" t="s">
        <v>234</v>
      </c>
      <c r="F155" s="222">
        <v>0</v>
      </c>
      <c r="G155" s="136">
        <v>0</v>
      </c>
      <c r="H155" s="134" t="str">
        <f>IFERROR(G155/F155,"-")</f>
        <v>-</v>
      </c>
      <c r="I155" s="137">
        <v>0</v>
      </c>
      <c r="J155" s="135" t="str">
        <f>IFERROR(I155/G155,"-")</f>
        <v>-</v>
      </c>
      <c r="K155" s="136">
        <v>0</v>
      </c>
      <c r="L155" s="134" t="str">
        <f>IFERROR(K155/F155,"-")</f>
        <v>-</v>
      </c>
      <c r="M155" s="137">
        <v>0</v>
      </c>
      <c r="N155" s="135" t="str">
        <f>IFERROR(M155/K155,"-")</f>
        <v>-</v>
      </c>
      <c r="O155" s="222">
        <v>0</v>
      </c>
      <c r="P155" s="136">
        <v>0</v>
      </c>
      <c r="Q155" s="134" t="str">
        <f>IFERROR(P155/O155,"-")</f>
        <v>-</v>
      </c>
      <c r="R155" s="137">
        <v>0</v>
      </c>
      <c r="S155" s="135" t="str">
        <f>IFERROR(R155/P155,"-")</f>
        <v>-</v>
      </c>
      <c r="T155" s="136">
        <v>0</v>
      </c>
      <c r="U155" s="134" t="str">
        <f>IFERROR(T155/O155,"-")</f>
        <v>-</v>
      </c>
      <c r="V155" s="137">
        <v>0</v>
      </c>
      <c r="W155" s="135" t="str">
        <f>IFERROR(V155/T155,"-")</f>
        <v>-</v>
      </c>
      <c r="X155" s="222">
        <v>0</v>
      </c>
      <c r="Y155" s="136">
        <v>0</v>
      </c>
      <c r="Z155" s="134" t="str">
        <f>IFERROR(Y155/X155,"-")</f>
        <v>-</v>
      </c>
      <c r="AA155" s="137">
        <v>0</v>
      </c>
      <c r="AB155" s="135" t="str">
        <f>IFERROR(AA155/Y155,"-")</f>
        <v>-</v>
      </c>
      <c r="AC155" s="136">
        <v>0</v>
      </c>
      <c r="AD155" s="134" t="str">
        <f>IFERROR(AC155/X155,"-")</f>
        <v>-</v>
      </c>
      <c r="AE155" s="137">
        <v>0</v>
      </c>
      <c r="AF155" s="135" t="str">
        <f>IFERROR(AE155/AC155,"-")</f>
        <v>-</v>
      </c>
      <c r="AG155" s="222">
        <v>0</v>
      </c>
      <c r="AH155" s="136">
        <v>0</v>
      </c>
      <c r="AI155" s="134" t="str">
        <f>IFERROR(AH155/AG155,"-")</f>
        <v>-</v>
      </c>
      <c r="AJ155" s="137">
        <v>0</v>
      </c>
      <c r="AK155" s="135" t="str">
        <f>IFERROR(AJ155/AH155,"-")</f>
        <v>-</v>
      </c>
      <c r="AL155" s="136">
        <v>0</v>
      </c>
      <c r="AM155" s="134" t="str">
        <f>IFERROR(AL155/AG155,"-")</f>
        <v>-</v>
      </c>
      <c r="AN155" s="137">
        <v>0</v>
      </c>
      <c r="AO155" s="135" t="str">
        <f>IFERROR(AN155/AL155,"-")</f>
        <v>-</v>
      </c>
      <c r="AP155" s="222">
        <v>0</v>
      </c>
      <c r="AQ155" s="136">
        <v>0</v>
      </c>
      <c r="AR155" s="134" t="str">
        <f>IFERROR(AQ155/AP155,"-")</f>
        <v>-</v>
      </c>
      <c r="AS155" s="137">
        <v>0</v>
      </c>
      <c r="AT155" s="135" t="str">
        <f>IFERROR(AS155/AQ155,"-")</f>
        <v>-</v>
      </c>
      <c r="AU155" s="136">
        <v>0</v>
      </c>
      <c r="AV155" s="134" t="str">
        <f>IFERROR(AU155/AP155,"-")</f>
        <v>-</v>
      </c>
      <c r="AW155" s="137">
        <v>0</v>
      </c>
      <c r="AX155" s="135" t="str">
        <f>IFERROR(AW155/AU155,"-")</f>
        <v>-</v>
      </c>
      <c r="AY155" s="222">
        <v>0</v>
      </c>
      <c r="AZ155" s="136">
        <v>0</v>
      </c>
      <c r="BA155" s="134" t="str">
        <f>IFERROR(AZ155/AY155,"-")</f>
        <v>-</v>
      </c>
      <c r="BB155" s="137">
        <v>0</v>
      </c>
      <c r="BC155" s="135" t="str">
        <f>IFERROR(BB155/AZ155,"-")</f>
        <v>-</v>
      </c>
      <c r="BD155" s="136">
        <v>0</v>
      </c>
      <c r="BE155" s="134" t="str">
        <f>IFERROR(BD155/AY155,"-")</f>
        <v>-</v>
      </c>
      <c r="BF155" s="137">
        <v>0</v>
      </c>
      <c r="BG155" s="135" t="str">
        <f>IFERROR(BF155/BD155,"-")</f>
        <v>-</v>
      </c>
      <c r="BH155" s="222">
        <v>0</v>
      </c>
      <c r="BI155" s="136">
        <v>0</v>
      </c>
      <c r="BJ155" s="134" t="str">
        <f>IFERROR(BI155/BH155,"-")</f>
        <v>-</v>
      </c>
      <c r="BK155" s="137">
        <v>0</v>
      </c>
      <c r="BL155" s="135" t="str">
        <f>IFERROR(BK155/BI155,"-")</f>
        <v>-</v>
      </c>
      <c r="BM155" s="136">
        <v>0</v>
      </c>
      <c r="BN155" s="134" t="str">
        <f>IFERROR(BM155/BH155,"-")</f>
        <v>-</v>
      </c>
      <c r="BO155" s="137">
        <v>0</v>
      </c>
      <c r="BP155" s="135" t="str">
        <f>IFERROR(BO155/BM155,"-")</f>
        <v>-</v>
      </c>
      <c r="BQ155" s="223">
        <f t="shared" si="152"/>
        <v>0</v>
      </c>
      <c r="BR155" s="136">
        <f t="shared" si="153"/>
        <v>0</v>
      </c>
      <c r="BS155" s="134" t="str">
        <f>IFERROR(BR155/BQ155,"-")</f>
        <v>-</v>
      </c>
      <c r="BT155" s="137">
        <f>SUM(I155,R155,AA155,AJ155,AS155,BB155,BK155)</f>
        <v>0</v>
      </c>
      <c r="BU155" s="135" t="str">
        <f>IFERROR(BT155/BR155,"-")</f>
        <v>-</v>
      </c>
      <c r="BV155" s="136">
        <f>SUM(K155,T155,AC155,AL155,AU155,BD155,BM155)</f>
        <v>0</v>
      </c>
      <c r="BW155" s="134" t="str">
        <f>IFERROR(BV155/BQ155,"-")</f>
        <v>-</v>
      </c>
      <c r="BX155" s="137">
        <f>SUM(M155,V155,AE155,AN155,AW155,BF155,BO155)</f>
        <v>0</v>
      </c>
      <c r="BY155" s="135" t="str">
        <f>IFERROR(BX155/BV155,"-")</f>
        <v>-</v>
      </c>
      <c r="BZ155" s="85"/>
      <c r="CA155" s="89" t="str">
        <f t="shared" si="161"/>
        <v>-</v>
      </c>
      <c r="CB155" s="89" t="str">
        <f t="shared" si="162"/>
        <v>-</v>
      </c>
    </row>
    <row r="156" spans="1:80" s="15" customFormat="1" ht="13.5" customHeight="1">
      <c r="A156" s="65"/>
      <c r="B156" s="333"/>
      <c r="C156" s="330"/>
      <c r="D156" s="338" t="s">
        <v>225</v>
      </c>
      <c r="E156" s="339"/>
      <c r="F156" s="154">
        <v>15</v>
      </c>
      <c r="G156" s="62">
        <v>15</v>
      </c>
      <c r="H156" s="83">
        <f t="shared" si="124"/>
        <v>1</v>
      </c>
      <c r="I156" s="102">
        <v>23484820</v>
      </c>
      <c r="J156" s="110">
        <f t="shared" si="125"/>
        <v>1565654.6666666667</v>
      </c>
      <c r="K156" s="62">
        <v>11</v>
      </c>
      <c r="L156" s="83">
        <f t="shared" si="126"/>
        <v>0.73333333333333328</v>
      </c>
      <c r="M156" s="102">
        <v>11317784</v>
      </c>
      <c r="N156" s="110">
        <f t="shared" si="127"/>
        <v>1028889.4545454546</v>
      </c>
      <c r="O156" s="154">
        <v>61</v>
      </c>
      <c r="P156" s="62">
        <v>57</v>
      </c>
      <c r="Q156" s="83">
        <f t="shared" si="128"/>
        <v>0.93442622950819676</v>
      </c>
      <c r="R156" s="102">
        <v>181163240</v>
      </c>
      <c r="S156" s="110">
        <f t="shared" si="129"/>
        <v>3178302.456140351</v>
      </c>
      <c r="T156" s="62">
        <v>52</v>
      </c>
      <c r="U156" s="83">
        <f t="shared" si="130"/>
        <v>0.85245901639344257</v>
      </c>
      <c r="V156" s="102">
        <v>89676220</v>
      </c>
      <c r="W156" s="110">
        <f t="shared" si="131"/>
        <v>1724542.6923076923</v>
      </c>
      <c r="X156" s="154">
        <v>2479</v>
      </c>
      <c r="Y156" s="62">
        <v>2259</v>
      </c>
      <c r="Z156" s="83">
        <f t="shared" si="132"/>
        <v>0.91125453812020973</v>
      </c>
      <c r="AA156" s="102">
        <v>1649146400</v>
      </c>
      <c r="AB156" s="110">
        <f t="shared" si="133"/>
        <v>730033.82027445768</v>
      </c>
      <c r="AC156" s="62">
        <v>1931</v>
      </c>
      <c r="AD156" s="83">
        <f t="shared" si="134"/>
        <v>0.77894312222670437</v>
      </c>
      <c r="AE156" s="102">
        <v>395879906</v>
      </c>
      <c r="AF156" s="110">
        <f t="shared" si="135"/>
        <v>205012.89798032108</v>
      </c>
      <c r="AG156" s="154">
        <v>2110</v>
      </c>
      <c r="AH156" s="62">
        <v>1949</v>
      </c>
      <c r="AI156" s="83">
        <f t="shared" si="136"/>
        <v>0.92369668246445502</v>
      </c>
      <c r="AJ156" s="102">
        <v>1748054420</v>
      </c>
      <c r="AK156" s="110">
        <f t="shared" si="137"/>
        <v>896898.1118522319</v>
      </c>
      <c r="AL156" s="62">
        <v>1747</v>
      </c>
      <c r="AM156" s="83">
        <f t="shared" si="138"/>
        <v>0.82796208530805682</v>
      </c>
      <c r="AN156" s="102">
        <v>354977640</v>
      </c>
      <c r="AO156" s="110">
        <f t="shared" si="139"/>
        <v>203192.69605037206</v>
      </c>
      <c r="AP156" s="154">
        <v>1489</v>
      </c>
      <c r="AQ156" s="62">
        <v>1388</v>
      </c>
      <c r="AR156" s="83">
        <f t="shared" si="140"/>
        <v>0.93216924110141031</v>
      </c>
      <c r="AS156" s="102">
        <v>1494681600</v>
      </c>
      <c r="AT156" s="110">
        <f t="shared" si="141"/>
        <v>1076859.9423631125</v>
      </c>
      <c r="AU156" s="62">
        <v>1276</v>
      </c>
      <c r="AV156" s="83">
        <f t="shared" si="142"/>
        <v>0.85695097380792473</v>
      </c>
      <c r="AW156" s="102">
        <v>309465374</v>
      </c>
      <c r="AX156" s="110">
        <f t="shared" si="143"/>
        <v>242527.7225705329</v>
      </c>
      <c r="AY156" s="154">
        <v>896</v>
      </c>
      <c r="AZ156" s="62">
        <v>799</v>
      </c>
      <c r="BA156" s="83">
        <f t="shared" si="144"/>
        <v>0.8917410714285714</v>
      </c>
      <c r="BB156" s="102">
        <v>803926240</v>
      </c>
      <c r="BC156" s="110">
        <f t="shared" si="145"/>
        <v>1006165.5068836045</v>
      </c>
      <c r="BD156" s="62">
        <v>740</v>
      </c>
      <c r="BE156" s="83">
        <f t="shared" si="146"/>
        <v>0.8258928571428571</v>
      </c>
      <c r="BF156" s="102">
        <v>147589385</v>
      </c>
      <c r="BG156" s="110">
        <f t="shared" si="147"/>
        <v>199445.11486486485</v>
      </c>
      <c r="BH156" s="154">
        <v>305</v>
      </c>
      <c r="BI156" s="62">
        <v>251</v>
      </c>
      <c r="BJ156" s="83">
        <f t="shared" si="148"/>
        <v>0.82295081967213113</v>
      </c>
      <c r="BK156" s="102">
        <v>298247980</v>
      </c>
      <c r="BL156" s="110">
        <f t="shared" si="149"/>
        <v>1188238.9641434264</v>
      </c>
      <c r="BM156" s="62">
        <v>225</v>
      </c>
      <c r="BN156" s="83">
        <f t="shared" si="150"/>
        <v>0.73770491803278693</v>
      </c>
      <c r="BO156" s="102">
        <v>58054595</v>
      </c>
      <c r="BP156" s="110">
        <f t="shared" si="151"/>
        <v>258020.42222222223</v>
      </c>
      <c r="BQ156" s="108">
        <f t="shared" si="152"/>
        <v>7355</v>
      </c>
      <c r="BR156" s="62">
        <f t="shared" si="153"/>
        <v>6718</v>
      </c>
      <c r="BS156" s="83">
        <f t="shared" si="154"/>
        <v>0.9133922501699524</v>
      </c>
      <c r="BT156" s="102">
        <f t="shared" si="155"/>
        <v>6198704700</v>
      </c>
      <c r="BU156" s="110">
        <f t="shared" si="156"/>
        <v>922700.90800833586</v>
      </c>
      <c r="BV156" s="62">
        <f t="shared" si="157"/>
        <v>5982</v>
      </c>
      <c r="BW156" s="83">
        <f t="shared" si="158"/>
        <v>0.81332426920462275</v>
      </c>
      <c r="BX156" s="102">
        <f t="shared" si="159"/>
        <v>1366960904</v>
      </c>
      <c r="BY156" s="110">
        <f t="shared" si="160"/>
        <v>228512.35439652289</v>
      </c>
      <c r="BZ156" s="85"/>
      <c r="CA156" s="89">
        <f t="shared" si="161"/>
        <v>0.10006798096532965</v>
      </c>
      <c r="CB156" s="89">
        <f t="shared" si="162"/>
        <v>8.6607749830047598E-2</v>
      </c>
    </row>
    <row r="157" spans="1:80" s="15" customFormat="1" ht="13.5" customHeight="1">
      <c r="A157" s="65"/>
      <c r="B157" s="331">
        <v>26</v>
      </c>
      <c r="C157" s="328" t="s">
        <v>35</v>
      </c>
      <c r="D157" s="318" t="s">
        <v>157</v>
      </c>
      <c r="E157" s="307"/>
      <c r="F157" s="154">
        <v>52</v>
      </c>
      <c r="G157" s="62">
        <v>52</v>
      </c>
      <c r="H157" s="83">
        <f t="shared" si="124"/>
        <v>1</v>
      </c>
      <c r="I157" s="102">
        <v>30307260</v>
      </c>
      <c r="J157" s="110">
        <f t="shared" si="125"/>
        <v>582831.92307692312</v>
      </c>
      <c r="K157" s="62">
        <v>37</v>
      </c>
      <c r="L157" s="83">
        <f t="shared" si="126"/>
        <v>0.71153846153846156</v>
      </c>
      <c r="M157" s="102">
        <v>2744172</v>
      </c>
      <c r="N157" s="110">
        <f t="shared" si="127"/>
        <v>74166.810810810814</v>
      </c>
      <c r="O157" s="154">
        <v>106</v>
      </c>
      <c r="P157" s="62">
        <v>105</v>
      </c>
      <c r="Q157" s="83">
        <f t="shared" si="128"/>
        <v>0.99056603773584906</v>
      </c>
      <c r="R157" s="102">
        <v>76154130</v>
      </c>
      <c r="S157" s="110">
        <f t="shared" si="129"/>
        <v>725277.42857142852</v>
      </c>
      <c r="T157" s="62">
        <v>92</v>
      </c>
      <c r="U157" s="83">
        <f t="shared" si="130"/>
        <v>0.86792452830188682</v>
      </c>
      <c r="V157" s="102">
        <v>18861197</v>
      </c>
      <c r="W157" s="110">
        <f t="shared" si="131"/>
        <v>205013.01086956522</v>
      </c>
      <c r="X157" s="154">
        <v>9629</v>
      </c>
      <c r="Y157" s="62">
        <v>9442</v>
      </c>
      <c r="Z157" s="83">
        <f t="shared" si="132"/>
        <v>0.98057949942880884</v>
      </c>
      <c r="AA157" s="102">
        <v>3897151930</v>
      </c>
      <c r="AB157" s="110">
        <f t="shared" si="133"/>
        <v>412746.44460919296</v>
      </c>
      <c r="AC157" s="62">
        <v>7877</v>
      </c>
      <c r="AD157" s="83">
        <f t="shared" si="134"/>
        <v>0.8180496417073424</v>
      </c>
      <c r="AE157" s="102">
        <v>806989586</v>
      </c>
      <c r="AF157" s="110">
        <f t="shared" si="135"/>
        <v>102448.84930811223</v>
      </c>
      <c r="AG157" s="154">
        <v>6439</v>
      </c>
      <c r="AH157" s="62">
        <v>6369</v>
      </c>
      <c r="AI157" s="83">
        <f t="shared" si="136"/>
        <v>0.98912874669979811</v>
      </c>
      <c r="AJ157" s="102">
        <v>3175543440</v>
      </c>
      <c r="AK157" s="110">
        <f t="shared" si="137"/>
        <v>498593.7258596326</v>
      </c>
      <c r="AL157" s="62">
        <v>5541</v>
      </c>
      <c r="AM157" s="83">
        <f t="shared" si="138"/>
        <v>0.86053735052026714</v>
      </c>
      <c r="AN157" s="102">
        <v>633858485</v>
      </c>
      <c r="AO157" s="110">
        <f t="shared" si="139"/>
        <v>114394.2402093485</v>
      </c>
      <c r="AP157" s="154">
        <v>2694</v>
      </c>
      <c r="AQ157" s="62">
        <v>2672</v>
      </c>
      <c r="AR157" s="83">
        <f t="shared" si="140"/>
        <v>0.99183370452858199</v>
      </c>
      <c r="AS157" s="102">
        <v>1557552700</v>
      </c>
      <c r="AT157" s="110">
        <f t="shared" si="141"/>
        <v>582916.42964071862</v>
      </c>
      <c r="AU157" s="62">
        <v>2376</v>
      </c>
      <c r="AV157" s="83">
        <f t="shared" si="142"/>
        <v>0.8819599109131403</v>
      </c>
      <c r="AW157" s="102">
        <v>304884745</v>
      </c>
      <c r="AX157" s="110">
        <f t="shared" si="143"/>
        <v>128318.49537037036</v>
      </c>
      <c r="AY157" s="154">
        <v>737</v>
      </c>
      <c r="AZ157" s="62">
        <v>725</v>
      </c>
      <c r="BA157" s="83">
        <f t="shared" si="144"/>
        <v>0.98371777476255085</v>
      </c>
      <c r="BB157" s="102">
        <v>409306890</v>
      </c>
      <c r="BC157" s="110">
        <f t="shared" si="145"/>
        <v>564561.22758620686</v>
      </c>
      <c r="BD157" s="62">
        <v>657</v>
      </c>
      <c r="BE157" s="83">
        <f t="shared" si="146"/>
        <v>0.89145183175033926</v>
      </c>
      <c r="BF157" s="102">
        <v>76834206</v>
      </c>
      <c r="BG157" s="110">
        <f t="shared" si="147"/>
        <v>116947.04109589041</v>
      </c>
      <c r="BH157" s="154">
        <v>135</v>
      </c>
      <c r="BI157" s="62">
        <v>135</v>
      </c>
      <c r="BJ157" s="83">
        <f t="shared" si="148"/>
        <v>1</v>
      </c>
      <c r="BK157" s="102">
        <v>86938050</v>
      </c>
      <c r="BL157" s="110">
        <f t="shared" si="149"/>
        <v>643985.5555555555</v>
      </c>
      <c r="BM157" s="62">
        <v>124</v>
      </c>
      <c r="BN157" s="83">
        <f t="shared" si="150"/>
        <v>0.91851851851851851</v>
      </c>
      <c r="BO157" s="102">
        <v>15861272</v>
      </c>
      <c r="BP157" s="110">
        <f t="shared" si="151"/>
        <v>127913.48387096774</v>
      </c>
      <c r="BQ157" s="108">
        <f t="shared" si="152"/>
        <v>19792</v>
      </c>
      <c r="BR157" s="62">
        <f t="shared" si="153"/>
        <v>19500</v>
      </c>
      <c r="BS157" s="83">
        <f t="shared" si="154"/>
        <v>0.9852465642683913</v>
      </c>
      <c r="BT157" s="102">
        <f t="shared" si="155"/>
        <v>9232954400</v>
      </c>
      <c r="BU157" s="110">
        <f t="shared" si="156"/>
        <v>473484.84102564101</v>
      </c>
      <c r="BV157" s="62">
        <f t="shared" si="157"/>
        <v>16704</v>
      </c>
      <c r="BW157" s="83">
        <f t="shared" si="158"/>
        <v>0.84397736459175421</v>
      </c>
      <c r="BX157" s="102">
        <f t="shared" si="159"/>
        <v>1860033663</v>
      </c>
      <c r="BY157" s="110">
        <f t="shared" si="160"/>
        <v>111352.58997844828</v>
      </c>
      <c r="BZ157" s="85"/>
      <c r="CA157" s="89">
        <f t="shared" si="161"/>
        <v>0.14126919967663709</v>
      </c>
      <c r="CB157" s="89">
        <f t="shared" si="162"/>
        <v>1.4753435731608699E-2</v>
      </c>
    </row>
    <row r="158" spans="1:80" s="15" customFormat="1" ht="13.5" customHeight="1">
      <c r="A158" s="65"/>
      <c r="B158" s="332"/>
      <c r="C158" s="329"/>
      <c r="D158" s="306" t="s">
        <v>171</v>
      </c>
      <c r="E158" s="307"/>
      <c r="F158" s="154">
        <v>8</v>
      </c>
      <c r="G158" s="62">
        <v>8</v>
      </c>
      <c r="H158" s="83">
        <f t="shared" si="124"/>
        <v>1</v>
      </c>
      <c r="I158" s="102">
        <v>2746510</v>
      </c>
      <c r="J158" s="110">
        <f t="shared" si="125"/>
        <v>343313.75</v>
      </c>
      <c r="K158" s="62">
        <v>6</v>
      </c>
      <c r="L158" s="83">
        <f t="shared" si="126"/>
        <v>0.75</v>
      </c>
      <c r="M158" s="102">
        <v>643595</v>
      </c>
      <c r="N158" s="110">
        <f t="shared" si="127"/>
        <v>107265.83333333333</v>
      </c>
      <c r="O158" s="154">
        <v>11</v>
      </c>
      <c r="P158" s="62">
        <v>11</v>
      </c>
      <c r="Q158" s="83">
        <f t="shared" si="128"/>
        <v>1</v>
      </c>
      <c r="R158" s="102">
        <v>7185330</v>
      </c>
      <c r="S158" s="110">
        <f t="shared" si="129"/>
        <v>653211.81818181823</v>
      </c>
      <c r="T158" s="62">
        <v>11</v>
      </c>
      <c r="U158" s="83">
        <f t="shared" si="130"/>
        <v>1</v>
      </c>
      <c r="V158" s="102">
        <v>1737415</v>
      </c>
      <c r="W158" s="110">
        <f t="shared" si="131"/>
        <v>157946.81818181818</v>
      </c>
      <c r="X158" s="154">
        <v>736</v>
      </c>
      <c r="Y158" s="62">
        <v>727</v>
      </c>
      <c r="Z158" s="83">
        <f t="shared" si="132"/>
        <v>0.98777173913043481</v>
      </c>
      <c r="AA158" s="102">
        <v>339893190</v>
      </c>
      <c r="AB158" s="110">
        <f t="shared" si="133"/>
        <v>467528.45942228334</v>
      </c>
      <c r="AC158" s="62">
        <v>586</v>
      </c>
      <c r="AD158" s="83">
        <f t="shared" si="134"/>
        <v>0.79619565217391308</v>
      </c>
      <c r="AE158" s="102">
        <v>64689286</v>
      </c>
      <c r="AF158" s="110">
        <f t="shared" si="135"/>
        <v>110391.27303754266</v>
      </c>
      <c r="AG158" s="154">
        <v>339</v>
      </c>
      <c r="AH158" s="62">
        <v>337</v>
      </c>
      <c r="AI158" s="83">
        <f t="shared" si="136"/>
        <v>0.99410029498525077</v>
      </c>
      <c r="AJ158" s="102">
        <v>167595390</v>
      </c>
      <c r="AK158" s="110">
        <f t="shared" si="137"/>
        <v>497315.69732937688</v>
      </c>
      <c r="AL158" s="62">
        <v>281</v>
      </c>
      <c r="AM158" s="83">
        <f t="shared" si="138"/>
        <v>0.82890855457227142</v>
      </c>
      <c r="AN158" s="102">
        <v>40581099</v>
      </c>
      <c r="AO158" s="110">
        <f t="shared" si="139"/>
        <v>144416.72241992882</v>
      </c>
      <c r="AP158" s="154">
        <v>72</v>
      </c>
      <c r="AQ158" s="62">
        <v>72</v>
      </c>
      <c r="AR158" s="83">
        <f t="shared" si="140"/>
        <v>1</v>
      </c>
      <c r="AS158" s="102">
        <v>48653340</v>
      </c>
      <c r="AT158" s="110">
        <f t="shared" si="141"/>
        <v>675740.83333333337</v>
      </c>
      <c r="AU158" s="62">
        <v>60</v>
      </c>
      <c r="AV158" s="83">
        <f t="shared" si="142"/>
        <v>0.83333333333333337</v>
      </c>
      <c r="AW158" s="102">
        <v>8958136</v>
      </c>
      <c r="AX158" s="110">
        <f t="shared" si="143"/>
        <v>149302.26666666666</v>
      </c>
      <c r="AY158" s="154">
        <v>11</v>
      </c>
      <c r="AZ158" s="62">
        <v>10</v>
      </c>
      <c r="BA158" s="83">
        <f t="shared" si="144"/>
        <v>0.90909090909090906</v>
      </c>
      <c r="BB158" s="102">
        <v>6077590</v>
      </c>
      <c r="BC158" s="110">
        <f t="shared" si="145"/>
        <v>607759</v>
      </c>
      <c r="BD158" s="62">
        <v>9</v>
      </c>
      <c r="BE158" s="83">
        <f t="shared" si="146"/>
        <v>0.81818181818181823</v>
      </c>
      <c r="BF158" s="102">
        <v>2105344</v>
      </c>
      <c r="BG158" s="110">
        <f t="shared" si="147"/>
        <v>233927.11111111112</v>
      </c>
      <c r="BH158" s="154">
        <v>0</v>
      </c>
      <c r="BI158" s="62">
        <v>0</v>
      </c>
      <c r="BJ158" s="83" t="str">
        <f t="shared" si="148"/>
        <v>-</v>
      </c>
      <c r="BK158" s="102">
        <v>0</v>
      </c>
      <c r="BL158" s="110" t="str">
        <f t="shared" si="149"/>
        <v>-</v>
      </c>
      <c r="BM158" s="62">
        <v>0</v>
      </c>
      <c r="BN158" s="83" t="str">
        <f t="shared" si="150"/>
        <v>-</v>
      </c>
      <c r="BO158" s="102">
        <v>0</v>
      </c>
      <c r="BP158" s="110" t="str">
        <f t="shared" si="151"/>
        <v>-</v>
      </c>
      <c r="BQ158" s="108">
        <f t="shared" si="152"/>
        <v>1177</v>
      </c>
      <c r="BR158" s="62">
        <f t="shared" si="153"/>
        <v>1165</v>
      </c>
      <c r="BS158" s="83">
        <f t="shared" si="154"/>
        <v>0.98980458793542903</v>
      </c>
      <c r="BT158" s="102">
        <f t="shared" si="155"/>
        <v>572151350</v>
      </c>
      <c r="BU158" s="110">
        <f t="shared" si="156"/>
        <v>491117.03862660943</v>
      </c>
      <c r="BV158" s="62">
        <f t="shared" si="157"/>
        <v>953</v>
      </c>
      <c r="BW158" s="83">
        <f t="shared" si="158"/>
        <v>0.80968564146134236</v>
      </c>
      <c r="BX158" s="102">
        <f t="shared" si="159"/>
        <v>118714875</v>
      </c>
      <c r="BY158" s="110">
        <f t="shared" si="160"/>
        <v>124569.64847848898</v>
      </c>
      <c r="BZ158" s="85"/>
      <c r="CA158" s="89">
        <f t="shared" si="161"/>
        <v>0.18011894647408666</v>
      </c>
      <c r="CB158" s="89">
        <f t="shared" si="162"/>
        <v>1.0195412064570974E-2</v>
      </c>
    </row>
    <row r="159" spans="1:80" s="15" customFormat="1" ht="13.5" customHeight="1">
      <c r="A159" s="65"/>
      <c r="B159" s="332"/>
      <c r="C159" s="329"/>
      <c r="D159" s="84"/>
      <c r="E159" s="74" t="s">
        <v>167</v>
      </c>
      <c r="F159" s="178">
        <v>7</v>
      </c>
      <c r="G159" s="64">
        <v>7</v>
      </c>
      <c r="H159" s="82">
        <f t="shared" si="124"/>
        <v>1</v>
      </c>
      <c r="I159" s="111">
        <v>2416330</v>
      </c>
      <c r="J159" s="112">
        <f t="shared" si="125"/>
        <v>345190</v>
      </c>
      <c r="K159" s="64">
        <v>5</v>
      </c>
      <c r="L159" s="82">
        <f t="shared" si="126"/>
        <v>0.7142857142857143</v>
      </c>
      <c r="M159" s="111">
        <v>593159</v>
      </c>
      <c r="N159" s="112">
        <f t="shared" si="127"/>
        <v>118631.8</v>
      </c>
      <c r="O159" s="178">
        <v>11</v>
      </c>
      <c r="P159" s="64">
        <v>11</v>
      </c>
      <c r="Q159" s="82">
        <f t="shared" si="128"/>
        <v>1</v>
      </c>
      <c r="R159" s="111">
        <v>7185330</v>
      </c>
      <c r="S159" s="112">
        <f t="shared" si="129"/>
        <v>653211.81818181823</v>
      </c>
      <c r="T159" s="64">
        <v>11</v>
      </c>
      <c r="U159" s="82">
        <f t="shared" si="130"/>
        <v>1</v>
      </c>
      <c r="V159" s="111">
        <v>1737415</v>
      </c>
      <c r="W159" s="112">
        <f t="shared" si="131"/>
        <v>157946.81818181818</v>
      </c>
      <c r="X159" s="178">
        <v>560</v>
      </c>
      <c r="Y159" s="64">
        <v>553</v>
      </c>
      <c r="Z159" s="82">
        <f t="shared" si="132"/>
        <v>0.98750000000000004</v>
      </c>
      <c r="AA159" s="111">
        <v>273492860</v>
      </c>
      <c r="AB159" s="112">
        <f t="shared" si="133"/>
        <v>494562.13381555153</v>
      </c>
      <c r="AC159" s="64">
        <v>452</v>
      </c>
      <c r="AD159" s="82">
        <f t="shared" si="134"/>
        <v>0.80714285714285716</v>
      </c>
      <c r="AE159" s="111">
        <v>52163784</v>
      </c>
      <c r="AF159" s="112">
        <f t="shared" si="135"/>
        <v>115406.6017699115</v>
      </c>
      <c r="AG159" s="178">
        <v>274</v>
      </c>
      <c r="AH159" s="64">
        <v>272</v>
      </c>
      <c r="AI159" s="82">
        <f t="shared" si="136"/>
        <v>0.99270072992700731</v>
      </c>
      <c r="AJ159" s="111">
        <v>133491450</v>
      </c>
      <c r="AK159" s="112">
        <f t="shared" si="137"/>
        <v>490777.38970588235</v>
      </c>
      <c r="AL159" s="64">
        <v>224</v>
      </c>
      <c r="AM159" s="82">
        <f t="shared" si="138"/>
        <v>0.81751824817518248</v>
      </c>
      <c r="AN159" s="111">
        <v>30102232</v>
      </c>
      <c r="AO159" s="112">
        <f t="shared" si="139"/>
        <v>134384.96428571429</v>
      </c>
      <c r="AP159" s="178">
        <v>53</v>
      </c>
      <c r="AQ159" s="64">
        <v>53</v>
      </c>
      <c r="AR159" s="82">
        <f t="shared" si="140"/>
        <v>1</v>
      </c>
      <c r="AS159" s="111">
        <v>39089440</v>
      </c>
      <c r="AT159" s="112">
        <f t="shared" si="141"/>
        <v>737536.60377358494</v>
      </c>
      <c r="AU159" s="64">
        <v>45</v>
      </c>
      <c r="AV159" s="82">
        <f t="shared" si="142"/>
        <v>0.84905660377358494</v>
      </c>
      <c r="AW159" s="111">
        <v>7848595</v>
      </c>
      <c r="AX159" s="112">
        <f t="shared" si="143"/>
        <v>174413.22222222222</v>
      </c>
      <c r="AY159" s="178">
        <v>9</v>
      </c>
      <c r="AZ159" s="64">
        <v>8</v>
      </c>
      <c r="BA159" s="82">
        <f t="shared" si="144"/>
        <v>0.88888888888888884</v>
      </c>
      <c r="BB159" s="111">
        <v>5321290</v>
      </c>
      <c r="BC159" s="112">
        <f t="shared" si="145"/>
        <v>665161.25</v>
      </c>
      <c r="BD159" s="64">
        <v>8</v>
      </c>
      <c r="BE159" s="82">
        <f t="shared" si="146"/>
        <v>0.88888888888888884</v>
      </c>
      <c r="BF159" s="111">
        <v>2030920</v>
      </c>
      <c r="BG159" s="112">
        <f t="shared" si="147"/>
        <v>253865</v>
      </c>
      <c r="BH159" s="178">
        <v>0</v>
      </c>
      <c r="BI159" s="64">
        <v>0</v>
      </c>
      <c r="BJ159" s="82" t="str">
        <f t="shared" si="148"/>
        <v>-</v>
      </c>
      <c r="BK159" s="111">
        <v>0</v>
      </c>
      <c r="BL159" s="112" t="str">
        <f t="shared" si="149"/>
        <v>-</v>
      </c>
      <c r="BM159" s="64">
        <v>0</v>
      </c>
      <c r="BN159" s="82" t="str">
        <f t="shared" si="150"/>
        <v>-</v>
      </c>
      <c r="BO159" s="111">
        <v>0</v>
      </c>
      <c r="BP159" s="112" t="str">
        <f t="shared" si="151"/>
        <v>-</v>
      </c>
      <c r="BQ159" s="109">
        <f t="shared" si="152"/>
        <v>914</v>
      </c>
      <c r="BR159" s="64">
        <f t="shared" si="153"/>
        <v>904</v>
      </c>
      <c r="BS159" s="82">
        <f t="shared" si="154"/>
        <v>0.98905908096280093</v>
      </c>
      <c r="BT159" s="111">
        <f t="shared" si="155"/>
        <v>460996700</v>
      </c>
      <c r="BU159" s="112">
        <f t="shared" si="156"/>
        <v>509952.10176991153</v>
      </c>
      <c r="BV159" s="64">
        <f t="shared" si="157"/>
        <v>745</v>
      </c>
      <c r="BW159" s="82">
        <f t="shared" si="158"/>
        <v>0.81509846827133481</v>
      </c>
      <c r="BX159" s="111">
        <f t="shared" si="159"/>
        <v>94476105</v>
      </c>
      <c r="BY159" s="112">
        <f t="shared" si="160"/>
        <v>126813.56375838927</v>
      </c>
      <c r="BZ159" s="85"/>
      <c r="CA159" s="89">
        <f t="shared" si="161"/>
        <v>0.17396061269146612</v>
      </c>
      <c r="CB159" s="89">
        <f t="shared" si="162"/>
        <v>1.0940919037199071E-2</v>
      </c>
    </row>
    <row r="160" spans="1:80" s="15" customFormat="1" ht="13.5" customHeight="1">
      <c r="A160" s="65"/>
      <c r="B160" s="332"/>
      <c r="C160" s="329"/>
      <c r="D160" s="84"/>
      <c r="E160" s="209" t="s">
        <v>168</v>
      </c>
      <c r="F160" s="224">
        <v>1</v>
      </c>
      <c r="G160" s="225">
        <v>1</v>
      </c>
      <c r="H160" s="226">
        <f t="shared" si="124"/>
        <v>1</v>
      </c>
      <c r="I160" s="227">
        <v>330180</v>
      </c>
      <c r="J160" s="228">
        <f t="shared" si="125"/>
        <v>330180</v>
      </c>
      <c r="K160" s="225">
        <v>1</v>
      </c>
      <c r="L160" s="226">
        <f t="shared" si="126"/>
        <v>1</v>
      </c>
      <c r="M160" s="227">
        <v>50436</v>
      </c>
      <c r="N160" s="228">
        <f t="shared" si="127"/>
        <v>50436</v>
      </c>
      <c r="O160" s="224">
        <v>0</v>
      </c>
      <c r="P160" s="225">
        <v>0</v>
      </c>
      <c r="Q160" s="226" t="str">
        <f t="shared" si="128"/>
        <v>-</v>
      </c>
      <c r="R160" s="227">
        <v>0</v>
      </c>
      <c r="S160" s="228" t="str">
        <f t="shared" si="129"/>
        <v>-</v>
      </c>
      <c r="T160" s="225">
        <v>0</v>
      </c>
      <c r="U160" s="226" t="str">
        <f t="shared" si="130"/>
        <v>-</v>
      </c>
      <c r="V160" s="227">
        <v>0</v>
      </c>
      <c r="W160" s="228" t="str">
        <f t="shared" si="131"/>
        <v>-</v>
      </c>
      <c r="X160" s="224">
        <v>176</v>
      </c>
      <c r="Y160" s="225">
        <v>174</v>
      </c>
      <c r="Z160" s="226">
        <f t="shared" si="132"/>
        <v>0.98863636363636365</v>
      </c>
      <c r="AA160" s="227">
        <v>66400330</v>
      </c>
      <c r="AB160" s="228">
        <f t="shared" si="133"/>
        <v>381611.091954023</v>
      </c>
      <c r="AC160" s="225">
        <v>134</v>
      </c>
      <c r="AD160" s="226">
        <f t="shared" si="134"/>
        <v>0.76136363636363635</v>
      </c>
      <c r="AE160" s="227">
        <v>12525502</v>
      </c>
      <c r="AF160" s="228">
        <f t="shared" si="135"/>
        <v>93473.895522388062</v>
      </c>
      <c r="AG160" s="224">
        <v>65</v>
      </c>
      <c r="AH160" s="225">
        <v>65</v>
      </c>
      <c r="AI160" s="226">
        <f t="shared" si="136"/>
        <v>1</v>
      </c>
      <c r="AJ160" s="227">
        <v>34103940</v>
      </c>
      <c r="AK160" s="228">
        <f t="shared" si="137"/>
        <v>524676</v>
      </c>
      <c r="AL160" s="225">
        <v>57</v>
      </c>
      <c r="AM160" s="226">
        <f t="shared" si="138"/>
        <v>0.87692307692307692</v>
      </c>
      <c r="AN160" s="227">
        <v>10478867</v>
      </c>
      <c r="AO160" s="228">
        <f t="shared" si="139"/>
        <v>183839.77192982455</v>
      </c>
      <c r="AP160" s="224">
        <v>19</v>
      </c>
      <c r="AQ160" s="225">
        <v>19</v>
      </c>
      <c r="AR160" s="226">
        <f t="shared" si="140"/>
        <v>1</v>
      </c>
      <c r="AS160" s="227">
        <v>9563900</v>
      </c>
      <c r="AT160" s="228">
        <f t="shared" si="141"/>
        <v>503363.15789473685</v>
      </c>
      <c r="AU160" s="225">
        <v>15</v>
      </c>
      <c r="AV160" s="226">
        <f t="shared" si="142"/>
        <v>0.78947368421052633</v>
      </c>
      <c r="AW160" s="227">
        <v>1109541</v>
      </c>
      <c r="AX160" s="228">
        <f t="shared" si="143"/>
        <v>73969.399999999994</v>
      </c>
      <c r="AY160" s="224">
        <v>2</v>
      </c>
      <c r="AZ160" s="225">
        <v>2</v>
      </c>
      <c r="BA160" s="226">
        <f t="shared" si="144"/>
        <v>1</v>
      </c>
      <c r="BB160" s="227">
        <v>756300</v>
      </c>
      <c r="BC160" s="228">
        <f t="shared" si="145"/>
        <v>378150</v>
      </c>
      <c r="BD160" s="225">
        <v>1</v>
      </c>
      <c r="BE160" s="226">
        <f t="shared" si="146"/>
        <v>0.5</v>
      </c>
      <c r="BF160" s="227">
        <v>74424</v>
      </c>
      <c r="BG160" s="228">
        <f t="shared" si="147"/>
        <v>74424</v>
      </c>
      <c r="BH160" s="224">
        <v>0</v>
      </c>
      <c r="BI160" s="225">
        <v>0</v>
      </c>
      <c r="BJ160" s="226" t="str">
        <f t="shared" si="148"/>
        <v>-</v>
      </c>
      <c r="BK160" s="227">
        <v>0</v>
      </c>
      <c r="BL160" s="228" t="str">
        <f t="shared" si="149"/>
        <v>-</v>
      </c>
      <c r="BM160" s="225">
        <v>0</v>
      </c>
      <c r="BN160" s="226" t="str">
        <f t="shared" si="150"/>
        <v>-</v>
      </c>
      <c r="BO160" s="227">
        <v>0</v>
      </c>
      <c r="BP160" s="228" t="str">
        <f t="shared" si="151"/>
        <v>-</v>
      </c>
      <c r="BQ160" s="229">
        <f t="shared" si="152"/>
        <v>263</v>
      </c>
      <c r="BR160" s="225">
        <f t="shared" si="153"/>
        <v>261</v>
      </c>
      <c r="BS160" s="226">
        <f t="shared" si="154"/>
        <v>0.99239543726235746</v>
      </c>
      <c r="BT160" s="227">
        <f t="shared" si="155"/>
        <v>111154650</v>
      </c>
      <c r="BU160" s="228">
        <f t="shared" si="156"/>
        <v>425879.88505747129</v>
      </c>
      <c r="BV160" s="225">
        <f t="shared" si="157"/>
        <v>208</v>
      </c>
      <c r="BW160" s="226">
        <f t="shared" si="158"/>
        <v>0.79087452471482889</v>
      </c>
      <c r="BX160" s="227">
        <f t="shared" si="159"/>
        <v>24238770</v>
      </c>
      <c r="BY160" s="228">
        <f t="shared" si="160"/>
        <v>116532.54807692308</v>
      </c>
      <c r="BZ160" s="85"/>
      <c r="CA160" s="89">
        <f t="shared" si="161"/>
        <v>0.20152091254752857</v>
      </c>
      <c r="CB160" s="89">
        <f t="shared" si="162"/>
        <v>7.6045627376425395E-3</v>
      </c>
    </row>
    <row r="161" spans="1:80" s="15" customFormat="1" ht="13.5" customHeight="1">
      <c r="A161" s="65"/>
      <c r="B161" s="332"/>
      <c r="C161" s="329"/>
      <c r="D161" s="221"/>
      <c r="E161" s="75" t="s">
        <v>234</v>
      </c>
      <c r="F161" s="222">
        <v>0</v>
      </c>
      <c r="G161" s="136">
        <v>0</v>
      </c>
      <c r="H161" s="134" t="str">
        <f>IFERROR(G161/F161,"-")</f>
        <v>-</v>
      </c>
      <c r="I161" s="137">
        <v>0</v>
      </c>
      <c r="J161" s="135" t="str">
        <f>IFERROR(I161/G161,"-")</f>
        <v>-</v>
      </c>
      <c r="K161" s="136">
        <v>0</v>
      </c>
      <c r="L161" s="134" t="str">
        <f>IFERROR(K161/F161,"-")</f>
        <v>-</v>
      </c>
      <c r="M161" s="137">
        <v>0</v>
      </c>
      <c r="N161" s="135" t="str">
        <f>IFERROR(M161/K161,"-")</f>
        <v>-</v>
      </c>
      <c r="O161" s="222">
        <v>0</v>
      </c>
      <c r="P161" s="136">
        <v>0</v>
      </c>
      <c r="Q161" s="134" t="str">
        <f>IFERROR(P161/O161,"-")</f>
        <v>-</v>
      </c>
      <c r="R161" s="137">
        <v>0</v>
      </c>
      <c r="S161" s="135" t="str">
        <f>IFERROR(R161/P161,"-")</f>
        <v>-</v>
      </c>
      <c r="T161" s="136">
        <v>0</v>
      </c>
      <c r="U161" s="134" t="str">
        <f>IFERROR(T161/O161,"-")</f>
        <v>-</v>
      </c>
      <c r="V161" s="137">
        <v>0</v>
      </c>
      <c r="W161" s="135" t="str">
        <f>IFERROR(V161/T161,"-")</f>
        <v>-</v>
      </c>
      <c r="X161" s="222">
        <v>0</v>
      </c>
      <c r="Y161" s="136">
        <v>0</v>
      </c>
      <c r="Z161" s="134" t="str">
        <f>IFERROR(Y161/X161,"-")</f>
        <v>-</v>
      </c>
      <c r="AA161" s="137">
        <v>0</v>
      </c>
      <c r="AB161" s="135" t="str">
        <f>IFERROR(AA161/Y161,"-")</f>
        <v>-</v>
      </c>
      <c r="AC161" s="136">
        <v>0</v>
      </c>
      <c r="AD161" s="134" t="str">
        <f>IFERROR(AC161/X161,"-")</f>
        <v>-</v>
      </c>
      <c r="AE161" s="137">
        <v>0</v>
      </c>
      <c r="AF161" s="135" t="str">
        <f>IFERROR(AE161/AC161,"-")</f>
        <v>-</v>
      </c>
      <c r="AG161" s="222">
        <v>0</v>
      </c>
      <c r="AH161" s="136">
        <v>0</v>
      </c>
      <c r="AI161" s="134" t="str">
        <f>IFERROR(AH161/AG161,"-")</f>
        <v>-</v>
      </c>
      <c r="AJ161" s="137">
        <v>0</v>
      </c>
      <c r="AK161" s="135" t="str">
        <f>IFERROR(AJ161/AH161,"-")</f>
        <v>-</v>
      </c>
      <c r="AL161" s="136">
        <v>0</v>
      </c>
      <c r="AM161" s="134" t="str">
        <f>IFERROR(AL161/AG161,"-")</f>
        <v>-</v>
      </c>
      <c r="AN161" s="137">
        <v>0</v>
      </c>
      <c r="AO161" s="135" t="str">
        <f>IFERROR(AN161/AL161,"-")</f>
        <v>-</v>
      </c>
      <c r="AP161" s="222">
        <v>0</v>
      </c>
      <c r="AQ161" s="136">
        <v>0</v>
      </c>
      <c r="AR161" s="134" t="str">
        <f>IFERROR(AQ161/AP161,"-")</f>
        <v>-</v>
      </c>
      <c r="AS161" s="137">
        <v>0</v>
      </c>
      <c r="AT161" s="135" t="str">
        <f>IFERROR(AS161/AQ161,"-")</f>
        <v>-</v>
      </c>
      <c r="AU161" s="136">
        <v>0</v>
      </c>
      <c r="AV161" s="134" t="str">
        <f>IFERROR(AU161/AP161,"-")</f>
        <v>-</v>
      </c>
      <c r="AW161" s="137">
        <v>0</v>
      </c>
      <c r="AX161" s="135" t="str">
        <f>IFERROR(AW161/AU161,"-")</f>
        <v>-</v>
      </c>
      <c r="AY161" s="222">
        <v>0</v>
      </c>
      <c r="AZ161" s="136">
        <v>0</v>
      </c>
      <c r="BA161" s="134" t="str">
        <f>IFERROR(AZ161/AY161,"-")</f>
        <v>-</v>
      </c>
      <c r="BB161" s="137">
        <v>0</v>
      </c>
      <c r="BC161" s="135" t="str">
        <f>IFERROR(BB161/AZ161,"-")</f>
        <v>-</v>
      </c>
      <c r="BD161" s="136">
        <v>0</v>
      </c>
      <c r="BE161" s="134" t="str">
        <f>IFERROR(BD161/AY161,"-")</f>
        <v>-</v>
      </c>
      <c r="BF161" s="137">
        <v>0</v>
      </c>
      <c r="BG161" s="135" t="str">
        <f>IFERROR(BF161/BD161,"-")</f>
        <v>-</v>
      </c>
      <c r="BH161" s="222">
        <v>0</v>
      </c>
      <c r="BI161" s="136">
        <v>0</v>
      </c>
      <c r="BJ161" s="134" t="str">
        <f>IFERROR(BI161/BH161,"-")</f>
        <v>-</v>
      </c>
      <c r="BK161" s="137">
        <v>0</v>
      </c>
      <c r="BL161" s="135" t="str">
        <f>IFERROR(BK161/BI161,"-")</f>
        <v>-</v>
      </c>
      <c r="BM161" s="136">
        <v>0</v>
      </c>
      <c r="BN161" s="134" t="str">
        <f>IFERROR(BM161/BH161,"-")</f>
        <v>-</v>
      </c>
      <c r="BO161" s="137">
        <v>0</v>
      </c>
      <c r="BP161" s="135" t="str">
        <f>IFERROR(BO161/BM161,"-")</f>
        <v>-</v>
      </c>
      <c r="BQ161" s="223">
        <f t="shared" si="152"/>
        <v>0</v>
      </c>
      <c r="BR161" s="136">
        <f t="shared" si="153"/>
        <v>0</v>
      </c>
      <c r="BS161" s="134" t="str">
        <f>IFERROR(BR161/BQ161,"-")</f>
        <v>-</v>
      </c>
      <c r="BT161" s="137">
        <f>SUM(I161,R161,AA161,AJ161,AS161,BB161,BK161)</f>
        <v>0</v>
      </c>
      <c r="BU161" s="135" t="str">
        <f>IFERROR(BT161/BR161,"-")</f>
        <v>-</v>
      </c>
      <c r="BV161" s="136">
        <f>SUM(K161,T161,AC161,AL161,AU161,BD161,BM161)</f>
        <v>0</v>
      </c>
      <c r="BW161" s="134" t="str">
        <f>IFERROR(BV161/BQ161,"-")</f>
        <v>-</v>
      </c>
      <c r="BX161" s="137">
        <f>SUM(M161,V161,AE161,AN161,AW161,BF161,BO161)</f>
        <v>0</v>
      </c>
      <c r="BY161" s="135" t="str">
        <f>IFERROR(BX161/BV161,"-")</f>
        <v>-</v>
      </c>
      <c r="BZ161" s="85"/>
      <c r="CA161" s="89" t="str">
        <f t="shared" si="161"/>
        <v>-</v>
      </c>
      <c r="CB161" s="89" t="str">
        <f t="shared" si="162"/>
        <v>-</v>
      </c>
    </row>
    <row r="162" spans="1:80" s="15" customFormat="1" ht="13.5" customHeight="1">
      <c r="A162" s="65"/>
      <c r="B162" s="333"/>
      <c r="C162" s="330"/>
      <c r="D162" s="338" t="s">
        <v>225</v>
      </c>
      <c r="E162" s="339"/>
      <c r="F162" s="154">
        <v>440</v>
      </c>
      <c r="G162" s="62">
        <v>420</v>
      </c>
      <c r="H162" s="83">
        <f t="shared" si="124"/>
        <v>0.95454545454545459</v>
      </c>
      <c r="I162" s="102">
        <v>767778010</v>
      </c>
      <c r="J162" s="110">
        <f t="shared" si="125"/>
        <v>1828042.8809523811</v>
      </c>
      <c r="K162" s="62">
        <v>353</v>
      </c>
      <c r="L162" s="83">
        <f t="shared" si="126"/>
        <v>0.80227272727272725</v>
      </c>
      <c r="M162" s="102">
        <v>275728234</v>
      </c>
      <c r="N162" s="110">
        <f t="shared" si="127"/>
        <v>781099.81303116144</v>
      </c>
      <c r="O162" s="154">
        <v>1004</v>
      </c>
      <c r="P162" s="62">
        <v>962</v>
      </c>
      <c r="Q162" s="83">
        <f t="shared" si="128"/>
        <v>0.95816733067729087</v>
      </c>
      <c r="R162" s="102">
        <v>1846686760</v>
      </c>
      <c r="S162" s="110">
        <f t="shared" si="129"/>
        <v>1919632.8066528067</v>
      </c>
      <c r="T162" s="62">
        <v>832</v>
      </c>
      <c r="U162" s="83">
        <f t="shared" si="130"/>
        <v>0.82868525896414347</v>
      </c>
      <c r="V162" s="102">
        <v>770979807</v>
      </c>
      <c r="W162" s="110">
        <f t="shared" si="131"/>
        <v>926658.421875</v>
      </c>
      <c r="X162" s="154">
        <v>37266</v>
      </c>
      <c r="Y162" s="62">
        <v>34398</v>
      </c>
      <c r="Z162" s="83">
        <f t="shared" si="132"/>
        <v>0.92303976815327649</v>
      </c>
      <c r="AA162" s="102">
        <v>26379136730</v>
      </c>
      <c r="AB162" s="110">
        <f t="shared" si="133"/>
        <v>766879.95610209892</v>
      </c>
      <c r="AC162" s="62">
        <v>29430</v>
      </c>
      <c r="AD162" s="83">
        <f t="shared" si="134"/>
        <v>0.78972790210916122</v>
      </c>
      <c r="AE162" s="102">
        <v>6128764346</v>
      </c>
      <c r="AF162" s="110">
        <f t="shared" si="135"/>
        <v>208248.87346245328</v>
      </c>
      <c r="AG162" s="154">
        <v>29144</v>
      </c>
      <c r="AH162" s="62">
        <v>27604</v>
      </c>
      <c r="AI162" s="83">
        <f t="shared" si="136"/>
        <v>0.94715893494372771</v>
      </c>
      <c r="AJ162" s="102">
        <v>25921726990</v>
      </c>
      <c r="AK162" s="110">
        <f t="shared" si="137"/>
        <v>939056.91167946672</v>
      </c>
      <c r="AL162" s="62">
        <v>24573</v>
      </c>
      <c r="AM162" s="83">
        <f t="shared" si="138"/>
        <v>0.8431581114466099</v>
      </c>
      <c r="AN162" s="102">
        <v>5552731015</v>
      </c>
      <c r="AO162" s="110">
        <f t="shared" si="139"/>
        <v>225968.78749033491</v>
      </c>
      <c r="AP162" s="154">
        <v>18880</v>
      </c>
      <c r="AQ162" s="62">
        <v>17931</v>
      </c>
      <c r="AR162" s="83">
        <f t="shared" si="140"/>
        <v>0.94973516949152548</v>
      </c>
      <c r="AS162" s="102">
        <v>19323455650</v>
      </c>
      <c r="AT162" s="110">
        <f t="shared" si="141"/>
        <v>1077656.3298198651</v>
      </c>
      <c r="AU162" s="62">
        <v>16225</v>
      </c>
      <c r="AV162" s="83">
        <f t="shared" si="142"/>
        <v>0.859375</v>
      </c>
      <c r="AW162" s="102">
        <v>3901867266</v>
      </c>
      <c r="AX162" s="110">
        <f t="shared" si="143"/>
        <v>240484.88542372882</v>
      </c>
      <c r="AY162" s="154">
        <v>8836</v>
      </c>
      <c r="AZ162" s="62">
        <v>8178</v>
      </c>
      <c r="BA162" s="83">
        <f t="shared" si="144"/>
        <v>0.92553191489361697</v>
      </c>
      <c r="BB162" s="102">
        <v>9584052350</v>
      </c>
      <c r="BC162" s="110">
        <f t="shared" si="145"/>
        <v>1171931.0772805086</v>
      </c>
      <c r="BD162" s="62">
        <v>7401</v>
      </c>
      <c r="BE162" s="83">
        <f t="shared" si="146"/>
        <v>0.83759619737437752</v>
      </c>
      <c r="BF162" s="102">
        <v>1738694617</v>
      </c>
      <c r="BG162" s="110">
        <f t="shared" si="147"/>
        <v>234926.98513714364</v>
      </c>
      <c r="BH162" s="154">
        <v>3154</v>
      </c>
      <c r="BI162" s="62">
        <v>2729</v>
      </c>
      <c r="BJ162" s="83">
        <f t="shared" si="148"/>
        <v>0.86525047558655677</v>
      </c>
      <c r="BK162" s="102">
        <v>3470287070</v>
      </c>
      <c r="BL162" s="110">
        <f t="shared" si="149"/>
        <v>1271633.2246244045</v>
      </c>
      <c r="BM162" s="62">
        <v>2351</v>
      </c>
      <c r="BN162" s="83">
        <f t="shared" si="150"/>
        <v>0.74540266328471783</v>
      </c>
      <c r="BO162" s="102">
        <v>567233956</v>
      </c>
      <c r="BP162" s="110">
        <f t="shared" si="151"/>
        <v>241273.48192258613</v>
      </c>
      <c r="BQ162" s="108">
        <f t="shared" si="152"/>
        <v>98724</v>
      </c>
      <c r="BR162" s="62">
        <f t="shared" si="153"/>
        <v>92222</v>
      </c>
      <c r="BS162" s="83">
        <f t="shared" si="154"/>
        <v>0.93413962157124919</v>
      </c>
      <c r="BT162" s="102">
        <f t="shared" si="155"/>
        <v>87293123560</v>
      </c>
      <c r="BU162" s="110">
        <f t="shared" si="156"/>
        <v>946554.22307041707</v>
      </c>
      <c r="BV162" s="62">
        <f t="shared" si="157"/>
        <v>81165</v>
      </c>
      <c r="BW162" s="83">
        <f t="shared" si="158"/>
        <v>0.82214051294518053</v>
      </c>
      <c r="BX162" s="102">
        <f t="shared" si="159"/>
        <v>18935999241</v>
      </c>
      <c r="BY162" s="110">
        <f t="shared" si="160"/>
        <v>233302.52252818333</v>
      </c>
      <c r="BZ162" s="85"/>
      <c r="CA162" s="89">
        <f t="shared" si="161"/>
        <v>0.11199910862606866</v>
      </c>
      <c r="CB162" s="89">
        <f t="shared" si="162"/>
        <v>6.586037842875081E-2</v>
      </c>
    </row>
    <row r="163" spans="1:80" s="15" customFormat="1" ht="13.5" customHeight="1">
      <c r="A163" s="65"/>
      <c r="B163" s="331">
        <v>27</v>
      </c>
      <c r="C163" s="328" t="s">
        <v>36</v>
      </c>
      <c r="D163" s="318" t="s">
        <v>157</v>
      </c>
      <c r="E163" s="307"/>
      <c r="F163" s="154">
        <v>11</v>
      </c>
      <c r="G163" s="62">
        <v>11</v>
      </c>
      <c r="H163" s="83">
        <f t="shared" si="124"/>
        <v>1</v>
      </c>
      <c r="I163" s="102">
        <v>5611980</v>
      </c>
      <c r="J163" s="110">
        <f t="shared" si="125"/>
        <v>510180</v>
      </c>
      <c r="K163" s="62">
        <v>11</v>
      </c>
      <c r="L163" s="83">
        <f t="shared" si="126"/>
        <v>1</v>
      </c>
      <c r="M163" s="102">
        <v>1141921</v>
      </c>
      <c r="N163" s="110">
        <f t="shared" si="127"/>
        <v>103811</v>
      </c>
      <c r="O163" s="154">
        <v>16</v>
      </c>
      <c r="P163" s="62">
        <v>16</v>
      </c>
      <c r="Q163" s="83">
        <f t="shared" si="128"/>
        <v>1</v>
      </c>
      <c r="R163" s="102">
        <v>7433170</v>
      </c>
      <c r="S163" s="110">
        <f t="shared" si="129"/>
        <v>464573.125</v>
      </c>
      <c r="T163" s="62">
        <v>14</v>
      </c>
      <c r="U163" s="83">
        <f t="shared" si="130"/>
        <v>0.875</v>
      </c>
      <c r="V163" s="102">
        <v>790595</v>
      </c>
      <c r="W163" s="110">
        <f t="shared" si="131"/>
        <v>56471.071428571428</v>
      </c>
      <c r="X163" s="154">
        <v>1282</v>
      </c>
      <c r="Y163" s="62">
        <v>1260</v>
      </c>
      <c r="Z163" s="83">
        <f t="shared" si="132"/>
        <v>0.98283931357254295</v>
      </c>
      <c r="AA163" s="102">
        <v>533984950</v>
      </c>
      <c r="AB163" s="110">
        <f t="shared" si="133"/>
        <v>423797.57936507935</v>
      </c>
      <c r="AC163" s="62">
        <v>1079</v>
      </c>
      <c r="AD163" s="83">
        <f t="shared" si="134"/>
        <v>0.84165366614664583</v>
      </c>
      <c r="AE163" s="102">
        <v>125879902</v>
      </c>
      <c r="AF163" s="110">
        <f t="shared" si="135"/>
        <v>116663.48656163114</v>
      </c>
      <c r="AG163" s="154">
        <v>936</v>
      </c>
      <c r="AH163" s="62">
        <v>926</v>
      </c>
      <c r="AI163" s="83">
        <f t="shared" si="136"/>
        <v>0.98931623931623935</v>
      </c>
      <c r="AJ163" s="102">
        <v>485793790</v>
      </c>
      <c r="AK163" s="110">
        <f t="shared" si="137"/>
        <v>524615.32397408213</v>
      </c>
      <c r="AL163" s="62">
        <v>841</v>
      </c>
      <c r="AM163" s="83">
        <f t="shared" si="138"/>
        <v>0.89850427350427353</v>
      </c>
      <c r="AN163" s="102">
        <v>99265988</v>
      </c>
      <c r="AO163" s="110">
        <f t="shared" si="139"/>
        <v>118033.27942925089</v>
      </c>
      <c r="AP163" s="154">
        <v>443</v>
      </c>
      <c r="AQ163" s="62">
        <v>439</v>
      </c>
      <c r="AR163" s="83">
        <f t="shared" si="140"/>
        <v>0.99097065462753953</v>
      </c>
      <c r="AS163" s="102">
        <v>259022230</v>
      </c>
      <c r="AT163" s="110">
        <f t="shared" si="141"/>
        <v>590027.85876993171</v>
      </c>
      <c r="AU163" s="62">
        <v>390</v>
      </c>
      <c r="AV163" s="83">
        <f t="shared" si="142"/>
        <v>0.88036117381489842</v>
      </c>
      <c r="AW163" s="102">
        <v>56248108</v>
      </c>
      <c r="AX163" s="110">
        <f t="shared" si="143"/>
        <v>144225.91794871795</v>
      </c>
      <c r="AY163" s="154">
        <v>123</v>
      </c>
      <c r="AZ163" s="62">
        <v>123</v>
      </c>
      <c r="BA163" s="83">
        <f t="shared" si="144"/>
        <v>1</v>
      </c>
      <c r="BB163" s="102">
        <v>70031840</v>
      </c>
      <c r="BC163" s="110">
        <f t="shared" si="145"/>
        <v>569364.55284552847</v>
      </c>
      <c r="BD163" s="62">
        <v>115</v>
      </c>
      <c r="BE163" s="83">
        <f t="shared" si="146"/>
        <v>0.93495934959349591</v>
      </c>
      <c r="BF163" s="102">
        <v>13242917</v>
      </c>
      <c r="BG163" s="110">
        <f t="shared" si="147"/>
        <v>115155.8</v>
      </c>
      <c r="BH163" s="154">
        <v>27</v>
      </c>
      <c r="BI163" s="62">
        <v>27</v>
      </c>
      <c r="BJ163" s="83">
        <f t="shared" si="148"/>
        <v>1</v>
      </c>
      <c r="BK163" s="102">
        <v>17351990</v>
      </c>
      <c r="BL163" s="110">
        <f t="shared" si="149"/>
        <v>642666.29629629629</v>
      </c>
      <c r="BM163" s="62">
        <v>26</v>
      </c>
      <c r="BN163" s="83">
        <f t="shared" si="150"/>
        <v>0.96296296296296291</v>
      </c>
      <c r="BO163" s="102">
        <v>3373957</v>
      </c>
      <c r="BP163" s="110">
        <f t="shared" si="151"/>
        <v>129767.57692307692</v>
      </c>
      <c r="BQ163" s="108">
        <f t="shared" si="152"/>
        <v>2838</v>
      </c>
      <c r="BR163" s="62">
        <f t="shared" si="153"/>
        <v>2802</v>
      </c>
      <c r="BS163" s="83">
        <f t="shared" si="154"/>
        <v>0.98731501057082449</v>
      </c>
      <c r="BT163" s="102">
        <f t="shared" si="155"/>
        <v>1379229950</v>
      </c>
      <c r="BU163" s="110">
        <f t="shared" si="156"/>
        <v>492230.53176302643</v>
      </c>
      <c r="BV163" s="62">
        <f t="shared" si="157"/>
        <v>2476</v>
      </c>
      <c r="BW163" s="83">
        <f t="shared" si="158"/>
        <v>0.87244538407329109</v>
      </c>
      <c r="BX163" s="102">
        <f t="shared" si="159"/>
        <v>299943388</v>
      </c>
      <c r="BY163" s="110">
        <f t="shared" si="160"/>
        <v>121140.30210016156</v>
      </c>
      <c r="BZ163" s="85"/>
      <c r="CA163" s="89">
        <f t="shared" si="161"/>
        <v>0.11486962649753341</v>
      </c>
      <c r="CB163" s="89">
        <f t="shared" si="162"/>
        <v>1.2684989429175508E-2</v>
      </c>
    </row>
    <row r="164" spans="1:80" s="15" customFormat="1" ht="13.5" customHeight="1">
      <c r="A164" s="65"/>
      <c r="B164" s="332"/>
      <c r="C164" s="329"/>
      <c r="D164" s="306" t="s">
        <v>171</v>
      </c>
      <c r="E164" s="307"/>
      <c r="F164" s="154">
        <v>2</v>
      </c>
      <c r="G164" s="62">
        <v>2</v>
      </c>
      <c r="H164" s="83">
        <f t="shared" si="124"/>
        <v>1</v>
      </c>
      <c r="I164" s="102">
        <v>887360</v>
      </c>
      <c r="J164" s="110">
        <f t="shared" si="125"/>
        <v>443680</v>
      </c>
      <c r="K164" s="62">
        <v>2</v>
      </c>
      <c r="L164" s="83">
        <f t="shared" si="126"/>
        <v>1</v>
      </c>
      <c r="M164" s="102">
        <v>479598</v>
      </c>
      <c r="N164" s="110">
        <f t="shared" si="127"/>
        <v>239799</v>
      </c>
      <c r="O164" s="154">
        <v>2</v>
      </c>
      <c r="P164" s="62">
        <v>2</v>
      </c>
      <c r="Q164" s="83">
        <f t="shared" si="128"/>
        <v>1</v>
      </c>
      <c r="R164" s="102">
        <v>1072420</v>
      </c>
      <c r="S164" s="110">
        <f t="shared" si="129"/>
        <v>536210</v>
      </c>
      <c r="T164" s="62">
        <v>2</v>
      </c>
      <c r="U164" s="83">
        <f t="shared" si="130"/>
        <v>1</v>
      </c>
      <c r="V164" s="102">
        <v>174169</v>
      </c>
      <c r="W164" s="110">
        <f t="shared" si="131"/>
        <v>87084.5</v>
      </c>
      <c r="X164" s="154">
        <v>97</v>
      </c>
      <c r="Y164" s="62">
        <v>96</v>
      </c>
      <c r="Z164" s="83">
        <f t="shared" si="132"/>
        <v>0.98969072164948457</v>
      </c>
      <c r="AA164" s="102">
        <v>36397230</v>
      </c>
      <c r="AB164" s="110">
        <f t="shared" si="133"/>
        <v>379137.8125</v>
      </c>
      <c r="AC164" s="62">
        <v>82</v>
      </c>
      <c r="AD164" s="83">
        <f t="shared" si="134"/>
        <v>0.84536082474226804</v>
      </c>
      <c r="AE164" s="102">
        <v>8144540</v>
      </c>
      <c r="AF164" s="110">
        <f t="shared" si="135"/>
        <v>99323.658536585368</v>
      </c>
      <c r="AG164" s="154">
        <v>43</v>
      </c>
      <c r="AH164" s="62">
        <v>43</v>
      </c>
      <c r="AI164" s="83">
        <f t="shared" si="136"/>
        <v>1</v>
      </c>
      <c r="AJ164" s="102">
        <v>18322580</v>
      </c>
      <c r="AK164" s="110">
        <f t="shared" si="137"/>
        <v>426106.51162790699</v>
      </c>
      <c r="AL164" s="62">
        <v>38</v>
      </c>
      <c r="AM164" s="83">
        <f t="shared" si="138"/>
        <v>0.88372093023255816</v>
      </c>
      <c r="AN164" s="102">
        <v>3791789</v>
      </c>
      <c r="AO164" s="110">
        <f t="shared" si="139"/>
        <v>99783.921052631573</v>
      </c>
      <c r="AP164" s="154">
        <v>9</v>
      </c>
      <c r="AQ164" s="62">
        <v>9</v>
      </c>
      <c r="AR164" s="83">
        <f t="shared" si="140"/>
        <v>1</v>
      </c>
      <c r="AS164" s="102">
        <v>5399600</v>
      </c>
      <c r="AT164" s="110">
        <f t="shared" si="141"/>
        <v>599955.5555555555</v>
      </c>
      <c r="AU164" s="62">
        <v>9</v>
      </c>
      <c r="AV164" s="83">
        <f t="shared" si="142"/>
        <v>1</v>
      </c>
      <c r="AW164" s="102">
        <v>804093</v>
      </c>
      <c r="AX164" s="110">
        <f t="shared" si="143"/>
        <v>89343.666666666672</v>
      </c>
      <c r="AY164" s="154">
        <v>2</v>
      </c>
      <c r="AZ164" s="62">
        <v>2</v>
      </c>
      <c r="BA164" s="83">
        <f t="shared" si="144"/>
        <v>1</v>
      </c>
      <c r="BB164" s="102">
        <v>454810</v>
      </c>
      <c r="BC164" s="110">
        <f t="shared" si="145"/>
        <v>227405</v>
      </c>
      <c r="BD164" s="62">
        <v>2</v>
      </c>
      <c r="BE164" s="83">
        <f t="shared" si="146"/>
        <v>1</v>
      </c>
      <c r="BF164" s="102">
        <v>76164</v>
      </c>
      <c r="BG164" s="110">
        <f t="shared" si="147"/>
        <v>38082</v>
      </c>
      <c r="BH164" s="154">
        <v>0</v>
      </c>
      <c r="BI164" s="62">
        <v>0</v>
      </c>
      <c r="BJ164" s="83" t="str">
        <f t="shared" si="148"/>
        <v>-</v>
      </c>
      <c r="BK164" s="102">
        <v>0</v>
      </c>
      <c r="BL164" s="110" t="str">
        <f t="shared" si="149"/>
        <v>-</v>
      </c>
      <c r="BM164" s="62">
        <v>0</v>
      </c>
      <c r="BN164" s="83" t="str">
        <f t="shared" si="150"/>
        <v>-</v>
      </c>
      <c r="BO164" s="102">
        <v>0</v>
      </c>
      <c r="BP164" s="110" t="str">
        <f t="shared" si="151"/>
        <v>-</v>
      </c>
      <c r="BQ164" s="108">
        <f t="shared" si="152"/>
        <v>155</v>
      </c>
      <c r="BR164" s="62">
        <f t="shared" si="153"/>
        <v>154</v>
      </c>
      <c r="BS164" s="83">
        <f t="shared" si="154"/>
        <v>0.99354838709677418</v>
      </c>
      <c r="BT164" s="102">
        <f t="shared" si="155"/>
        <v>62534000</v>
      </c>
      <c r="BU164" s="110">
        <f t="shared" si="156"/>
        <v>406064.93506493507</v>
      </c>
      <c r="BV164" s="62">
        <f t="shared" si="157"/>
        <v>135</v>
      </c>
      <c r="BW164" s="83">
        <f t="shared" si="158"/>
        <v>0.87096774193548387</v>
      </c>
      <c r="BX164" s="102">
        <f t="shared" si="159"/>
        <v>13470353</v>
      </c>
      <c r="BY164" s="110">
        <f t="shared" si="160"/>
        <v>99780.392592592587</v>
      </c>
      <c r="BZ164" s="85"/>
      <c r="CA164" s="89">
        <f t="shared" si="161"/>
        <v>0.1225806451612903</v>
      </c>
      <c r="CB164" s="89">
        <f t="shared" si="162"/>
        <v>6.4516129032258229E-3</v>
      </c>
    </row>
    <row r="165" spans="1:80" s="15" customFormat="1" ht="13.5" customHeight="1">
      <c r="A165" s="65"/>
      <c r="B165" s="332"/>
      <c r="C165" s="329"/>
      <c r="D165" s="84"/>
      <c r="E165" s="74" t="s">
        <v>167</v>
      </c>
      <c r="F165" s="178">
        <v>2</v>
      </c>
      <c r="G165" s="64">
        <v>2</v>
      </c>
      <c r="H165" s="82">
        <f t="shared" si="124"/>
        <v>1</v>
      </c>
      <c r="I165" s="111">
        <v>887360</v>
      </c>
      <c r="J165" s="112">
        <f t="shared" si="125"/>
        <v>443680</v>
      </c>
      <c r="K165" s="64">
        <v>2</v>
      </c>
      <c r="L165" s="82">
        <f t="shared" si="126"/>
        <v>1</v>
      </c>
      <c r="M165" s="111">
        <v>479598</v>
      </c>
      <c r="N165" s="112">
        <f t="shared" si="127"/>
        <v>239799</v>
      </c>
      <c r="O165" s="178">
        <v>2</v>
      </c>
      <c r="P165" s="64">
        <v>2</v>
      </c>
      <c r="Q165" s="82">
        <f t="shared" si="128"/>
        <v>1</v>
      </c>
      <c r="R165" s="111">
        <v>1072420</v>
      </c>
      <c r="S165" s="112">
        <f t="shared" si="129"/>
        <v>536210</v>
      </c>
      <c r="T165" s="64">
        <v>2</v>
      </c>
      <c r="U165" s="82">
        <f t="shared" si="130"/>
        <v>1</v>
      </c>
      <c r="V165" s="111">
        <v>174169</v>
      </c>
      <c r="W165" s="112">
        <f t="shared" si="131"/>
        <v>87084.5</v>
      </c>
      <c r="X165" s="178">
        <v>78</v>
      </c>
      <c r="Y165" s="64">
        <v>78</v>
      </c>
      <c r="Z165" s="82">
        <f t="shared" si="132"/>
        <v>1</v>
      </c>
      <c r="AA165" s="111">
        <v>30229310</v>
      </c>
      <c r="AB165" s="112">
        <f t="shared" si="133"/>
        <v>387555.25641025644</v>
      </c>
      <c r="AC165" s="64">
        <v>66</v>
      </c>
      <c r="AD165" s="82">
        <f t="shared" si="134"/>
        <v>0.84615384615384615</v>
      </c>
      <c r="AE165" s="111">
        <v>6668237</v>
      </c>
      <c r="AF165" s="112">
        <f t="shared" si="135"/>
        <v>101033.89393939394</v>
      </c>
      <c r="AG165" s="178">
        <v>34</v>
      </c>
      <c r="AH165" s="64">
        <v>34</v>
      </c>
      <c r="AI165" s="82">
        <f t="shared" si="136"/>
        <v>1</v>
      </c>
      <c r="AJ165" s="111">
        <v>13077680</v>
      </c>
      <c r="AK165" s="112">
        <f t="shared" si="137"/>
        <v>384637.64705882355</v>
      </c>
      <c r="AL165" s="64">
        <v>29</v>
      </c>
      <c r="AM165" s="82">
        <f t="shared" si="138"/>
        <v>0.8529411764705882</v>
      </c>
      <c r="AN165" s="111">
        <v>2160684</v>
      </c>
      <c r="AO165" s="112">
        <f t="shared" si="139"/>
        <v>74506.344827586203</v>
      </c>
      <c r="AP165" s="178">
        <v>4</v>
      </c>
      <c r="AQ165" s="64">
        <v>4</v>
      </c>
      <c r="AR165" s="82">
        <f t="shared" si="140"/>
        <v>1</v>
      </c>
      <c r="AS165" s="111">
        <v>3837740</v>
      </c>
      <c r="AT165" s="112">
        <f t="shared" si="141"/>
        <v>959435</v>
      </c>
      <c r="AU165" s="64">
        <v>4</v>
      </c>
      <c r="AV165" s="82">
        <f t="shared" si="142"/>
        <v>1</v>
      </c>
      <c r="AW165" s="111">
        <v>494544</v>
      </c>
      <c r="AX165" s="112">
        <f t="shared" si="143"/>
        <v>123636</v>
      </c>
      <c r="AY165" s="178">
        <v>1</v>
      </c>
      <c r="AZ165" s="64">
        <v>1</v>
      </c>
      <c r="BA165" s="82">
        <f t="shared" si="144"/>
        <v>1</v>
      </c>
      <c r="BB165" s="111">
        <v>338290</v>
      </c>
      <c r="BC165" s="112">
        <f t="shared" si="145"/>
        <v>338290</v>
      </c>
      <c r="BD165" s="64">
        <v>1</v>
      </c>
      <c r="BE165" s="82">
        <f t="shared" si="146"/>
        <v>1</v>
      </c>
      <c r="BF165" s="111">
        <v>1740</v>
      </c>
      <c r="BG165" s="112">
        <f t="shared" si="147"/>
        <v>1740</v>
      </c>
      <c r="BH165" s="178">
        <v>0</v>
      </c>
      <c r="BI165" s="64">
        <v>0</v>
      </c>
      <c r="BJ165" s="82" t="str">
        <f t="shared" si="148"/>
        <v>-</v>
      </c>
      <c r="BK165" s="111">
        <v>0</v>
      </c>
      <c r="BL165" s="112" t="str">
        <f t="shared" si="149"/>
        <v>-</v>
      </c>
      <c r="BM165" s="64">
        <v>0</v>
      </c>
      <c r="BN165" s="82" t="str">
        <f t="shared" si="150"/>
        <v>-</v>
      </c>
      <c r="BO165" s="111">
        <v>0</v>
      </c>
      <c r="BP165" s="112" t="str">
        <f t="shared" si="151"/>
        <v>-</v>
      </c>
      <c r="BQ165" s="109">
        <f t="shared" si="152"/>
        <v>121</v>
      </c>
      <c r="BR165" s="64">
        <f t="shared" si="153"/>
        <v>121</v>
      </c>
      <c r="BS165" s="82">
        <f t="shared" si="154"/>
        <v>1</v>
      </c>
      <c r="BT165" s="111">
        <f t="shared" si="155"/>
        <v>49442800</v>
      </c>
      <c r="BU165" s="112">
        <f t="shared" si="156"/>
        <v>408618.18181818182</v>
      </c>
      <c r="BV165" s="64">
        <f t="shared" si="157"/>
        <v>104</v>
      </c>
      <c r="BW165" s="82">
        <f t="shared" si="158"/>
        <v>0.85950413223140498</v>
      </c>
      <c r="BX165" s="111">
        <f t="shared" si="159"/>
        <v>9978972</v>
      </c>
      <c r="BY165" s="112">
        <f t="shared" si="160"/>
        <v>95951.653846153844</v>
      </c>
      <c r="BZ165" s="85"/>
      <c r="CA165" s="89">
        <f t="shared" si="161"/>
        <v>0.14049586776859502</v>
      </c>
      <c r="CB165" s="89">
        <f t="shared" si="162"/>
        <v>0</v>
      </c>
    </row>
    <row r="166" spans="1:80" s="15" customFormat="1" ht="13.5" customHeight="1">
      <c r="A166" s="65"/>
      <c r="B166" s="332"/>
      <c r="C166" s="329"/>
      <c r="D166" s="84"/>
      <c r="E166" s="209" t="s">
        <v>168</v>
      </c>
      <c r="F166" s="224">
        <v>0</v>
      </c>
      <c r="G166" s="225">
        <v>0</v>
      </c>
      <c r="H166" s="226" t="str">
        <f t="shared" ref="H166:H242" si="163">IFERROR(G166/F166,"-")</f>
        <v>-</v>
      </c>
      <c r="I166" s="227">
        <v>0</v>
      </c>
      <c r="J166" s="228" t="str">
        <f t="shared" ref="J166:J242" si="164">IFERROR(I166/G166,"-")</f>
        <v>-</v>
      </c>
      <c r="K166" s="225">
        <v>0</v>
      </c>
      <c r="L166" s="226" t="str">
        <f t="shared" ref="L166:L242" si="165">IFERROR(K166/F166,"-")</f>
        <v>-</v>
      </c>
      <c r="M166" s="227">
        <v>0</v>
      </c>
      <c r="N166" s="228" t="str">
        <f t="shared" ref="N166:N242" si="166">IFERROR(M166/K166,"-")</f>
        <v>-</v>
      </c>
      <c r="O166" s="224">
        <v>0</v>
      </c>
      <c r="P166" s="225">
        <v>0</v>
      </c>
      <c r="Q166" s="226" t="str">
        <f t="shared" ref="Q166:Q242" si="167">IFERROR(P166/O166,"-")</f>
        <v>-</v>
      </c>
      <c r="R166" s="227">
        <v>0</v>
      </c>
      <c r="S166" s="228" t="str">
        <f t="shared" ref="S166:S242" si="168">IFERROR(R166/P166,"-")</f>
        <v>-</v>
      </c>
      <c r="T166" s="225">
        <v>0</v>
      </c>
      <c r="U166" s="226" t="str">
        <f t="shared" ref="U166:U242" si="169">IFERROR(T166/O166,"-")</f>
        <v>-</v>
      </c>
      <c r="V166" s="227">
        <v>0</v>
      </c>
      <c r="W166" s="228" t="str">
        <f t="shared" ref="W166:W242" si="170">IFERROR(V166/T166,"-")</f>
        <v>-</v>
      </c>
      <c r="X166" s="224">
        <v>19</v>
      </c>
      <c r="Y166" s="225">
        <v>18</v>
      </c>
      <c r="Z166" s="226">
        <f t="shared" ref="Z166:Z242" si="171">IFERROR(Y166/X166,"-")</f>
        <v>0.94736842105263153</v>
      </c>
      <c r="AA166" s="227">
        <v>6167920</v>
      </c>
      <c r="AB166" s="228">
        <f t="shared" ref="AB166:AB242" si="172">IFERROR(AA166/Y166,"-")</f>
        <v>342662.22222222225</v>
      </c>
      <c r="AC166" s="225">
        <v>16</v>
      </c>
      <c r="AD166" s="226">
        <f t="shared" ref="AD166:AD242" si="173">IFERROR(AC166/X166,"-")</f>
        <v>0.84210526315789469</v>
      </c>
      <c r="AE166" s="227">
        <v>1476303</v>
      </c>
      <c r="AF166" s="228">
        <f t="shared" ref="AF166:AF242" si="174">IFERROR(AE166/AC166,"-")</f>
        <v>92268.9375</v>
      </c>
      <c r="AG166" s="224">
        <v>9</v>
      </c>
      <c r="AH166" s="225">
        <v>9</v>
      </c>
      <c r="AI166" s="226">
        <f t="shared" ref="AI166:AI242" si="175">IFERROR(AH166/AG166,"-")</f>
        <v>1</v>
      </c>
      <c r="AJ166" s="227">
        <v>5244900</v>
      </c>
      <c r="AK166" s="228">
        <f t="shared" ref="AK166:AK242" si="176">IFERROR(AJ166/AH166,"-")</f>
        <v>582766.66666666663</v>
      </c>
      <c r="AL166" s="225">
        <v>9</v>
      </c>
      <c r="AM166" s="226">
        <f t="shared" ref="AM166:AM242" si="177">IFERROR(AL166/AG166,"-")</f>
        <v>1</v>
      </c>
      <c r="AN166" s="227">
        <v>1631105</v>
      </c>
      <c r="AO166" s="228">
        <f t="shared" ref="AO166:AO242" si="178">IFERROR(AN166/AL166,"-")</f>
        <v>181233.88888888888</v>
      </c>
      <c r="AP166" s="224">
        <v>5</v>
      </c>
      <c r="AQ166" s="225">
        <v>5</v>
      </c>
      <c r="AR166" s="226">
        <f t="shared" ref="AR166:AR242" si="179">IFERROR(AQ166/AP166,"-")</f>
        <v>1</v>
      </c>
      <c r="AS166" s="227">
        <v>1561860</v>
      </c>
      <c r="AT166" s="228">
        <f t="shared" ref="AT166:AT242" si="180">IFERROR(AS166/AQ166,"-")</f>
        <v>312372</v>
      </c>
      <c r="AU166" s="225">
        <v>5</v>
      </c>
      <c r="AV166" s="226">
        <f t="shared" ref="AV166:AV242" si="181">IFERROR(AU166/AP166,"-")</f>
        <v>1</v>
      </c>
      <c r="AW166" s="227">
        <v>309549</v>
      </c>
      <c r="AX166" s="228">
        <f t="shared" ref="AX166:AX242" si="182">IFERROR(AW166/AU166,"-")</f>
        <v>61909.8</v>
      </c>
      <c r="AY166" s="224">
        <v>1</v>
      </c>
      <c r="AZ166" s="225">
        <v>1</v>
      </c>
      <c r="BA166" s="226">
        <f t="shared" ref="BA166:BA242" si="183">IFERROR(AZ166/AY166,"-")</f>
        <v>1</v>
      </c>
      <c r="BB166" s="227">
        <v>116520</v>
      </c>
      <c r="BC166" s="228">
        <f t="shared" ref="BC166:BC242" si="184">IFERROR(BB166/AZ166,"-")</f>
        <v>116520</v>
      </c>
      <c r="BD166" s="225">
        <v>1</v>
      </c>
      <c r="BE166" s="226">
        <f t="shared" ref="BE166:BE242" si="185">IFERROR(BD166/AY166,"-")</f>
        <v>1</v>
      </c>
      <c r="BF166" s="227">
        <v>74424</v>
      </c>
      <c r="BG166" s="228">
        <f t="shared" ref="BG166:BG242" si="186">IFERROR(BF166/BD166,"-")</f>
        <v>74424</v>
      </c>
      <c r="BH166" s="224">
        <v>0</v>
      </c>
      <c r="BI166" s="225">
        <v>0</v>
      </c>
      <c r="BJ166" s="226" t="str">
        <f t="shared" ref="BJ166:BJ242" si="187">IFERROR(BI166/BH166,"-")</f>
        <v>-</v>
      </c>
      <c r="BK166" s="227">
        <v>0</v>
      </c>
      <c r="BL166" s="228" t="str">
        <f t="shared" ref="BL166:BL242" si="188">IFERROR(BK166/BI166,"-")</f>
        <v>-</v>
      </c>
      <c r="BM166" s="225">
        <v>0</v>
      </c>
      <c r="BN166" s="226" t="str">
        <f t="shared" ref="BN166:BN242" si="189">IFERROR(BM166/BH166,"-")</f>
        <v>-</v>
      </c>
      <c r="BO166" s="227">
        <v>0</v>
      </c>
      <c r="BP166" s="228" t="str">
        <f t="shared" ref="BP166:BP242" si="190">IFERROR(BO166/BM166,"-")</f>
        <v>-</v>
      </c>
      <c r="BQ166" s="229">
        <f t="shared" ref="BQ166:BQ242" si="191">SUM(F166,O166,X166,AG166,AP166,AY166,BH166)</f>
        <v>34</v>
      </c>
      <c r="BR166" s="225">
        <f t="shared" ref="BR166:BR242" si="192">SUM(G166,P166,Y166,AH166,AQ166,AZ166,BI166)</f>
        <v>33</v>
      </c>
      <c r="BS166" s="226">
        <f t="shared" ref="BS166:BS242" si="193">IFERROR(BR166/BQ166,"-")</f>
        <v>0.97058823529411764</v>
      </c>
      <c r="BT166" s="227">
        <f t="shared" ref="BT166:BT242" si="194">SUM(I166,R166,AA166,AJ166,AS166,BB166,BK166)</f>
        <v>13091200</v>
      </c>
      <c r="BU166" s="228">
        <f t="shared" ref="BU166:BU242" si="195">IFERROR(BT166/BR166,"-")</f>
        <v>396703.03030303027</v>
      </c>
      <c r="BV166" s="225">
        <f t="shared" ref="BV166:BV242" si="196">SUM(K166,T166,AC166,AL166,AU166,BD166,BM166)</f>
        <v>31</v>
      </c>
      <c r="BW166" s="226">
        <f t="shared" ref="BW166:BW242" si="197">IFERROR(BV166/BQ166,"-")</f>
        <v>0.91176470588235292</v>
      </c>
      <c r="BX166" s="227">
        <f t="shared" ref="BX166:BX242" si="198">SUM(M166,V166,AE166,AN166,AW166,BF166,BO166)</f>
        <v>3491381</v>
      </c>
      <c r="BY166" s="228">
        <f t="shared" ref="BY166:BY242" si="199">IFERROR(BX166/BV166,"-")</f>
        <v>112625.19354838709</v>
      </c>
      <c r="BZ166" s="85"/>
      <c r="CA166" s="89">
        <f t="shared" si="161"/>
        <v>5.8823529411764719E-2</v>
      </c>
      <c r="CB166" s="89">
        <f t="shared" si="162"/>
        <v>2.9411764705882359E-2</v>
      </c>
    </row>
    <row r="167" spans="1:80" s="15" customFormat="1" ht="13.5" customHeight="1">
      <c r="A167" s="65"/>
      <c r="B167" s="332"/>
      <c r="C167" s="329"/>
      <c r="D167" s="221"/>
      <c r="E167" s="75" t="s">
        <v>234</v>
      </c>
      <c r="F167" s="222">
        <v>0</v>
      </c>
      <c r="G167" s="136">
        <v>0</v>
      </c>
      <c r="H167" s="134" t="str">
        <f>IFERROR(G167/F167,"-")</f>
        <v>-</v>
      </c>
      <c r="I167" s="137">
        <v>0</v>
      </c>
      <c r="J167" s="135" t="str">
        <f>IFERROR(I167/G167,"-")</f>
        <v>-</v>
      </c>
      <c r="K167" s="136">
        <v>0</v>
      </c>
      <c r="L167" s="134" t="str">
        <f>IFERROR(K167/F167,"-")</f>
        <v>-</v>
      </c>
      <c r="M167" s="137">
        <v>0</v>
      </c>
      <c r="N167" s="135" t="str">
        <f>IFERROR(M167/K167,"-")</f>
        <v>-</v>
      </c>
      <c r="O167" s="222">
        <v>0</v>
      </c>
      <c r="P167" s="136">
        <v>0</v>
      </c>
      <c r="Q167" s="134" t="str">
        <f>IFERROR(P167/O167,"-")</f>
        <v>-</v>
      </c>
      <c r="R167" s="137">
        <v>0</v>
      </c>
      <c r="S167" s="135" t="str">
        <f>IFERROR(R167/P167,"-")</f>
        <v>-</v>
      </c>
      <c r="T167" s="136">
        <v>0</v>
      </c>
      <c r="U167" s="134" t="str">
        <f>IFERROR(T167/O167,"-")</f>
        <v>-</v>
      </c>
      <c r="V167" s="137">
        <v>0</v>
      </c>
      <c r="W167" s="135" t="str">
        <f>IFERROR(V167/T167,"-")</f>
        <v>-</v>
      </c>
      <c r="X167" s="222">
        <v>0</v>
      </c>
      <c r="Y167" s="136">
        <v>0</v>
      </c>
      <c r="Z167" s="134" t="str">
        <f>IFERROR(Y167/X167,"-")</f>
        <v>-</v>
      </c>
      <c r="AA167" s="137">
        <v>0</v>
      </c>
      <c r="AB167" s="135" t="str">
        <f>IFERROR(AA167/Y167,"-")</f>
        <v>-</v>
      </c>
      <c r="AC167" s="136">
        <v>0</v>
      </c>
      <c r="AD167" s="134" t="str">
        <f>IFERROR(AC167/X167,"-")</f>
        <v>-</v>
      </c>
      <c r="AE167" s="137">
        <v>0</v>
      </c>
      <c r="AF167" s="135" t="str">
        <f>IFERROR(AE167/AC167,"-")</f>
        <v>-</v>
      </c>
      <c r="AG167" s="222">
        <v>0</v>
      </c>
      <c r="AH167" s="136">
        <v>0</v>
      </c>
      <c r="AI167" s="134" t="str">
        <f>IFERROR(AH167/AG167,"-")</f>
        <v>-</v>
      </c>
      <c r="AJ167" s="137">
        <v>0</v>
      </c>
      <c r="AK167" s="135" t="str">
        <f>IFERROR(AJ167/AH167,"-")</f>
        <v>-</v>
      </c>
      <c r="AL167" s="136">
        <v>0</v>
      </c>
      <c r="AM167" s="134" t="str">
        <f>IFERROR(AL167/AG167,"-")</f>
        <v>-</v>
      </c>
      <c r="AN167" s="137">
        <v>0</v>
      </c>
      <c r="AO167" s="135" t="str">
        <f>IFERROR(AN167/AL167,"-")</f>
        <v>-</v>
      </c>
      <c r="AP167" s="222">
        <v>0</v>
      </c>
      <c r="AQ167" s="136">
        <v>0</v>
      </c>
      <c r="AR167" s="134" t="str">
        <f>IFERROR(AQ167/AP167,"-")</f>
        <v>-</v>
      </c>
      <c r="AS167" s="137">
        <v>0</v>
      </c>
      <c r="AT167" s="135" t="str">
        <f>IFERROR(AS167/AQ167,"-")</f>
        <v>-</v>
      </c>
      <c r="AU167" s="136">
        <v>0</v>
      </c>
      <c r="AV167" s="134" t="str">
        <f>IFERROR(AU167/AP167,"-")</f>
        <v>-</v>
      </c>
      <c r="AW167" s="137">
        <v>0</v>
      </c>
      <c r="AX167" s="135" t="str">
        <f>IFERROR(AW167/AU167,"-")</f>
        <v>-</v>
      </c>
      <c r="AY167" s="222">
        <v>0</v>
      </c>
      <c r="AZ167" s="136">
        <v>0</v>
      </c>
      <c r="BA167" s="134" t="str">
        <f>IFERROR(AZ167/AY167,"-")</f>
        <v>-</v>
      </c>
      <c r="BB167" s="137">
        <v>0</v>
      </c>
      <c r="BC167" s="135" t="str">
        <f>IFERROR(BB167/AZ167,"-")</f>
        <v>-</v>
      </c>
      <c r="BD167" s="136">
        <v>0</v>
      </c>
      <c r="BE167" s="134" t="str">
        <f>IFERROR(BD167/AY167,"-")</f>
        <v>-</v>
      </c>
      <c r="BF167" s="137">
        <v>0</v>
      </c>
      <c r="BG167" s="135" t="str">
        <f>IFERROR(BF167/BD167,"-")</f>
        <v>-</v>
      </c>
      <c r="BH167" s="222">
        <v>0</v>
      </c>
      <c r="BI167" s="136">
        <v>0</v>
      </c>
      <c r="BJ167" s="134" t="str">
        <f>IFERROR(BI167/BH167,"-")</f>
        <v>-</v>
      </c>
      <c r="BK167" s="137">
        <v>0</v>
      </c>
      <c r="BL167" s="135" t="str">
        <f>IFERROR(BK167/BI167,"-")</f>
        <v>-</v>
      </c>
      <c r="BM167" s="136">
        <v>0</v>
      </c>
      <c r="BN167" s="134" t="str">
        <f>IFERROR(BM167/BH167,"-")</f>
        <v>-</v>
      </c>
      <c r="BO167" s="137">
        <v>0</v>
      </c>
      <c r="BP167" s="135" t="str">
        <f>IFERROR(BO167/BM167,"-")</f>
        <v>-</v>
      </c>
      <c r="BQ167" s="223">
        <f t="shared" si="191"/>
        <v>0</v>
      </c>
      <c r="BR167" s="136">
        <f t="shared" si="192"/>
        <v>0</v>
      </c>
      <c r="BS167" s="134" t="str">
        <f>IFERROR(BR167/BQ167,"-")</f>
        <v>-</v>
      </c>
      <c r="BT167" s="137">
        <f>SUM(I167,R167,AA167,AJ167,AS167,BB167,BK167)</f>
        <v>0</v>
      </c>
      <c r="BU167" s="135" t="str">
        <f>IFERROR(BT167/BR167,"-")</f>
        <v>-</v>
      </c>
      <c r="BV167" s="136">
        <f>SUM(K167,T167,AC167,AL167,AU167,BD167,BM167)</f>
        <v>0</v>
      </c>
      <c r="BW167" s="134" t="str">
        <f>IFERROR(BV167/BQ167,"-")</f>
        <v>-</v>
      </c>
      <c r="BX167" s="137">
        <f>SUM(M167,V167,AE167,AN167,AW167,BF167,BO167)</f>
        <v>0</v>
      </c>
      <c r="BY167" s="135" t="str">
        <f>IFERROR(BX167/BV167,"-")</f>
        <v>-</v>
      </c>
      <c r="BZ167" s="85"/>
      <c r="CA167" s="89" t="str">
        <f t="shared" si="161"/>
        <v>-</v>
      </c>
      <c r="CB167" s="89" t="str">
        <f t="shared" si="162"/>
        <v>-</v>
      </c>
    </row>
    <row r="168" spans="1:80" s="15" customFormat="1" ht="13.5" customHeight="1">
      <c r="A168" s="65"/>
      <c r="B168" s="333"/>
      <c r="C168" s="330"/>
      <c r="D168" s="338" t="s">
        <v>225</v>
      </c>
      <c r="E168" s="339"/>
      <c r="F168" s="154">
        <v>83</v>
      </c>
      <c r="G168" s="62">
        <v>77</v>
      </c>
      <c r="H168" s="83">
        <f t="shared" si="163"/>
        <v>0.92771084337349397</v>
      </c>
      <c r="I168" s="102">
        <v>206364270</v>
      </c>
      <c r="J168" s="110">
        <f t="shared" si="164"/>
        <v>2680055.4545454546</v>
      </c>
      <c r="K168" s="62">
        <v>62</v>
      </c>
      <c r="L168" s="83">
        <f t="shared" si="165"/>
        <v>0.74698795180722888</v>
      </c>
      <c r="M168" s="102">
        <v>57105452</v>
      </c>
      <c r="N168" s="110">
        <f t="shared" si="166"/>
        <v>921055.67741935479</v>
      </c>
      <c r="O168" s="154">
        <v>150</v>
      </c>
      <c r="P168" s="62">
        <v>148</v>
      </c>
      <c r="Q168" s="83">
        <f t="shared" si="167"/>
        <v>0.98666666666666669</v>
      </c>
      <c r="R168" s="102">
        <v>296296790</v>
      </c>
      <c r="S168" s="110">
        <f t="shared" si="168"/>
        <v>2002005.3378378379</v>
      </c>
      <c r="T168" s="62">
        <v>126</v>
      </c>
      <c r="U168" s="83">
        <f t="shared" si="169"/>
        <v>0.84</v>
      </c>
      <c r="V168" s="102">
        <v>139146566</v>
      </c>
      <c r="W168" s="110">
        <f t="shared" si="170"/>
        <v>1104337.8253968253</v>
      </c>
      <c r="X168" s="154">
        <v>5834</v>
      </c>
      <c r="Y168" s="62">
        <v>5388</v>
      </c>
      <c r="Z168" s="83">
        <f t="shared" si="171"/>
        <v>0.92355159410353105</v>
      </c>
      <c r="AA168" s="102">
        <v>4169926400</v>
      </c>
      <c r="AB168" s="110">
        <f t="shared" si="172"/>
        <v>773928.43355605053</v>
      </c>
      <c r="AC168" s="62">
        <v>4684</v>
      </c>
      <c r="AD168" s="83">
        <f t="shared" si="173"/>
        <v>0.80287967089475487</v>
      </c>
      <c r="AE168" s="102">
        <v>958742424</v>
      </c>
      <c r="AF168" s="110">
        <f t="shared" si="174"/>
        <v>204684.54824935953</v>
      </c>
      <c r="AG168" s="154">
        <v>4592</v>
      </c>
      <c r="AH168" s="62">
        <v>4333</v>
      </c>
      <c r="AI168" s="83">
        <f t="shared" si="175"/>
        <v>0.94359756097560976</v>
      </c>
      <c r="AJ168" s="102">
        <v>3952247190</v>
      </c>
      <c r="AK168" s="110">
        <f t="shared" si="176"/>
        <v>912127.20747749822</v>
      </c>
      <c r="AL168" s="62">
        <v>3896</v>
      </c>
      <c r="AM168" s="83">
        <f t="shared" si="177"/>
        <v>0.84843205574912894</v>
      </c>
      <c r="AN168" s="102">
        <v>887622698</v>
      </c>
      <c r="AO168" s="110">
        <f t="shared" si="178"/>
        <v>227829.23459958931</v>
      </c>
      <c r="AP168" s="154">
        <v>3433</v>
      </c>
      <c r="AQ168" s="62">
        <v>3272</v>
      </c>
      <c r="AR168" s="83">
        <f t="shared" si="179"/>
        <v>0.95310224293620738</v>
      </c>
      <c r="AS168" s="102">
        <v>3480235120</v>
      </c>
      <c r="AT168" s="110">
        <f t="shared" si="180"/>
        <v>1063641.5403422983</v>
      </c>
      <c r="AU168" s="62">
        <v>2973</v>
      </c>
      <c r="AV168" s="83">
        <f t="shared" si="181"/>
        <v>0.86600640838916398</v>
      </c>
      <c r="AW168" s="102">
        <v>674179244</v>
      </c>
      <c r="AX168" s="110">
        <f t="shared" si="182"/>
        <v>226767.32055163136</v>
      </c>
      <c r="AY168" s="154">
        <v>1817</v>
      </c>
      <c r="AZ168" s="62">
        <v>1682</v>
      </c>
      <c r="BA168" s="83">
        <f t="shared" si="183"/>
        <v>0.92570170610897085</v>
      </c>
      <c r="BB168" s="102">
        <v>2075831420</v>
      </c>
      <c r="BC168" s="110">
        <f t="shared" si="184"/>
        <v>1234144.7205707491</v>
      </c>
      <c r="BD168" s="62">
        <v>1517</v>
      </c>
      <c r="BE168" s="83">
        <f t="shared" si="185"/>
        <v>0.83489268024215735</v>
      </c>
      <c r="BF168" s="102">
        <v>402120366</v>
      </c>
      <c r="BG168" s="110">
        <f t="shared" si="186"/>
        <v>265076.04878048779</v>
      </c>
      <c r="BH168" s="154">
        <v>662</v>
      </c>
      <c r="BI168" s="62">
        <v>586</v>
      </c>
      <c r="BJ168" s="83">
        <f t="shared" si="187"/>
        <v>0.88519637462235645</v>
      </c>
      <c r="BK168" s="102">
        <v>687496880</v>
      </c>
      <c r="BL168" s="110">
        <f t="shared" si="188"/>
        <v>1173202.8668941979</v>
      </c>
      <c r="BM168" s="62">
        <v>504</v>
      </c>
      <c r="BN168" s="83">
        <f t="shared" si="189"/>
        <v>0.76132930513595165</v>
      </c>
      <c r="BO168" s="102">
        <v>98122583</v>
      </c>
      <c r="BP168" s="110">
        <f t="shared" si="190"/>
        <v>194687.66468253967</v>
      </c>
      <c r="BQ168" s="108">
        <f t="shared" si="191"/>
        <v>16571</v>
      </c>
      <c r="BR168" s="62">
        <f t="shared" si="192"/>
        <v>15486</v>
      </c>
      <c r="BS168" s="83">
        <f t="shared" si="193"/>
        <v>0.93452416872850164</v>
      </c>
      <c r="BT168" s="102">
        <f t="shared" si="194"/>
        <v>14868398070</v>
      </c>
      <c r="BU168" s="110">
        <f t="shared" si="195"/>
        <v>960118.69236729946</v>
      </c>
      <c r="BV168" s="62">
        <f t="shared" si="196"/>
        <v>13762</v>
      </c>
      <c r="BW168" s="83">
        <f t="shared" si="197"/>
        <v>0.83048699535332815</v>
      </c>
      <c r="BX168" s="102">
        <f t="shared" si="198"/>
        <v>3217039333</v>
      </c>
      <c r="BY168" s="110">
        <f t="shared" si="199"/>
        <v>233762.48604853946</v>
      </c>
      <c r="BZ168" s="85"/>
      <c r="CA168" s="89">
        <f t="shared" si="161"/>
        <v>0.10403717337517349</v>
      </c>
      <c r="CB168" s="89">
        <f t="shared" si="162"/>
        <v>6.5475831271498364E-2</v>
      </c>
    </row>
    <row r="169" spans="1:80" s="15" customFormat="1" ht="13.5" customHeight="1">
      <c r="A169" s="65"/>
      <c r="B169" s="331">
        <v>28</v>
      </c>
      <c r="C169" s="328" t="s">
        <v>37</v>
      </c>
      <c r="D169" s="318" t="s">
        <v>157</v>
      </c>
      <c r="E169" s="307"/>
      <c r="F169" s="154">
        <v>12</v>
      </c>
      <c r="G169" s="62">
        <v>12</v>
      </c>
      <c r="H169" s="83">
        <f t="shared" si="163"/>
        <v>1</v>
      </c>
      <c r="I169" s="102">
        <v>10432450</v>
      </c>
      <c r="J169" s="110">
        <f t="shared" si="164"/>
        <v>869370.83333333337</v>
      </c>
      <c r="K169" s="62">
        <v>7</v>
      </c>
      <c r="L169" s="83">
        <f t="shared" si="165"/>
        <v>0.58333333333333337</v>
      </c>
      <c r="M169" s="102">
        <v>433676</v>
      </c>
      <c r="N169" s="110">
        <f t="shared" si="166"/>
        <v>61953.714285714283</v>
      </c>
      <c r="O169" s="154">
        <v>10</v>
      </c>
      <c r="P169" s="62">
        <v>10</v>
      </c>
      <c r="Q169" s="83">
        <f t="shared" si="167"/>
        <v>1</v>
      </c>
      <c r="R169" s="102">
        <v>11479630</v>
      </c>
      <c r="S169" s="110">
        <f t="shared" si="168"/>
        <v>1147963</v>
      </c>
      <c r="T169" s="62">
        <v>10</v>
      </c>
      <c r="U169" s="83">
        <f t="shared" si="169"/>
        <v>1</v>
      </c>
      <c r="V169" s="102">
        <v>5313559</v>
      </c>
      <c r="W169" s="110">
        <f t="shared" si="170"/>
        <v>531355.9</v>
      </c>
      <c r="X169" s="154">
        <v>1345</v>
      </c>
      <c r="Y169" s="62">
        <v>1315</v>
      </c>
      <c r="Z169" s="83">
        <f t="shared" si="171"/>
        <v>0.97769516728624539</v>
      </c>
      <c r="AA169" s="102">
        <v>548967180</v>
      </c>
      <c r="AB169" s="110">
        <f t="shared" si="172"/>
        <v>417465.53612167301</v>
      </c>
      <c r="AC169" s="62">
        <v>1116</v>
      </c>
      <c r="AD169" s="83">
        <f t="shared" si="173"/>
        <v>0.82973977695167289</v>
      </c>
      <c r="AE169" s="102">
        <v>113149462</v>
      </c>
      <c r="AF169" s="110">
        <f t="shared" si="174"/>
        <v>101388.40681003584</v>
      </c>
      <c r="AG169" s="154">
        <v>784</v>
      </c>
      <c r="AH169" s="62">
        <v>774</v>
      </c>
      <c r="AI169" s="83">
        <f t="shared" si="175"/>
        <v>0.98724489795918369</v>
      </c>
      <c r="AJ169" s="102">
        <v>384098720</v>
      </c>
      <c r="AK169" s="110">
        <f t="shared" si="176"/>
        <v>496251.57622739021</v>
      </c>
      <c r="AL169" s="62">
        <v>677</v>
      </c>
      <c r="AM169" s="83">
        <f t="shared" si="177"/>
        <v>0.86352040816326525</v>
      </c>
      <c r="AN169" s="102">
        <v>77930531</v>
      </c>
      <c r="AO169" s="110">
        <f t="shared" si="178"/>
        <v>115111.56720827179</v>
      </c>
      <c r="AP169" s="154">
        <v>280</v>
      </c>
      <c r="AQ169" s="62">
        <v>278</v>
      </c>
      <c r="AR169" s="83">
        <f t="shared" si="179"/>
        <v>0.99285714285714288</v>
      </c>
      <c r="AS169" s="102">
        <v>157629110</v>
      </c>
      <c r="AT169" s="110">
        <f t="shared" si="180"/>
        <v>567011.18705035967</v>
      </c>
      <c r="AU169" s="62">
        <v>255</v>
      </c>
      <c r="AV169" s="83">
        <f t="shared" si="181"/>
        <v>0.9107142857142857</v>
      </c>
      <c r="AW169" s="102">
        <v>31370626</v>
      </c>
      <c r="AX169" s="110">
        <f t="shared" si="182"/>
        <v>123022.06274509804</v>
      </c>
      <c r="AY169" s="154">
        <v>66</v>
      </c>
      <c r="AZ169" s="62">
        <v>62</v>
      </c>
      <c r="BA169" s="83">
        <f t="shared" si="183"/>
        <v>0.93939393939393945</v>
      </c>
      <c r="BB169" s="102">
        <v>36255380</v>
      </c>
      <c r="BC169" s="110">
        <f t="shared" si="184"/>
        <v>584764.19354838715</v>
      </c>
      <c r="BD169" s="62">
        <v>59</v>
      </c>
      <c r="BE169" s="83">
        <f t="shared" si="185"/>
        <v>0.89393939393939392</v>
      </c>
      <c r="BF169" s="102">
        <v>9551665</v>
      </c>
      <c r="BG169" s="110">
        <f t="shared" si="186"/>
        <v>161892.62711864407</v>
      </c>
      <c r="BH169" s="154">
        <v>11</v>
      </c>
      <c r="BI169" s="62">
        <v>11</v>
      </c>
      <c r="BJ169" s="83">
        <f t="shared" si="187"/>
        <v>1</v>
      </c>
      <c r="BK169" s="102">
        <v>7470250</v>
      </c>
      <c r="BL169" s="110">
        <f t="shared" si="188"/>
        <v>679113.63636363635</v>
      </c>
      <c r="BM169" s="62">
        <v>9</v>
      </c>
      <c r="BN169" s="83">
        <f t="shared" si="189"/>
        <v>0.81818181818181823</v>
      </c>
      <c r="BO169" s="102">
        <v>556480</v>
      </c>
      <c r="BP169" s="110">
        <f t="shared" si="190"/>
        <v>61831.111111111109</v>
      </c>
      <c r="BQ169" s="108">
        <f t="shared" si="191"/>
        <v>2508</v>
      </c>
      <c r="BR169" s="62">
        <f t="shared" si="192"/>
        <v>2462</v>
      </c>
      <c r="BS169" s="83">
        <f t="shared" si="193"/>
        <v>0.98165869218500801</v>
      </c>
      <c r="BT169" s="102">
        <f t="shared" si="194"/>
        <v>1156332720</v>
      </c>
      <c r="BU169" s="110">
        <f t="shared" si="195"/>
        <v>469672.10398050363</v>
      </c>
      <c r="BV169" s="62">
        <f t="shared" si="196"/>
        <v>2133</v>
      </c>
      <c r="BW169" s="83">
        <f t="shared" si="197"/>
        <v>0.8504784688995215</v>
      </c>
      <c r="BX169" s="102">
        <f t="shared" si="198"/>
        <v>238305999</v>
      </c>
      <c r="BY169" s="110">
        <f t="shared" si="199"/>
        <v>111723.39381153305</v>
      </c>
      <c r="BZ169" s="85"/>
      <c r="CA169" s="89">
        <f t="shared" si="161"/>
        <v>0.13118022328548651</v>
      </c>
      <c r="CB169" s="89">
        <f t="shared" si="162"/>
        <v>1.8341307814991992E-2</v>
      </c>
    </row>
    <row r="170" spans="1:80" s="15" customFormat="1" ht="13.5" customHeight="1">
      <c r="A170" s="65"/>
      <c r="B170" s="332"/>
      <c r="C170" s="329"/>
      <c r="D170" s="306" t="s">
        <v>171</v>
      </c>
      <c r="E170" s="307"/>
      <c r="F170" s="154">
        <v>1</v>
      </c>
      <c r="G170" s="62">
        <v>1</v>
      </c>
      <c r="H170" s="83">
        <f t="shared" si="163"/>
        <v>1</v>
      </c>
      <c r="I170" s="102">
        <v>333420</v>
      </c>
      <c r="J170" s="110">
        <f t="shared" si="164"/>
        <v>333420</v>
      </c>
      <c r="K170" s="62">
        <v>1</v>
      </c>
      <c r="L170" s="83">
        <f t="shared" si="165"/>
        <v>1</v>
      </c>
      <c r="M170" s="102">
        <v>36000</v>
      </c>
      <c r="N170" s="110">
        <f t="shared" si="166"/>
        <v>36000</v>
      </c>
      <c r="O170" s="154">
        <v>0</v>
      </c>
      <c r="P170" s="62">
        <v>0</v>
      </c>
      <c r="Q170" s="83" t="str">
        <f t="shared" si="167"/>
        <v>-</v>
      </c>
      <c r="R170" s="102">
        <v>0</v>
      </c>
      <c r="S170" s="110" t="str">
        <f t="shared" si="168"/>
        <v>-</v>
      </c>
      <c r="T170" s="62">
        <v>0</v>
      </c>
      <c r="U170" s="83" t="str">
        <f t="shared" si="169"/>
        <v>-</v>
      </c>
      <c r="V170" s="102">
        <v>0</v>
      </c>
      <c r="W170" s="110" t="str">
        <f t="shared" si="170"/>
        <v>-</v>
      </c>
      <c r="X170" s="154">
        <v>104</v>
      </c>
      <c r="Y170" s="62">
        <v>102</v>
      </c>
      <c r="Z170" s="83">
        <f t="shared" si="171"/>
        <v>0.98076923076923073</v>
      </c>
      <c r="AA170" s="102">
        <v>57659240</v>
      </c>
      <c r="AB170" s="110">
        <f t="shared" si="172"/>
        <v>565286.66666666663</v>
      </c>
      <c r="AC170" s="62">
        <v>80</v>
      </c>
      <c r="AD170" s="83">
        <f t="shared" si="173"/>
        <v>0.76923076923076927</v>
      </c>
      <c r="AE170" s="102">
        <v>15417099</v>
      </c>
      <c r="AF170" s="110">
        <f t="shared" si="174"/>
        <v>192713.73749999999</v>
      </c>
      <c r="AG170" s="154">
        <v>30</v>
      </c>
      <c r="AH170" s="62">
        <v>30</v>
      </c>
      <c r="AI170" s="83">
        <f t="shared" si="175"/>
        <v>1</v>
      </c>
      <c r="AJ170" s="102">
        <v>13934810</v>
      </c>
      <c r="AK170" s="110">
        <f t="shared" si="176"/>
        <v>464493.66666666669</v>
      </c>
      <c r="AL170" s="62">
        <v>24</v>
      </c>
      <c r="AM170" s="83">
        <f t="shared" si="177"/>
        <v>0.8</v>
      </c>
      <c r="AN170" s="102">
        <v>2219889</v>
      </c>
      <c r="AO170" s="110">
        <f t="shared" si="178"/>
        <v>92495.375</v>
      </c>
      <c r="AP170" s="154">
        <v>3</v>
      </c>
      <c r="AQ170" s="62">
        <v>3</v>
      </c>
      <c r="AR170" s="83">
        <f t="shared" si="179"/>
        <v>1</v>
      </c>
      <c r="AS170" s="102">
        <v>8985340</v>
      </c>
      <c r="AT170" s="110">
        <f t="shared" si="180"/>
        <v>2995113.3333333335</v>
      </c>
      <c r="AU170" s="62">
        <v>3</v>
      </c>
      <c r="AV170" s="83">
        <f t="shared" si="181"/>
        <v>1</v>
      </c>
      <c r="AW170" s="102">
        <v>106980</v>
      </c>
      <c r="AX170" s="110">
        <f t="shared" si="182"/>
        <v>35660</v>
      </c>
      <c r="AY170" s="154">
        <v>0</v>
      </c>
      <c r="AZ170" s="62">
        <v>0</v>
      </c>
      <c r="BA170" s="83" t="str">
        <f t="shared" si="183"/>
        <v>-</v>
      </c>
      <c r="BB170" s="102">
        <v>0</v>
      </c>
      <c r="BC170" s="110" t="str">
        <f t="shared" si="184"/>
        <v>-</v>
      </c>
      <c r="BD170" s="62">
        <v>0</v>
      </c>
      <c r="BE170" s="83" t="str">
        <f t="shared" si="185"/>
        <v>-</v>
      </c>
      <c r="BF170" s="102">
        <v>0</v>
      </c>
      <c r="BG170" s="110" t="str">
        <f t="shared" si="186"/>
        <v>-</v>
      </c>
      <c r="BH170" s="154">
        <v>0</v>
      </c>
      <c r="BI170" s="62">
        <v>0</v>
      </c>
      <c r="BJ170" s="83" t="str">
        <f t="shared" si="187"/>
        <v>-</v>
      </c>
      <c r="BK170" s="102">
        <v>0</v>
      </c>
      <c r="BL170" s="110" t="str">
        <f t="shared" si="188"/>
        <v>-</v>
      </c>
      <c r="BM170" s="62">
        <v>0</v>
      </c>
      <c r="BN170" s="83" t="str">
        <f t="shared" si="189"/>
        <v>-</v>
      </c>
      <c r="BO170" s="102">
        <v>0</v>
      </c>
      <c r="BP170" s="110" t="str">
        <f t="shared" si="190"/>
        <v>-</v>
      </c>
      <c r="BQ170" s="108">
        <f t="shared" si="191"/>
        <v>138</v>
      </c>
      <c r="BR170" s="62">
        <f t="shared" si="192"/>
        <v>136</v>
      </c>
      <c r="BS170" s="83">
        <f t="shared" si="193"/>
        <v>0.98550724637681164</v>
      </c>
      <c r="BT170" s="102">
        <f t="shared" si="194"/>
        <v>80912810</v>
      </c>
      <c r="BU170" s="110">
        <f t="shared" si="195"/>
        <v>594947.1323529412</v>
      </c>
      <c r="BV170" s="62">
        <f t="shared" si="196"/>
        <v>108</v>
      </c>
      <c r="BW170" s="83">
        <f t="shared" si="197"/>
        <v>0.78260869565217395</v>
      </c>
      <c r="BX170" s="102">
        <f t="shared" si="198"/>
        <v>17779968</v>
      </c>
      <c r="BY170" s="110">
        <f t="shared" si="199"/>
        <v>164629.33333333334</v>
      </c>
      <c r="BZ170" s="85"/>
      <c r="CA170" s="89">
        <f t="shared" si="161"/>
        <v>0.20289855072463769</v>
      </c>
      <c r="CB170" s="89">
        <f t="shared" si="162"/>
        <v>1.4492753623188359E-2</v>
      </c>
    </row>
    <row r="171" spans="1:80" s="15" customFormat="1" ht="13.5" customHeight="1">
      <c r="A171" s="65"/>
      <c r="B171" s="332"/>
      <c r="C171" s="329"/>
      <c r="D171" s="84"/>
      <c r="E171" s="74" t="s">
        <v>167</v>
      </c>
      <c r="F171" s="178">
        <v>1</v>
      </c>
      <c r="G171" s="64">
        <v>1</v>
      </c>
      <c r="H171" s="82">
        <f t="shared" si="163"/>
        <v>1</v>
      </c>
      <c r="I171" s="111">
        <v>333420</v>
      </c>
      <c r="J171" s="112">
        <f t="shared" si="164"/>
        <v>333420</v>
      </c>
      <c r="K171" s="64">
        <v>1</v>
      </c>
      <c r="L171" s="82">
        <f t="shared" si="165"/>
        <v>1</v>
      </c>
      <c r="M171" s="111">
        <v>36000</v>
      </c>
      <c r="N171" s="112">
        <f t="shared" si="166"/>
        <v>36000</v>
      </c>
      <c r="O171" s="178">
        <v>0</v>
      </c>
      <c r="P171" s="64">
        <v>0</v>
      </c>
      <c r="Q171" s="82" t="str">
        <f t="shared" si="167"/>
        <v>-</v>
      </c>
      <c r="R171" s="111">
        <v>0</v>
      </c>
      <c r="S171" s="112" t="str">
        <f t="shared" si="168"/>
        <v>-</v>
      </c>
      <c r="T171" s="64">
        <v>0</v>
      </c>
      <c r="U171" s="82" t="str">
        <f t="shared" si="169"/>
        <v>-</v>
      </c>
      <c r="V171" s="111">
        <v>0</v>
      </c>
      <c r="W171" s="112" t="str">
        <f t="shared" si="170"/>
        <v>-</v>
      </c>
      <c r="X171" s="178">
        <v>81</v>
      </c>
      <c r="Y171" s="64">
        <v>79</v>
      </c>
      <c r="Z171" s="82">
        <f t="shared" si="171"/>
        <v>0.97530864197530864</v>
      </c>
      <c r="AA171" s="111">
        <v>48186580</v>
      </c>
      <c r="AB171" s="112">
        <f t="shared" si="172"/>
        <v>609956.70886075951</v>
      </c>
      <c r="AC171" s="64">
        <v>60</v>
      </c>
      <c r="AD171" s="82">
        <f t="shared" si="173"/>
        <v>0.7407407407407407</v>
      </c>
      <c r="AE171" s="111">
        <v>13511693</v>
      </c>
      <c r="AF171" s="112">
        <f t="shared" si="174"/>
        <v>225194.88333333333</v>
      </c>
      <c r="AG171" s="178">
        <v>26</v>
      </c>
      <c r="AH171" s="64">
        <v>26</v>
      </c>
      <c r="AI171" s="82">
        <f t="shared" si="175"/>
        <v>1</v>
      </c>
      <c r="AJ171" s="111">
        <v>12419100</v>
      </c>
      <c r="AK171" s="112">
        <f t="shared" si="176"/>
        <v>477657.69230769231</v>
      </c>
      <c r="AL171" s="64">
        <v>21</v>
      </c>
      <c r="AM171" s="82">
        <f t="shared" si="177"/>
        <v>0.80769230769230771</v>
      </c>
      <c r="AN171" s="111">
        <v>1866188</v>
      </c>
      <c r="AO171" s="112">
        <f t="shared" si="178"/>
        <v>88866.095238095237</v>
      </c>
      <c r="AP171" s="178">
        <v>2</v>
      </c>
      <c r="AQ171" s="64">
        <v>2</v>
      </c>
      <c r="AR171" s="82">
        <f t="shared" si="179"/>
        <v>1</v>
      </c>
      <c r="AS171" s="111">
        <v>7419110</v>
      </c>
      <c r="AT171" s="112">
        <f t="shared" si="180"/>
        <v>3709555</v>
      </c>
      <c r="AU171" s="64">
        <v>2</v>
      </c>
      <c r="AV171" s="82">
        <f t="shared" si="181"/>
        <v>1</v>
      </c>
      <c r="AW171" s="111">
        <v>63206</v>
      </c>
      <c r="AX171" s="112">
        <f t="shared" si="182"/>
        <v>31603</v>
      </c>
      <c r="AY171" s="178">
        <v>0</v>
      </c>
      <c r="AZ171" s="64">
        <v>0</v>
      </c>
      <c r="BA171" s="82" t="str">
        <f t="shared" si="183"/>
        <v>-</v>
      </c>
      <c r="BB171" s="111">
        <v>0</v>
      </c>
      <c r="BC171" s="112" t="str">
        <f t="shared" si="184"/>
        <v>-</v>
      </c>
      <c r="BD171" s="64">
        <v>0</v>
      </c>
      <c r="BE171" s="82" t="str">
        <f t="shared" si="185"/>
        <v>-</v>
      </c>
      <c r="BF171" s="111">
        <v>0</v>
      </c>
      <c r="BG171" s="112" t="str">
        <f t="shared" si="186"/>
        <v>-</v>
      </c>
      <c r="BH171" s="178">
        <v>0</v>
      </c>
      <c r="BI171" s="64">
        <v>0</v>
      </c>
      <c r="BJ171" s="82" t="str">
        <f t="shared" si="187"/>
        <v>-</v>
      </c>
      <c r="BK171" s="111">
        <v>0</v>
      </c>
      <c r="BL171" s="112" t="str">
        <f t="shared" si="188"/>
        <v>-</v>
      </c>
      <c r="BM171" s="64">
        <v>0</v>
      </c>
      <c r="BN171" s="82" t="str">
        <f t="shared" si="189"/>
        <v>-</v>
      </c>
      <c r="BO171" s="111">
        <v>0</v>
      </c>
      <c r="BP171" s="112" t="str">
        <f t="shared" si="190"/>
        <v>-</v>
      </c>
      <c r="BQ171" s="109">
        <f t="shared" si="191"/>
        <v>110</v>
      </c>
      <c r="BR171" s="64">
        <f t="shared" si="192"/>
        <v>108</v>
      </c>
      <c r="BS171" s="82">
        <f t="shared" si="193"/>
        <v>0.98181818181818181</v>
      </c>
      <c r="BT171" s="111">
        <f t="shared" si="194"/>
        <v>68358210</v>
      </c>
      <c r="BU171" s="112">
        <f t="shared" si="195"/>
        <v>632946.38888888888</v>
      </c>
      <c r="BV171" s="64">
        <f t="shared" si="196"/>
        <v>84</v>
      </c>
      <c r="BW171" s="82">
        <f t="shared" si="197"/>
        <v>0.76363636363636367</v>
      </c>
      <c r="BX171" s="111">
        <f t="shared" si="198"/>
        <v>15477087</v>
      </c>
      <c r="BY171" s="112">
        <f t="shared" si="199"/>
        <v>184251.03571428571</v>
      </c>
      <c r="BZ171" s="85"/>
      <c r="CA171" s="89">
        <f t="shared" si="161"/>
        <v>0.21818181818181814</v>
      </c>
      <c r="CB171" s="89">
        <f t="shared" si="162"/>
        <v>1.8181818181818188E-2</v>
      </c>
    </row>
    <row r="172" spans="1:80" s="15" customFormat="1" ht="13.5" customHeight="1">
      <c r="A172" s="65"/>
      <c r="B172" s="332"/>
      <c r="C172" s="329"/>
      <c r="D172" s="84"/>
      <c r="E172" s="209" t="s">
        <v>168</v>
      </c>
      <c r="F172" s="224">
        <v>0</v>
      </c>
      <c r="G172" s="225">
        <v>0</v>
      </c>
      <c r="H172" s="226" t="str">
        <f t="shared" si="163"/>
        <v>-</v>
      </c>
      <c r="I172" s="227">
        <v>0</v>
      </c>
      <c r="J172" s="228" t="str">
        <f t="shared" si="164"/>
        <v>-</v>
      </c>
      <c r="K172" s="225">
        <v>0</v>
      </c>
      <c r="L172" s="226" t="str">
        <f t="shared" si="165"/>
        <v>-</v>
      </c>
      <c r="M172" s="227">
        <v>0</v>
      </c>
      <c r="N172" s="228" t="str">
        <f t="shared" si="166"/>
        <v>-</v>
      </c>
      <c r="O172" s="224">
        <v>0</v>
      </c>
      <c r="P172" s="225">
        <v>0</v>
      </c>
      <c r="Q172" s="226" t="str">
        <f t="shared" si="167"/>
        <v>-</v>
      </c>
      <c r="R172" s="227">
        <v>0</v>
      </c>
      <c r="S172" s="228" t="str">
        <f t="shared" si="168"/>
        <v>-</v>
      </c>
      <c r="T172" s="225">
        <v>0</v>
      </c>
      <c r="U172" s="226" t="str">
        <f t="shared" si="169"/>
        <v>-</v>
      </c>
      <c r="V172" s="227">
        <v>0</v>
      </c>
      <c r="W172" s="228" t="str">
        <f t="shared" si="170"/>
        <v>-</v>
      </c>
      <c r="X172" s="224">
        <v>23</v>
      </c>
      <c r="Y172" s="225">
        <v>23</v>
      </c>
      <c r="Z172" s="226">
        <f t="shared" si="171"/>
        <v>1</v>
      </c>
      <c r="AA172" s="227">
        <v>9472660</v>
      </c>
      <c r="AB172" s="228">
        <f t="shared" si="172"/>
        <v>411854.78260869568</v>
      </c>
      <c r="AC172" s="225">
        <v>20</v>
      </c>
      <c r="AD172" s="226">
        <f t="shared" si="173"/>
        <v>0.86956521739130432</v>
      </c>
      <c r="AE172" s="227">
        <v>1905406</v>
      </c>
      <c r="AF172" s="228">
        <f t="shared" si="174"/>
        <v>95270.3</v>
      </c>
      <c r="AG172" s="224">
        <v>4</v>
      </c>
      <c r="AH172" s="225">
        <v>4</v>
      </c>
      <c r="AI172" s="226">
        <f t="shared" si="175"/>
        <v>1</v>
      </c>
      <c r="AJ172" s="227">
        <v>1515710</v>
      </c>
      <c r="AK172" s="228">
        <f t="shared" si="176"/>
        <v>378927.5</v>
      </c>
      <c r="AL172" s="225">
        <v>3</v>
      </c>
      <c r="AM172" s="226">
        <f t="shared" si="177"/>
        <v>0.75</v>
      </c>
      <c r="AN172" s="227">
        <v>353701</v>
      </c>
      <c r="AO172" s="228">
        <f t="shared" si="178"/>
        <v>117900.33333333333</v>
      </c>
      <c r="AP172" s="224">
        <v>1</v>
      </c>
      <c r="AQ172" s="225">
        <v>1</v>
      </c>
      <c r="AR172" s="226">
        <f t="shared" si="179"/>
        <v>1</v>
      </c>
      <c r="AS172" s="227">
        <v>1566230</v>
      </c>
      <c r="AT172" s="228">
        <f t="shared" si="180"/>
        <v>1566230</v>
      </c>
      <c r="AU172" s="225">
        <v>1</v>
      </c>
      <c r="AV172" s="226">
        <f t="shared" si="181"/>
        <v>1</v>
      </c>
      <c r="AW172" s="227">
        <v>43774</v>
      </c>
      <c r="AX172" s="228">
        <f t="shared" si="182"/>
        <v>43774</v>
      </c>
      <c r="AY172" s="224">
        <v>0</v>
      </c>
      <c r="AZ172" s="225">
        <v>0</v>
      </c>
      <c r="BA172" s="226" t="str">
        <f t="shared" si="183"/>
        <v>-</v>
      </c>
      <c r="BB172" s="227">
        <v>0</v>
      </c>
      <c r="BC172" s="228" t="str">
        <f t="shared" si="184"/>
        <v>-</v>
      </c>
      <c r="BD172" s="225">
        <v>0</v>
      </c>
      <c r="BE172" s="226" t="str">
        <f t="shared" si="185"/>
        <v>-</v>
      </c>
      <c r="BF172" s="227">
        <v>0</v>
      </c>
      <c r="BG172" s="228" t="str">
        <f t="shared" si="186"/>
        <v>-</v>
      </c>
      <c r="BH172" s="224">
        <v>0</v>
      </c>
      <c r="BI172" s="225">
        <v>0</v>
      </c>
      <c r="BJ172" s="226" t="str">
        <f t="shared" si="187"/>
        <v>-</v>
      </c>
      <c r="BK172" s="227">
        <v>0</v>
      </c>
      <c r="BL172" s="228" t="str">
        <f t="shared" si="188"/>
        <v>-</v>
      </c>
      <c r="BM172" s="225">
        <v>0</v>
      </c>
      <c r="BN172" s="226" t="str">
        <f t="shared" si="189"/>
        <v>-</v>
      </c>
      <c r="BO172" s="227">
        <v>0</v>
      </c>
      <c r="BP172" s="228" t="str">
        <f t="shared" si="190"/>
        <v>-</v>
      </c>
      <c r="BQ172" s="229">
        <f t="shared" si="191"/>
        <v>28</v>
      </c>
      <c r="BR172" s="225">
        <f t="shared" si="192"/>
        <v>28</v>
      </c>
      <c r="BS172" s="226">
        <f t="shared" si="193"/>
        <v>1</v>
      </c>
      <c r="BT172" s="227">
        <f t="shared" si="194"/>
        <v>12554600</v>
      </c>
      <c r="BU172" s="228">
        <f t="shared" si="195"/>
        <v>448378.57142857142</v>
      </c>
      <c r="BV172" s="225">
        <f t="shared" si="196"/>
        <v>24</v>
      </c>
      <c r="BW172" s="226">
        <f t="shared" si="197"/>
        <v>0.8571428571428571</v>
      </c>
      <c r="BX172" s="227">
        <f t="shared" si="198"/>
        <v>2302881</v>
      </c>
      <c r="BY172" s="228">
        <f t="shared" si="199"/>
        <v>95953.375</v>
      </c>
      <c r="BZ172" s="85"/>
      <c r="CA172" s="89">
        <f t="shared" si="161"/>
        <v>0.1428571428571429</v>
      </c>
      <c r="CB172" s="89">
        <f t="shared" si="162"/>
        <v>0</v>
      </c>
    </row>
    <row r="173" spans="1:80" s="15" customFormat="1" ht="13.5" customHeight="1">
      <c r="A173" s="65"/>
      <c r="B173" s="332"/>
      <c r="C173" s="329"/>
      <c r="D173" s="221"/>
      <c r="E173" s="75" t="s">
        <v>234</v>
      </c>
      <c r="F173" s="222">
        <v>0</v>
      </c>
      <c r="G173" s="136">
        <v>0</v>
      </c>
      <c r="H173" s="134" t="str">
        <f>IFERROR(G173/F173,"-")</f>
        <v>-</v>
      </c>
      <c r="I173" s="137">
        <v>0</v>
      </c>
      <c r="J173" s="135" t="str">
        <f>IFERROR(I173/G173,"-")</f>
        <v>-</v>
      </c>
      <c r="K173" s="136">
        <v>0</v>
      </c>
      <c r="L173" s="134" t="str">
        <f>IFERROR(K173/F173,"-")</f>
        <v>-</v>
      </c>
      <c r="M173" s="137">
        <v>0</v>
      </c>
      <c r="N173" s="135" t="str">
        <f>IFERROR(M173/K173,"-")</f>
        <v>-</v>
      </c>
      <c r="O173" s="222">
        <v>0</v>
      </c>
      <c r="P173" s="136">
        <v>0</v>
      </c>
      <c r="Q173" s="134" t="str">
        <f>IFERROR(P173/O173,"-")</f>
        <v>-</v>
      </c>
      <c r="R173" s="137">
        <v>0</v>
      </c>
      <c r="S173" s="135" t="str">
        <f>IFERROR(R173/P173,"-")</f>
        <v>-</v>
      </c>
      <c r="T173" s="136">
        <v>0</v>
      </c>
      <c r="U173" s="134" t="str">
        <f>IFERROR(T173/O173,"-")</f>
        <v>-</v>
      </c>
      <c r="V173" s="137">
        <v>0</v>
      </c>
      <c r="W173" s="135" t="str">
        <f>IFERROR(V173/T173,"-")</f>
        <v>-</v>
      </c>
      <c r="X173" s="222">
        <v>0</v>
      </c>
      <c r="Y173" s="136">
        <v>0</v>
      </c>
      <c r="Z173" s="134" t="str">
        <f>IFERROR(Y173/X173,"-")</f>
        <v>-</v>
      </c>
      <c r="AA173" s="137">
        <v>0</v>
      </c>
      <c r="AB173" s="135" t="str">
        <f>IFERROR(AA173/Y173,"-")</f>
        <v>-</v>
      </c>
      <c r="AC173" s="136">
        <v>0</v>
      </c>
      <c r="AD173" s="134" t="str">
        <f>IFERROR(AC173/X173,"-")</f>
        <v>-</v>
      </c>
      <c r="AE173" s="137">
        <v>0</v>
      </c>
      <c r="AF173" s="135" t="str">
        <f>IFERROR(AE173/AC173,"-")</f>
        <v>-</v>
      </c>
      <c r="AG173" s="222">
        <v>0</v>
      </c>
      <c r="AH173" s="136">
        <v>0</v>
      </c>
      <c r="AI173" s="134" t="str">
        <f>IFERROR(AH173/AG173,"-")</f>
        <v>-</v>
      </c>
      <c r="AJ173" s="137">
        <v>0</v>
      </c>
      <c r="AK173" s="135" t="str">
        <f>IFERROR(AJ173/AH173,"-")</f>
        <v>-</v>
      </c>
      <c r="AL173" s="136">
        <v>0</v>
      </c>
      <c r="AM173" s="134" t="str">
        <f>IFERROR(AL173/AG173,"-")</f>
        <v>-</v>
      </c>
      <c r="AN173" s="137">
        <v>0</v>
      </c>
      <c r="AO173" s="135" t="str">
        <f>IFERROR(AN173/AL173,"-")</f>
        <v>-</v>
      </c>
      <c r="AP173" s="222">
        <v>0</v>
      </c>
      <c r="AQ173" s="136">
        <v>0</v>
      </c>
      <c r="AR173" s="134" t="str">
        <f>IFERROR(AQ173/AP173,"-")</f>
        <v>-</v>
      </c>
      <c r="AS173" s="137">
        <v>0</v>
      </c>
      <c r="AT173" s="135" t="str">
        <f>IFERROR(AS173/AQ173,"-")</f>
        <v>-</v>
      </c>
      <c r="AU173" s="136">
        <v>0</v>
      </c>
      <c r="AV173" s="134" t="str">
        <f>IFERROR(AU173/AP173,"-")</f>
        <v>-</v>
      </c>
      <c r="AW173" s="137">
        <v>0</v>
      </c>
      <c r="AX173" s="135" t="str">
        <f>IFERROR(AW173/AU173,"-")</f>
        <v>-</v>
      </c>
      <c r="AY173" s="222">
        <v>0</v>
      </c>
      <c r="AZ173" s="136">
        <v>0</v>
      </c>
      <c r="BA173" s="134" t="str">
        <f>IFERROR(AZ173/AY173,"-")</f>
        <v>-</v>
      </c>
      <c r="BB173" s="137">
        <v>0</v>
      </c>
      <c r="BC173" s="135" t="str">
        <f>IFERROR(BB173/AZ173,"-")</f>
        <v>-</v>
      </c>
      <c r="BD173" s="136">
        <v>0</v>
      </c>
      <c r="BE173" s="134" t="str">
        <f>IFERROR(BD173/AY173,"-")</f>
        <v>-</v>
      </c>
      <c r="BF173" s="137">
        <v>0</v>
      </c>
      <c r="BG173" s="135" t="str">
        <f>IFERROR(BF173/BD173,"-")</f>
        <v>-</v>
      </c>
      <c r="BH173" s="222">
        <v>0</v>
      </c>
      <c r="BI173" s="136">
        <v>0</v>
      </c>
      <c r="BJ173" s="134" t="str">
        <f>IFERROR(BI173/BH173,"-")</f>
        <v>-</v>
      </c>
      <c r="BK173" s="137">
        <v>0</v>
      </c>
      <c r="BL173" s="135" t="str">
        <f>IFERROR(BK173/BI173,"-")</f>
        <v>-</v>
      </c>
      <c r="BM173" s="136">
        <v>0</v>
      </c>
      <c r="BN173" s="134" t="str">
        <f>IFERROR(BM173/BH173,"-")</f>
        <v>-</v>
      </c>
      <c r="BO173" s="137">
        <v>0</v>
      </c>
      <c r="BP173" s="135" t="str">
        <f>IFERROR(BO173/BM173,"-")</f>
        <v>-</v>
      </c>
      <c r="BQ173" s="223">
        <f t="shared" si="191"/>
        <v>0</v>
      </c>
      <c r="BR173" s="136">
        <f t="shared" si="192"/>
        <v>0</v>
      </c>
      <c r="BS173" s="134" t="str">
        <f>IFERROR(BR173/BQ173,"-")</f>
        <v>-</v>
      </c>
      <c r="BT173" s="137">
        <f>SUM(I173,R173,AA173,AJ173,AS173,BB173,BK173)</f>
        <v>0</v>
      </c>
      <c r="BU173" s="135" t="str">
        <f>IFERROR(BT173/BR173,"-")</f>
        <v>-</v>
      </c>
      <c r="BV173" s="136">
        <f>SUM(K173,T173,AC173,AL173,AU173,BD173,BM173)</f>
        <v>0</v>
      </c>
      <c r="BW173" s="134" t="str">
        <f>IFERROR(BV173/BQ173,"-")</f>
        <v>-</v>
      </c>
      <c r="BX173" s="137">
        <f>SUM(M173,V173,AE173,AN173,AW173,BF173,BO173)</f>
        <v>0</v>
      </c>
      <c r="BY173" s="135" t="str">
        <f>IFERROR(BX173/BV173,"-")</f>
        <v>-</v>
      </c>
      <c r="BZ173" s="85"/>
      <c r="CA173" s="89" t="str">
        <f t="shared" si="161"/>
        <v>-</v>
      </c>
      <c r="CB173" s="89" t="str">
        <f t="shared" si="162"/>
        <v>-</v>
      </c>
    </row>
    <row r="174" spans="1:80" s="15" customFormat="1" ht="13.5" customHeight="1">
      <c r="A174" s="65"/>
      <c r="B174" s="333"/>
      <c r="C174" s="330"/>
      <c r="D174" s="338" t="s">
        <v>225</v>
      </c>
      <c r="E174" s="339"/>
      <c r="F174" s="154">
        <v>67</v>
      </c>
      <c r="G174" s="62">
        <v>66</v>
      </c>
      <c r="H174" s="83">
        <f t="shared" si="163"/>
        <v>0.9850746268656716</v>
      </c>
      <c r="I174" s="102">
        <v>95609720</v>
      </c>
      <c r="J174" s="110">
        <f t="shared" si="164"/>
        <v>1448632.1212121211</v>
      </c>
      <c r="K174" s="62">
        <v>60</v>
      </c>
      <c r="L174" s="83">
        <f t="shared" si="165"/>
        <v>0.89552238805970152</v>
      </c>
      <c r="M174" s="102">
        <v>46037783</v>
      </c>
      <c r="N174" s="110">
        <f t="shared" si="166"/>
        <v>767296.3833333333</v>
      </c>
      <c r="O174" s="154">
        <v>144</v>
      </c>
      <c r="P174" s="62">
        <v>138</v>
      </c>
      <c r="Q174" s="83">
        <f t="shared" si="167"/>
        <v>0.95833333333333337</v>
      </c>
      <c r="R174" s="102">
        <v>252232950</v>
      </c>
      <c r="S174" s="110">
        <f t="shared" si="168"/>
        <v>1827775</v>
      </c>
      <c r="T174" s="62">
        <v>126</v>
      </c>
      <c r="U174" s="83">
        <f t="shared" si="169"/>
        <v>0.875</v>
      </c>
      <c r="V174" s="102">
        <v>97910800</v>
      </c>
      <c r="W174" s="110">
        <f t="shared" si="170"/>
        <v>777069.8412698413</v>
      </c>
      <c r="X174" s="154">
        <v>5487</v>
      </c>
      <c r="Y174" s="62">
        <v>5117</v>
      </c>
      <c r="Z174" s="83">
        <f t="shared" si="171"/>
        <v>0.9325678877346455</v>
      </c>
      <c r="AA174" s="102">
        <v>4084970880</v>
      </c>
      <c r="AB174" s="110">
        <f t="shared" si="172"/>
        <v>798313.63689661911</v>
      </c>
      <c r="AC174" s="62">
        <v>4457</v>
      </c>
      <c r="AD174" s="83">
        <f t="shared" si="173"/>
        <v>0.81228357936941864</v>
      </c>
      <c r="AE174" s="102">
        <v>988536482</v>
      </c>
      <c r="AF174" s="110">
        <f t="shared" si="174"/>
        <v>221794.14000448733</v>
      </c>
      <c r="AG174" s="154">
        <v>3979</v>
      </c>
      <c r="AH174" s="62">
        <v>3795</v>
      </c>
      <c r="AI174" s="83">
        <f t="shared" si="175"/>
        <v>0.95375722543352603</v>
      </c>
      <c r="AJ174" s="102">
        <v>3576672510</v>
      </c>
      <c r="AK174" s="110">
        <f t="shared" si="176"/>
        <v>942469.69960474304</v>
      </c>
      <c r="AL174" s="62">
        <v>3391</v>
      </c>
      <c r="AM174" s="83">
        <f t="shared" si="177"/>
        <v>0.85222417692887664</v>
      </c>
      <c r="AN174" s="102">
        <v>778463528</v>
      </c>
      <c r="AO174" s="110">
        <f t="shared" si="178"/>
        <v>229567.53995871425</v>
      </c>
      <c r="AP174" s="154">
        <v>2346</v>
      </c>
      <c r="AQ174" s="62">
        <v>2236</v>
      </c>
      <c r="AR174" s="83">
        <f t="shared" si="179"/>
        <v>0.95311167945439046</v>
      </c>
      <c r="AS174" s="102">
        <v>2428740210</v>
      </c>
      <c r="AT174" s="110">
        <f t="shared" si="180"/>
        <v>1086198.6627906978</v>
      </c>
      <c r="AU174" s="62">
        <v>2031</v>
      </c>
      <c r="AV174" s="83">
        <f t="shared" si="181"/>
        <v>0.86572890025575444</v>
      </c>
      <c r="AW174" s="102">
        <v>502475853</v>
      </c>
      <c r="AX174" s="110">
        <f t="shared" si="182"/>
        <v>247403.17725258492</v>
      </c>
      <c r="AY174" s="154">
        <v>998</v>
      </c>
      <c r="AZ174" s="62">
        <v>912</v>
      </c>
      <c r="BA174" s="83">
        <f t="shared" si="183"/>
        <v>0.91382765531062127</v>
      </c>
      <c r="BB174" s="102">
        <v>1058204460</v>
      </c>
      <c r="BC174" s="110">
        <f t="shared" si="184"/>
        <v>1160311.9078947369</v>
      </c>
      <c r="BD174" s="62">
        <v>816</v>
      </c>
      <c r="BE174" s="83">
        <f t="shared" si="185"/>
        <v>0.8176352705410822</v>
      </c>
      <c r="BF174" s="102">
        <v>179014816</v>
      </c>
      <c r="BG174" s="110">
        <f t="shared" si="186"/>
        <v>219380.90196078431</v>
      </c>
      <c r="BH174" s="154">
        <v>389</v>
      </c>
      <c r="BI174" s="62">
        <v>325</v>
      </c>
      <c r="BJ174" s="83">
        <f t="shared" si="187"/>
        <v>0.83547557840616971</v>
      </c>
      <c r="BK174" s="102">
        <v>417682860</v>
      </c>
      <c r="BL174" s="110">
        <f t="shared" si="188"/>
        <v>1285178.0307692308</v>
      </c>
      <c r="BM174" s="62">
        <v>283</v>
      </c>
      <c r="BN174" s="83">
        <f t="shared" si="189"/>
        <v>0.72750642673521848</v>
      </c>
      <c r="BO174" s="102">
        <v>67998751</v>
      </c>
      <c r="BP174" s="110">
        <f t="shared" si="190"/>
        <v>240278.27208480565</v>
      </c>
      <c r="BQ174" s="108">
        <f t="shared" si="191"/>
        <v>13410</v>
      </c>
      <c r="BR174" s="62">
        <f t="shared" si="192"/>
        <v>12589</v>
      </c>
      <c r="BS174" s="83">
        <f t="shared" si="193"/>
        <v>0.93877703206562269</v>
      </c>
      <c r="BT174" s="102">
        <f t="shared" si="194"/>
        <v>11914113590</v>
      </c>
      <c r="BU174" s="110">
        <f t="shared" si="195"/>
        <v>946390.7848121376</v>
      </c>
      <c r="BV174" s="62">
        <f t="shared" si="196"/>
        <v>11164</v>
      </c>
      <c r="BW174" s="83">
        <f t="shared" si="197"/>
        <v>0.83251304996271436</v>
      </c>
      <c r="BX174" s="102">
        <f t="shared" si="198"/>
        <v>2660438013</v>
      </c>
      <c r="BY174" s="110">
        <f t="shared" si="199"/>
        <v>238305.08894661412</v>
      </c>
      <c r="BZ174" s="85"/>
      <c r="CA174" s="89">
        <f t="shared" si="161"/>
        <v>0.10626398210290833</v>
      </c>
      <c r="CB174" s="89">
        <f t="shared" si="162"/>
        <v>6.1222967934377315E-2</v>
      </c>
    </row>
    <row r="175" spans="1:80" s="15" customFormat="1" ht="13.5" customHeight="1">
      <c r="A175" s="65"/>
      <c r="B175" s="331">
        <v>29</v>
      </c>
      <c r="C175" s="328" t="s">
        <v>38</v>
      </c>
      <c r="D175" s="318" t="s">
        <v>157</v>
      </c>
      <c r="E175" s="307"/>
      <c r="F175" s="154">
        <v>5</v>
      </c>
      <c r="G175" s="62">
        <v>5</v>
      </c>
      <c r="H175" s="83">
        <f t="shared" si="163"/>
        <v>1</v>
      </c>
      <c r="I175" s="102">
        <v>4532430</v>
      </c>
      <c r="J175" s="110">
        <f t="shared" si="164"/>
        <v>906486</v>
      </c>
      <c r="K175" s="62">
        <v>4</v>
      </c>
      <c r="L175" s="83">
        <f t="shared" si="165"/>
        <v>0.8</v>
      </c>
      <c r="M175" s="102">
        <v>382864</v>
      </c>
      <c r="N175" s="110">
        <f t="shared" si="166"/>
        <v>95716</v>
      </c>
      <c r="O175" s="154">
        <v>14</v>
      </c>
      <c r="P175" s="62">
        <v>13</v>
      </c>
      <c r="Q175" s="83">
        <f t="shared" si="167"/>
        <v>0.9285714285714286</v>
      </c>
      <c r="R175" s="102">
        <v>18700650</v>
      </c>
      <c r="S175" s="110">
        <f t="shared" si="168"/>
        <v>1438511.5384615385</v>
      </c>
      <c r="T175" s="62">
        <v>13</v>
      </c>
      <c r="U175" s="83">
        <f t="shared" si="169"/>
        <v>0.9285714285714286</v>
      </c>
      <c r="V175" s="102">
        <v>6717345</v>
      </c>
      <c r="W175" s="110">
        <f t="shared" si="170"/>
        <v>516718.84615384613</v>
      </c>
      <c r="X175" s="154">
        <v>1142</v>
      </c>
      <c r="Y175" s="62">
        <v>1123</v>
      </c>
      <c r="Z175" s="83">
        <f t="shared" si="171"/>
        <v>0.9833625218914186</v>
      </c>
      <c r="AA175" s="102">
        <v>462193230</v>
      </c>
      <c r="AB175" s="110">
        <f t="shared" si="172"/>
        <v>411570.10685663403</v>
      </c>
      <c r="AC175" s="62">
        <v>943</v>
      </c>
      <c r="AD175" s="83">
        <f t="shared" si="173"/>
        <v>0.8257443082311734</v>
      </c>
      <c r="AE175" s="102">
        <v>90288869</v>
      </c>
      <c r="AF175" s="110">
        <f t="shared" si="174"/>
        <v>95746.414634146335</v>
      </c>
      <c r="AG175" s="154">
        <v>807</v>
      </c>
      <c r="AH175" s="62">
        <v>797</v>
      </c>
      <c r="AI175" s="83">
        <f t="shared" si="175"/>
        <v>0.98760842627013634</v>
      </c>
      <c r="AJ175" s="102">
        <v>429945480</v>
      </c>
      <c r="AK175" s="110">
        <f t="shared" si="176"/>
        <v>539454.80552070262</v>
      </c>
      <c r="AL175" s="62">
        <v>712</v>
      </c>
      <c r="AM175" s="83">
        <f t="shared" si="177"/>
        <v>0.88228004956629491</v>
      </c>
      <c r="AN175" s="102">
        <v>88933258</v>
      </c>
      <c r="AO175" s="110">
        <f t="shared" si="178"/>
        <v>124906.26123595505</v>
      </c>
      <c r="AP175" s="154">
        <v>345</v>
      </c>
      <c r="AQ175" s="62">
        <v>340</v>
      </c>
      <c r="AR175" s="83">
        <f t="shared" si="179"/>
        <v>0.98550724637681164</v>
      </c>
      <c r="AS175" s="102">
        <v>205443900</v>
      </c>
      <c r="AT175" s="110">
        <f t="shared" si="180"/>
        <v>604246.76470588241</v>
      </c>
      <c r="AU175" s="62">
        <v>315</v>
      </c>
      <c r="AV175" s="83">
        <f t="shared" si="181"/>
        <v>0.91304347826086951</v>
      </c>
      <c r="AW175" s="102">
        <v>33895480</v>
      </c>
      <c r="AX175" s="110">
        <f t="shared" si="182"/>
        <v>107604.69841269842</v>
      </c>
      <c r="AY175" s="154">
        <v>80</v>
      </c>
      <c r="AZ175" s="62">
        <v>77</v>
      </c>
      <c r="BA175" s="83">
        <f t="shared" si="183"/>
        <v>0.96250000000000002</v>
      </c>
      <c r="BB175" s="102">
        <v>47247310</v>
      </c>
      <c r="BC175" s="110">
        <f t="shared" si="184"/>
        <v>613601.42857142852</v>
      </c>
      <c r="BD175" s="62">
        <v>69</v>
      </c>
      <c r="BE175" s="83">
        <f t="shared" si="185"/>
        <v>0.86250000000000004</v>
      </c>
      <c r="BF175" s="102">
        <v>10691813</v>
      </c>
      <c r="BG175" s="110">
        <f t="shared" si="186"/>
        <v>154953.81159420291</v>
      </c>
      <c r="BH175" s="154">
        <v>10</v>
      </c>
      <c r="BI175" s="62">
        <v>10</v>
      </c>
      <c r="BJ175" s="83">
        <f t="shared" si="187"/>
        <v>1</v>
      </c>
      <c r="BK175" s="102">
        <v>5583200</v>
      </c>
      <c r="BL175" s="110">
        <f t="shared" si="188"/>
        <v>558320</v>
      </c>
      <c r="BM175" s="62">
        <v>10</v>
      </c>
      <c r="BN175" s="83">
        <f t="shared" si="189"/>
        <v>1</v>
      </c>
      <c r="BO175" s="102">
        <v>969818</v>
      </c>
      <c r="BP175" s="110">
        <f t="shared" si="190"/>
        <v>96981.8</v>
      </c>
      <c r="BQ175" s="108">
        <f t="shared" si="191"/>
        <v>2403</v>
      </c>
      <c r="BR175" s="62">
        <f t="shared" si="192"/>
        <v>2365</v>
      </c>
      <c r="BS175" s="83">
        <f t="shared" si="193"/>
        <v>0.98418643362463587</v>
      </c>
      <c r="BT175" s="102">
        <f t="shared" si="194"/>
        <v>1173646200</v>
      </c>
      <c r="BU175" s="110">
        <f t="shared" si="195"/>
        <v>496256.32135306555</v>
      </c>
      <c r="BV175" s="62">
        <f t="shared" si="196"/>
        <v>2066</v>
      </c>
      <c r="BW175" s="83">
        <f t="shared" si="197"/>
        <v>0.85975863503953387</v>
      </c>
      <c r="BX175" s="102">
        <f t="shared" si="198"/>
        <v>231879447</v>
      </c>
      <c r="BY175" s="110">
        <f t="shared" si="199"/>
        <v>112235.93756050339</v>
      </c>
      <c r="BZ175" s="85"/>
      <c r="CA175" s="89">
        <f t="shared" si="161"/>
        <v>0.124427798585102</v>
      </c>
      <c r="CB175" s="89">
        <f t="shared" si="162"/>
        <v>1.581356637536413E-2</v>
      </c>
    </row>
    <row r="176" spans="1:80" s="15" customFormat="1" ht="13.5" customHeight="1">
      <c r="A176" s="65"/>
      <c r="B176" s="332"/>
      <c r="C176" s="329"/>
      <c r="D176" s="306" t="s">
        <v>171</v>
      </c>
      <c r="E176" s="307"/>
      <c r="F176" s="154">
        <v>1</v>
      </c>
      <c r="G176" s="62">
        <v>1</v>
      </c>
      <c r="H176" s="83">
        <f t="shared" si="163"/>
        <v>1</v>
      </c>
      <c r="I176" s="102">
        <v>295710</v>
      </c>
      <c r="J176" s="110">
        <f t="shared" si="164"/>
        <v>295710</v>
      </c>
      <c r="K176" s="62">
        <v>1</v>
      </c>
      <c r="L176" s="83">
        <f t="shared" si="165"/>
        <v>1</v>
      </c>
      <c r="M176" s="102">
        <v>71111</v>
      </c>
      <c r="N176" s="110">
        <f t="shared" si="166"/>
        <v>71111</v>
      </c>
      <c r="O176" s="154">
        <v>1</v>
      </c>
      <c r="P176" s="62">
        <v>1</v>
      </c>
      <c r="Q176" s="83">
        <f t="shared" si="167"/>
        <v>1</v>
      </c>
      <c r="R176" s="102">
        <v>367700</v>
      </c>
      <c r="S176" s="110">
        <f t="shared" si="168"/>
        <v>367700</v>
      </c>
      <c r="T176" s="62">
        <v>1</v>
      </c>
      <c r="U176" s="83">
        <f t="shared" si="169"/>
        <v>1</v>
      </c>
      <c r="V176" s="102">
        <v>105540</v>
      </c>
      <c r="W176" s="110">
        <f t="shared" si="170"/>
        <v>105540</v>
      </c>
      <c r="X176" s="154">
        <v>75</v>
      </c>
      <c r="Y176" s="62">
        <v>74</v>
      </c>
      <c r="Z176" s="83">
        <f t="shared" si="171"/>
        <v>0.98666666666666669</v>
      </c>
      <c r="AA176" s="102">
        <v>28998570</v>
      </c>
      <c r="AB176" s="110">
        <f t="shared" si="172"/>
        <v>391872.56756756757</v>
      </c>
      <c r="AC176" s="62">
        <v>60</v>
      </c>
      <c r="AD176" s="83">
        <f t="shared" si="173"/>
        <v>0.8</v>
      </c>
      <c r="AE176" s="102">
        <v>4236971</v>
      </c>
      <c r="AF176" s="110">
        <f t="shared" si="174"/>
        <v>70616.183333333334</v>
      </c>
      <c r="AG176" s="154">
        <v>29</v>
      </c>
      <c r="AH176" s="62">
        <v>29</v>
      </c>
      <c r="AI176" s="83">
        <f t="shared" si="175"/>
        <v>1</v>
      </c>
      <c r="AJ176" s="102">
        <v>17911780</v>
      </c>
      <c r="AK176" s="110">
        <f t="shared" si="176"/>
        <v>617647.58620689658</v>
      </c>
      <c r="AL176" s="62">
        <v>29</v>
      </c>
      <c r="AM176" s="83">
        <f t="shared" si="177"/>
        <v>1</v>
      </c>
      <c r="AN176" s="102">
        <v>5118920</v>
      </c>
      <c r="AO176" s="110">
        <f t="shared" si="178"/>
        <v>176514.4827586207</v>
      </c>
      <c r="AP176" s="154">
        <v>4</v>
      </c>
      <c r="AQ176" s="62">
        <v>4</v>
      </c>
      <c r="AR176" s="83">
        <f t="shared" si="179"/>
        <v>1</v>
      </c>
      <c r="AS176" s="102">
        <v>1005410</v>
      </c>
      <c r="AT176" s="110">
        <f t="shared" si="180"/>
        <v>251352.5</v>
      </c>
      <c r="AU176" s="62">
        <v>4</v>
      </c>
      <c r="AV176" s="83">
        <f t="shared" si="181"/>
        <v>1</v>
      </c>
      <c r="AW176" s="102">
        <v>269862</v>
      </c>
      <c r="AX176" s="110">
        <f t="shared" si="182"/>
        <v>67465.5</v>
      </c>
      <c r="AY176" s="154">
        <v>1</v>
      </c>
      <c r="AZ176" s="62">
        <v>0</v>
      </c>
      <c r="BA176" s="83">
        <f t="shared" si="183"/>
        <v>0</v>
      </c>
      <c r="BB176" s="102">
        <v>0</v>
      </c>
      <c r="BC176" s="110" t="str">
        <f t="shared" si="184"/>
        <v>-</v>
      </c>
      <c r="BD176" s="62">
        <v>0</v>
      </c>
      <c r="BE176" s="83">
        <f t="shared" si="185"/>
        <v>0</v>
      </c>
      <c r="BF176" s="102">
        <v>0</v>
      </c>
      <c r="BG176" s="110" t="str">
        <f t="shared" si="186"/>
        <v>-</v>
      </c>
      <c r="BH176" s="154">
        <v>0</v>
      </c>
      <c r="BI176" s="62">
        <v>0</v>
      </c>
      <c r="BJ176" s="83" t="str">
        <f t="shared" si="187"/>
        <v>-</v>
      </c>
      <c r="BK176" s="102">
        <v>0</v>
      </c>
      <c r="BL176" s="110" t="str">
        <f t="shared" si="188"/>
        <v>-</v>
      </c>
      <c r="BM176" s="62">
        <v>0</v>
      </c>
      <c r="BN176" s="83" t="str">
        <f t="shared" si="189"/>
        <v>-</v>
      </c>
      <c r="BO176" s="102">
        <v>0</v>
      </c>
      <c r="BP176" s="110" t="str">
        <f t="shared" si="190"/>
        <v>-</v>
      </c>
      <c r="BQ176" s="108">
        <f t="shared" si="191"/>
        <v>111</v>
      </c>
      <c r="BR176" s="62">
        <f t="shared" si="192"/>
        <v>109</v>
      </c>
      <c r="BS176" s="83">
        <f t="shared" si="193"/>
        <v>0.98198198198198194</v>
      </c>
      <c r="BT176" s="102">
        <f t="shared" si="194"/>
        <v>48579170</v>
      </c>
      <c r="BU176" s="110">
        <f t="shared" si="195"/>
        <v>445680.45871559635</v>
      </c>
      <c r="BV176" s="62">
        <f t="shared" si="196"/>
        <v>95</v>
      </c>
      <c r="BW176" s="83">
        <f t="shared" si="197"/>
        <v>0.85585585585585588</v>
      </c>
      <c r="BX176" s="102">
        <f t="shared" si="198"/>
        <v>9802404</v>
      </c>
      <c r="BY176" s="110">
        <f t="shared" si="199"/>
        <v>103183.2</v>
      </c>
      <c r="BZ176" s="85"/>
      <c r="CA176" s="89">
        <f t="shared" si="161"/>
        <v>0.12612612612612606</v>
      </c>
      <c r="CB176" s="89">
        <f t="shared" si="162"/>
        <v>1.8018018018018056E-2</v>
      </c>
    </row>
    <row r="177" spans="1:80" s="15" customFormat="1" ht="13.5" customHeight="1">
      <c r="A177" s="65"/>
      <c r="B177" s="332"/>
      <c r="C177" s="329"/>
      <c r="D177" s="84"/>
      <c r="E177" s="74" t="s">
        <v>167</v>
      </c>
      <c r="F177" s="178">
        <v>1</v>
      </c>
      <c r="G177" s="64">
        <v>1</v>
      </c>
      <c r="H177" s="82">
        <f t="shared" si="163"/>
        <v>1</v>
      </c>
      <c r="I177" s="111">
        <v>295710</v>
      </c>
      <c r="J177" s="112">
        <f t="shared" si="164"/>
        <v>295710</v>
      </c>
      <c r="K177" s="64">
        <v>1</v>
      </c>
      <c r="L177" s="82">
        <f t="shared" si="165"/>
        <v>1</v>
      </c>
      <c r="M177" s="111">
        <v>71111</v>
      </c>
      <c r="N177" s="112">
        <f t="shared" si="166"/>
        <v>71111</v>
      </c>
      <c r="O177" s="178">
        <v>1</v>
      </c>
      <c r="P177" s="64">
        <v>1</v>
      </c>
      <c r="Q177" s="82">
        <f t="shared" si="167"/>
        <v>1</v>
      </c>
      <c r="R177" s="111">
        <v>367700</v>
      </c>
      <c r="S177" s="112">
        <f t="shared" si="168"/>
        <v>367700</v>
      </c>
      <c r="T177" s="64">
        <v>1</v>
      </c>
      <c r="U177" s="82">
        <f t="shared" si="169"/>
        <v>1</v>
      </c>
      <c r="V177" s="111">
        <v>105540</v>
      </c>
      <c r="W177" s="112">
        <f t="shared" si="170"/>
        <v>105540</v>
      </c>
      <c r="X177" s="178">
        <v>54</v>
      </c>
      <c r="Y177" s="64">
        <v>53</v>
      </c>
      <c r="Z177" s="82">
        <f t="shared" si="171"/>
        <v>0.98148148148148151</v>
      </c>
      <c r="AA177" s="111">
        <v>21149230</v>
      </c>
      <c r="AB177" s="112">
        <f t="shared" si="172"/>
        <v>399042.07547169813</v>
      </c>
      <c r="AC177" s="64">
        <v>45</v>
      </c>
      <c r="AD177" s="82">
        <f t="shared" si="173"/>
        <v>0.83333333333333337</v>
      </c>
      <c r="AE177" s="111">
        <v>3055590</v>
      </c>
      <c r="AF177" s="112">
        <f t="shared" si="174"/>
        <v>67902</v>
      </c>
      <c r="AG177" s="178">
        <v>22</v>
      </c>
      <c r="AH177" s="64">
        <v>22</v>
      </c>
      <c r="AI177" s="82">
        <f t="shared" si="175"/>
        <v>1</v>
      </c>
      <c r="AJ177" s="111">
        <v>14738350</v>
      </c>
      <c r="AK177" s="112">
        <f t="shared" si="176"/>
        <v>669925</v>
      </c>
      <c r="AL177" s="64">
        <v>22</v>
      </c>
      <c r="AM177" s="82">
        <f t="shared" si="177"/>
        <v>1</v>
      </c>
      <c r="AN177" s="111">
        <v>4749693</v>
      </c>
      <c r="AO177" s="112">
        <f t="shared" si="178"/>
        <v>215895.13636363635</v>
      </c>
      <c r="AP177" s="178">
        <v>3</v>
      </c>
      <c r="AQ177" s="64">
        <v>3</v>
      </c>
      <c r="AR177" s="82">
        <f t="shared" si="179"/>
        <v>1</v>
      </c>
      <c r="AS177" s="111">
        <v>925880</v>
      </c>
      <c r="AT177" s="112">
        <f t="shared" si="180"/>
        <v>308626.66666666669</v>
      </c>
      <c r="AU177" s="64">
        <v>3</v>
      </c>
      <c r="AV177" s="82">
        <f t="shared" si="181"/>
        <v>1</v>
      </c>
      <c r="AW177" s="111">
        <v>259092</v>
      </c>
      <c r="AX177" s="112">
        <f t="shared" si="182"/>
        <v>86364</v>
      </c>
      <c r="AY177" s="178">
        <v>1</v>
      </c>
      <c r="AZ177" s="64">
        <v>0</v>
      </c>
      <c r="BA177" s="82">
        <f t="shared" si="183"/>
        <v>0</v>
      </c>
      <c r="BB177" s="111">
        <v>0</v>
      </c>
      <c r="BC177" s="112" t="str">
        <f t="shared" si="184"/>
        <v>-</v>
      </c>
      <c r="BD177" s="64">
        <v>0</v>
      </c>
      <c r="BE177" s="82">
        <f t="shared" si="185"/>
        <v>0</v>
      </c>
      <c r="BF177" s="111">
        <v>0</v>
      </c>
      <c r="BG177" s="112" t="str">
        <f t="shared" si="186"/>
        <v>-</v>
      </c>
      <c r="BH177" s="178">
        <v>0</v>
      </c>
      <c r="BI177" s="64">
        <v>0</v>
      </c>
      <c r="BJ177" s="82" t="str">
        <f t="shared" si="187"/>
        <v>-</v>
      </c>
      <c r="BK177" s="111">
        <v>0</v>
      </c>
      <c r="BL177" s="112" t="str">
        <f t="shared" si="188"/>
        <v>-</v>
      </c>
      <c r="BM177" s="64">
        <v>0</v>
      </c>
      <c r="BN177" s="82" t="str">
        <f t="shared" si="189"/>
        <v>-</v>
      </c>
      <c r="BO177" s="111">
        <v>0</v>
      </c>
      <c r="BP177" s="112" t="str">
        <f t="shared" si="190"/>
        <v>-</v>
      </c>
      <c r="BQ177" s="109">
        <f t="shared" si="191"/>
        <v>82</v>
      </c>
      <c r="BR177" s="64">
        <f t="shared" si="192"/>
        <v>80</v>
      </c>
      <c r="BS177" s="82">
        <f t="shared" si="193"/>
        <v>0.97560975609756095</v>
      </c>
      <c r="BT177" s="111">
        <f t="shared" si="194"/>
        <v>37476870</v>
      </c>
      <c r="BU177" s="112">
        <f t="shared" si="195"/>
        <v>468460.875</v>
      </c>
      <c r="BV177" s="64">
        <f t="shared" si="196"/>
        <v>72</v>
      </c>
      <c r="BW177" s="82">
        <f t="shared" si="197"/>
        <v>0.87804878048780488</v>
      </c>
      <c r="BX177" s="111">
        <f t="shared" si="198"/>
        <v>8241026</v>
      </c>
      <c r="BY177" s="112">
        <f t="shared" si="199"/>
        <v>114458.69444444444</v>
      </c>
      <c r="BZ177" s="85"/>
      <c r="CA177" s="89">
        <f t="shared" si="161"/>
        <v>9.7560975609756073E-2</v>
      </c>
      <c r="CB177" s="89">
        <f t="shared" si="162"/>
        <v>2.4390243902439046E-2</v>
      </c>
    </row>
    <row r="178" spans="1:80" s="15" customFormat="1" ht="13.5" customHeight="1">
      <c r="A178" s="65"/>
      <c r="B178" s="332"/>
      <c r="C178" s="329"/>
      <c r="D178" s="84"/>
      <c r="E178" s="209" t="s">
        <v>168</v>
      </c>
      <c r="F178" s="224">
        <v>0</v>
      </c>
      <c r="G178" s="225">
        <v>0</v>
      </c>
      <c r="H178" s="226" t="str">
        <f t="shared" si="163"/>
        <v>-</v>
      </c>
      <c r="I178" s="227">
        <v>0</v>
      </c>
      <c r="J178" s="228" t="str">
        <f t="shared" si="164"/>
        <v>-</v>
      </c>
      <c r="K178" s="225">
        <v>0</v>
      </c>
      <c r="L178" s="226" t="str">
        <f t="shared" si="165"/>
        <v>-</v>
      </c>
      <c r="M178" s="227">
        <v>0</v>
      </c>
      <c r="N178" s="228" t="str">
        <f t="shared" si="166"/>
        <v>-</v>
      </c>
      <c r="O178" s="224">
        <v>0</v>
      </c>
      <c r="P178" s="225">
        <v>0</v>
      </c>
      <c r="Q178" s="226" t="str">
        <f t="shared" si="167"/>
        <v>-</v>
      </c>
      <c r="R178" s="227">
        <v>0</v>
      </c>
      <c r="S178" s="228" t="str">
        <f t="shared" si="168"/>
        <v>-</v>
      </c>
      <c r="T178" s="225">
        <v>0</v>
      </c>
      <c r="U178" s="226" t="str">
        <f t="shared" si="169"/>
        <v>-</v>
      </c>
      <c r="V178" s="227">
        <v>0</v>
      </c>
      <c r="W178" s="228" t="str">
        <f t="shared" si="170"/>
        <v>-</v>
      </c>
      <c r="X178" s="224">
        <v>21</v>
      </c>
      <c r="Y178" s="225">
        <v>21</v>
      </c>
      <c r="Z178" s="226">
        <f t="shared" si="171"/>
        <v>1</v>
      </c>
      <c r="AA178" s="227">
        <v>7849340</v>
      </c>
      <c r="AB178" s="228">
        <f t="shared" si="172"/>
        <v>373778.09523809527</v>
      </c>
      <c r="AC178" s="225">
        <v>15</v>
      </c>
      <c r="AD178" s="226">
        <f t="shared" si="173"/>
        <v>0.7142857142857143</v>
      </c>
      <c r="AE178" s="227">
        <v>1181381</v>
      </c>
      <c r="AF178" s="228">
        <f t="shared" si="174"/>
        <v>78758.733333333337</v>
      </c>
      <c r="AG178" s="224">
        <v>7</v>
      </c>
      <c r="AH178" s="225">
        <v>7</v>
      </c>
      <c r="AI178" s="226">
        <f t="shared" si="175"/>
        <v>1</v>
      </c>
      <c r="AJ178" s="227">
        <v>3173430</v>
      </c>
      <c r="AK178" s="228">
        <f t="shared" si="176"/>
        <v>453347.14285714284</v>
      </c>
      <c r="AL178" s="225">
        <v>7</v>
      </c>
      <c r="AM178" s="226">
        <f t="shared" si="177"/>
        <v>1</v>
      </c>
      <c r="AN178" s="227">
        <v>369227</v>
      </c>
      <c r="AO178" s="228">
        <f t="shared" si="178"/>
        <v>52746.714285714283</v>
      </c>
      <c r="AP178" s="224">
        <v>1</v>
      </c>
      <c r="AQ178" s="225">
        <v>1</v>
      </c>
      <c r="AR178" s="226">
        <f t="shared" si="179"/>
        <v>1</v>
      </c>
      <c r="AS178" s="227">
        <v>79530</v>
      </c>
      <c r="AT178" s="228">
        <f t="shared" si="180"/>
        <v>79530</v>
      </c>
      <c r="AU178" s="225">
        <v>1</v>
      </c>
      <c r="AV178" s="226">
        <f t="shared" si="181"/>
        <v>1</v>
      </c>
      <c r="AW178" s="227">
        <v>10770</v>
      </c>
      <c r="AX178" s="228">
        <f t="shared" si="182"/>
        <v>10770</v>
      </c>
      <c r="AY178" s="224">
        <v>0</v>
      </c>
      <c r="AZ178" s="225">
        <v>0</v>
      </c>
      <c r="BA178" s="226" t="str">
        <f t="shared" si="183"/>
        <v>-</v>
      </c>
      <c r="BB178" s="227">
        <v>0</v>
      </c>
      <c r="BC178" s="228" t="str">
        <f t="shared" si="184"/>
        <v>-</v>
      </c>
      <c r="BD178" s="225">
        <v>0</v>
      </c>
      <c r="BE178" s="226" t="str">
        <f t="shared" si="185"/>
        <v>-</v>
      </c>
      <c r="BF178" s="227">
        <v>0</v>
      </c>
      <c r="BG178" s="228" t="str">
        <f t="shared" si="186"/>
        <v>-</v>
      </c>
      <c r="BH178" s="224">
        <v>0</v>
      </c>
      <c r="BI178" s="225">
        <v>0</v>
      </c>
      <c r="BJ178" s="226" t="str">
        <f t="shared" si="187"/>
        <v>-</v>
      </c>
      <c r="BK178" s="227">
        <v>0</v>
      </c>
      <c r="BL178" s="228" t="str">
        <f t="shared" si="188"/>
        <v>-</v>
      </c>
      <c r="BM178" s="225">
        <v>0</v>
      </c>
      <c r="BN178" s="226" t="str">
        <f t="shared" si="189"/>
        <v>-</v>
      </c>
      <c r="BO178" s="227">
        <v>0</v>
      </c>
      <c r="BP178" s="228" t="str">
        <f t="shared" si="190"/>
        <v>-</v>
      </c>
      <c r="BQ178" s="229">
        <f t="shared" si="191"/>
        <v>29</v>
      </c>
      <c r="BR178" s="225">
        <f t="shared" si="192"/>
        <v>29</v>
      </c>
      <c r="BS178" s="226">
        <f t="shared" si="193"/>
        <v>1</v>
      </c>
      <c r="BT178" s="227">
        <f t="shared" si="194"/>
        <v>11102300</v>
      </c>
      <c r="BU178" s="228">
        <f t="shared" si="195"/>
        <v>382837.93103448278</v>
      </c>
      <c r="BV178" s="225">
        <f t="shared" si="196"/>
        <v>23</v>
      </c>
      <c r="BW178" s="226">
        <f t="shared" si="197"/>
        <v>0.7931034482758621</v>
      </c>
      <c r="BX178" s="227">
        <f t="shared" si="198"/>
        <v>1561378</v>
      </c>
      <c r="BY178" s="228">
        <f t="shared" si="199"/>
        <v>67886</v>
      </c>
      <c r="BZ178" s="85"/>
      <c r="CA178" s="89">
        <f t="shared" si="161"/>
        <v>0.2068965517241379</v>
      </c>
      <c r="CB178" s="89">
        <f t="shared" si="162"/>
        <v>0</v>
      </c>
    </row>
    <row r="179" spans="1:80" s="15" customFormat="1" ht="13.5" customHeight="1">
      <c r="A179" s="65"/>
      <c r="B179" s="332"/>
      <c r="C179" s="329"/>
      <c r="D179" s="221"/>
      <c r="E179" s="75" t="s">
        <v>234</v>
      </c>
      <c r="F179" s="222">
        <v>0</v>
      </c>
      <c r="G179" s="136">
        <v>0</v>
      </c>
      <c r="H179" s="134" t="str">
        <f>IFERROR(G179/F179,"-")</f>
        <v>-</v>
      </c>
      <c r="I179" s="137">
        <v>0</v>
      </c>
      <c r="J179" s="135" t="str">
        <f>IFERROR(I179/G179,"-")</f>
        <v>-</v>
      </c>
      <c r="K179" s="136">
        <v>0</v>
      </c>
      <c r="L179" s="134" t="str">
        <f>IFERROR(K179/F179,"-")</f>
        <v>-</v>
      </c>
      <c r="M179" s="137">
        <v>0</v>
      </c>
      <c r="N179" s="135" t="str">
        <f>IFERROR(M179/K179,"-")</f>
        <v>-</v>
      </c>
      <c r="O179" s="222">
        <v>0</v>
      </c>
      <c r="P179" s="136">
        <v>0</v>
      </c>
      <c r="Q179" s="134" t="str">
        <f>IFERROR(P179/O179,"-")</f>
        <v>-</v>
      </c>
      <c r="R179" s="137">
        <v>0</v>
      </c>
      <c r="S179" s="135" t="str">
        <f>IFERROR(R179/P179,"-")</f>
        <v>-</v>
      </c>
      <c r="T179" s="136">
        <v>0</v>
      </c>
      <c r="U179" s="134" t="str">
        <f>IFERROR(T179/O179,"-")</f>
        <v>-</v>
      </c>
      <c r="V179" s="137">
        <v>0</v>
      </c>
      <c r="W179" s="135" t="str">
        <f>IFERROR(V179/T179,"-")</f>
        <v>-</v>
      </c>
      <c r="X179" s="222">
        <v>0</v>
      </c>
      <c r="Y179" s="136">
        <v>0</v>
      </c>
      <c r="Z179" s="134" t="str">
        <f>IFERROR(Y179/X179,"-")</f>
        <v>-</v>
      </c>
      <c r="AA179" s="137">
        <v>0</v>
      </c>
      <c r="AB179" s="135" t="str">
        <f>IFERROR(AA179/Y179,"-")</f>
        <v>-</v>
      </c>
      <c r="AC179" s="136">
        <v>0</v>
      </c>
      <c r="AD179" s="134" t="str">
        <f>IFERROR(AC179/X179,"-")</f>
        <v>-</v>
      </c>
      <c r="AE179" s="137">
        <v>0</v>
      </c>
      <c r="AF179" s="135" t="str">
        <f>IFERROR(AE179/AC179,"-")</f>
        <v>-</v>
      </c>
      <c r="AG179" s="222">
        <v>0</v>
      </c>
      <c r="AH179" s="136">
        <v>0</v>
      </c>
      <c r="AI179" s="134" t="str">
        <f>IFERROR(AH179/AG179,"-")</f>
        <v>-</v>
      </c>
      <c r="AJ179" s="137">
        <v>0</v>
      </c>
      <c r="AK179" s="135" t="str">
        <f>IFERROR(AJ179/AH179,"-")</f>
        <v>-</v>
      </c>
      <c r="AL179" s="136">
        <v>0</v>
      </c>
      <c r="AM179" s="134" t="str">
        <f>IFERROR(AL179/AG179,"-")</f>
        <v>-</v>
      </c>
      <c r="AN179" s="137">
        <v>0</v>
      </c>
      <c r="AO179" s="135" t="str">
        <f>IFERROR(AN179/AL179,"-")</f>
        <v>-</v>
      </c>
      <c r="AP179" s="222">
        <v>0</v>
      </c>
      <c r="AQ179" s="136">
        <v>0</v>
      </c>
      <c r="AR179" s="134" t="str">
        <f>IFERROR(AQ179/AP179,"-")</f>
        <v>-</v>
      </c>
      <c r="AS179" s="137">
        <v>0</v>
      </c>
      <c r="AT179" s="135" t="str">
        <f>IFERROR(AS179/AQ179,"-")</f>
        <v>-</v>
      </c>
      <c r="AU179" s="136">
        <v>0</v>
      </c>
      <c r="AV179" s="134" t="str">
        <f>IFERROR(AU179/AP179,"-")</f>
        <v>-</v>
      </c>
      <c r="AW179" s="137">
        <v>0</v>
      </c>
      <c r="AX179" s="135" t="str">
        <f>IFERROR(AW179/AU179,"-")</f>
        <v>-</v>
      </c>
      <c r="AY179" s="222">
        <v>0</v>
      </c>
      <c r="AZ179" s="136">
        <v>0</v>
      </c>
      <c r="BA179" s="134" t="str">
        <f>IFERROR(AZ179/AY179,"-")</f>
        <v>-</v>
      </c>
      <c r="BB179" s="137">
        <v>0</v>
      </c>
      <c r="BC179" s="135" t="str">
        <f>IFERROR(BB179/AZ179,"-")</f>
        <v>-</v>
      </c>
      <c r="BD179" s="136">
        <v>0</v>
      </c>
      <c r="BE179" s="134" t="str">
        <f>IFERROR(BD179/AY179,"-")</f>
        <v>-</v>
      </c>
      <c r="BF179" s="137">
        <v>0</v>
      </c>
      <c r="BG179" s="135" t="str">
        <f>IFERROR(BF179/BD179,"-")</f>
        <v>-</v>
      </c>
      <c r="BH179" s="222">
        <v>0</v>
      </c>
      <c r="BI179" s="136">
        <v>0</v>
      </c>
      <c r="BJ179" s="134" t="str">
        <f>IFERROR(BI179/BH179,"-")</f>
        <v>-</v>
      </c>
      <c r="BK179" s="137">
        <v>0</v>
      </c>
      <c r="BL179" s="135" t="str">
        <f>IFERROR(BK179/BI179,"-")</f>
        <v>-</v>
      </c>
      <c r="BM179" s="136">
        <v>0</v>
      </c>
      <c r="BN179" s="134" t="str">
        <f>IFERROR(BM179/BH179,"-")</f>
        <v>-</v>
      </c>
      <c r="BO179" s="137">
        <v>0</v>
      </c>
      <c r="BP179" s="135" t="str">
        <f>IFERROR(BO179/BM179,"-")</f>
        <v>-</v>
      </c>
      <c r="BQ179" s="223">
        <f t="shared" si="191"/>
        <v>0</v>
      </c>
      <c r="BR179" s="136">
        <f t="shared" si="192"/>
        <v>0</v>
      </c>
      <c r="BS179" s="134" t="str">
        <f>IFERROR(BR179/BQ179,"-")</f>
        <v>-</v>
      </c>
      <c r="BT179" s="137">
        <f>SUM(I179,R179,AA179,AJ179,AS179,BB179,BK179)</f>
        <v>0</v>
      </c>
      <c r="BU179" s="135" t="str">
        <f>IFERROR(BT179/BR179,"-")</f>
        <v>-</v>
      </c>
      <c r="BV179" s="136">
        <f>SUM(K179,T179,AC179,AL179,AU179,BD179,BM179)</f>
        <v>0</v>
      </c>
      <c r="BW179" s="134" t="str">
        <f>IFERROR(BV179/BQ179,"-")</f>
        <v>-</v>
      </c>
      <c r="BX179" s="137">
        <f>SUM(M179,V179,AE179,AN179,AW179,BF179,BO179)</f>
        <v>0</v>
      </c>
      <c r="BY179" s="135" t="str">
        <f>IFERROR(BX179/BV179,"-")</f>
        <v>-</v>
      </c>
      <c r="BZ179" s="85"/>
      <c r="CA179" s="89" t="str">
        <f t="shared" si="161"/>
        <v>-</v>
      </c>
      <c r="CB179" s="89" t="str">
        <f t="shared" si="162"/>
        <v>-</v>
      </c>
    </row>
    <row r="180" spans="1:80" s="15" customFormat="1" ht="13.5" customHeight="1">
      <c r="A180" s="65"/>
      <c r="B180" s="333"/>
      <c r="C180" s="330"/>
      <c r="D180" s="338" t="s">
        <v>225</v>
      </c>
      <c r="E180" s="339"/>
      <c r="F180" s="154">
        <v>44</v>
      </c>
      <c r="G180" s="62">
        <v>41</v>
      </c>
      <c r="H180" s="83">
        <f t="shared" si="163"/>
        <v>0.93181818181818177</v>
      </c>
      <c r="I180" s="102">
        <v>96023230</v>
      </c>
      <c r="J180" s="110">
        <f t="shared" si="164"/>
        <v>2342030</v>
      </c>
      <c r="K180" s="62">
        <v>35</v>
      </c>
      <c r="L180" s="83">
        <f t="shared" si="165"/>
        <v>0.79545454545454541</v>
      </c>
      <c r="M180" s="102">
        <v>38938208</v>
      </c>
      <c r="N180" s="110">
        <f t="shared" si="166"/>
        <v>1112520.2285714287</v>
      </c>
      <c r="O180" s="154">
        <v>106</v>
      </c>
      <c r="P180" s="62">
        <v>104</v>
      </c>
      <c r="Q180" s="83">
        <f t="shared" si="167"/>
        <v>0.98113207547169812</v>
      </c>
      <c r="R180" s="102">
        <v>227991850</v>
      </c>
      <c r="S180" s="110">
        <f t="shared" si="168"/>
        <v>2192229.326923077</v>
      </c>
      <c r="T180" s="62">
        <v>90</v>
      </c>
      <c r="U180" s="83">
        <f t="shared" si="169"/>
        <v>0.84905660377358494</v>
      </c>
      <c r="V180" s="102">
        <v>111857324</v>
      </c>
      <c r="W180" s="110">
        <f t="shared" si="170"/>
        <v>1242859.1555555556</v>
      </c>
      <c r="X180" s="154">
        <v>4232</v>
      </c>
      <c r="Y180" s="62">
        <v>3904</v>
      </c>
      <c r="Z180" s="83">
        <f t="shared" si="171"/>
        <v>0.92249527410207943</v>
      </c>
      <c r="AA180" s="102">
        <v>3005683560</v>
      </c>
      <c r="AB180" s="110">
        <f t="shared" si="172"/>
        <v>769898.45286885242</v>
      </c>
      <c r="AC180" s="62">
        <v>3366</v>
      </c>
      <c r="AD180" s="83">
        <f t="shared" si="173"/>
        <v>0.79536862003780717</v>
      </c>
      <c r="AE180" s="102">
        <v>638706337</v>
      </c>
      <c r="AF180" s="110">
        <f t="shared" si="174"/>
        <v>189752.3282828283</v>
      </c>
      <c r="AG180" s="154">
        <v>3356</v>
      </c>
      <c r="AH180" s="62">
        <v>3190</v>
      </c>
      <c r="AI180" s="83">
        <f t="shared" si="175"/>
        <v>0.9505363528009535</v>
      </c>
      <c r="AJ180" s="102">
        <v>2902301700</v>
      </c>
      <c r="AK180" s="110">
        <f t="shared" si="176"/>
        <v>909812.44514106587</v>
      </c>
      <c r="AL180" s="62">
        <v>2854</v>
      </c>
      <c r="AM180" s="83">
        <f t="shared" si="177"/>
        <v>0.85041716328963046</v>
      </c>
      <c r="AN180" s="102">
        <v>629280181</v>
      </c>
      <c r="AO180" s="110">
        <f t="shared" si="178"/>
        <v>220490.60301331466</v>
      </c>
      <c r="AP180" s="154">
        <v>2200</v>
      </c>
      <c r="AQ180" s="62">
        <v>2096</v>
      </c>
      <c r="AR180" s="83">
        <f t="shared" si="179"/>
        <v>0.95272727272727276</v>
      </c>
      <c r="AS180" s="102">
        <v>2202427240</v>
      </c>
      <c r="AT180" s="110">
        <f t="shared" si="180"/>
        <v>1050776.3549618321</v>
      </c>
      <c r="AU180" s="62">
        <v>1924</v>
      </c>
      <c r="AV180" s="83">
        <f t="shared" si="181"/>
        <v>0.87454545454545451</v>
      </c>
      <c r="AW180" s="102">
        <v>464027589</v>
      </c>
      <c r="AX180" s="110">
        <f t="shared" si="182"/>
        <v>241178.58056133057</v>
      </c>
      <c r="AY180" s="154">
        <v>1046</v>
      </c>
      <c r="AZ180" s="62">
        <v>966</v>
      </c>
      <c r="BA180" s="83">
        <f t="shared" si="183"/>
        <v>0.92351816443594648</v>
      </c>
      <c r="BB180" s="102">
        <v>1156020520</v>
      </c>
      <c r="BC180" s="110">
        <f t="shared" si="184"/>
        <v>1196708.6128364389</v>
      </c>
      <c r="BD180" s="62">
        <v>888</v>
      </c>
      <c r="BE180" s="83">
        <f t="shared" si="185"/>
        <v>0.84894837476099427</v>
      </c>
      <c r="BF180" s="102">
        <v>199189872</v>
      </c>
      <c r="BG180" s="110">
        <f t="shared" si="186"/>
        <v>224312.91891891891</v>
      </c>
      <c r="BH180" s="154">
        <v>403</v>
      </c>
      <c r="BI180" s="62">
        <v>350</v>
      </c>
      <c r="BJ180" s="83">
        <f t="shared" si="187"/>
        <v>0.86848635235732008</v>
      </c>
      <c r="BK180" s="102">
        <v>430902550</v>
      </c>
      <c r="BL180" s="110">
        <f t="shared" si="188"/>
        <v>1231150.142857143</v>
      </c>
      <c r="BM180" s="62">
        <v>308</v>
      </c>
      <c r="BN180" s="83">
        <f t="shared" si="189"/>
        <v>0.76426799007444168</v>
      </c>
      <c r="BO180" s="102">
        <v>72074305</v>
      </c>
      <c r="BP180" s="110">
        <f t="shared" si="190"/>
        <v>234007.48376623375</v>
      </c>
      <c r="BQ180" s="108">
        <f t="shared" si="191"/>
        <v>11387</v>
      </c>
      <c r="BR180" s="62">
        <f t="shared" si="192"/>
        <v>10651</v>
      </c>
      <c r="BS180" s="83">
        <f t="shared" si="193"/>
        <v>0.93536488978659871</v>
      </c>
      <c r="BT180" s="102">
        <f t="shared" si="194"/>
        <v>10021350650</v>
      </c>
      <c r="BU180" s="110">
        <f t="shared" si="195"/>
        <v>940883.54614590178</v>
      </c>
      <c r="BV180" s="62">
        <f t="shared" si="196"/>
        <v>9465</v>
      </c>
      <c r="BW180" s="83">
        <f t="shared" si="197"/>
        <v>0.83121103012206898</v>
      </c>
      <c r="BX180" s="102">
        <f t="shared" si="198"/>
        <v>2154073816</v>
      </c>
      <c r="BY180" s="110">
        <f t="shared" si="199"/>
        <v>227583.076175383</v>
      </c>
      <c r="BZ180" s="85"/>
      <c r="CA180" s="89">
        <f t="shared" si="161"/>
        <v>0.10415385966452972</v>
      </c>
      <c r="CB180" s="89">
        <f t="shared" si="162"/>
        <v>6.4635110213401292E-2</v>
      </c>
    </row>
    <row r="181" spans="1:80" s="15" customFormat="1" ht="13.5" customHeight="1">
      <c r="A181" s="65"/>
      <c r="B181" s="331">
        <v>30</v>
      </c>
      <c r="C181" s="328" t="s">
        <v>39</v>
      </c>
      <c r="D181" s="318" t="s">
        <v>157</v>
      </c>
      <c r="E181" s="307"/>
      <c r="F181" s="154">
        <v>4</v>
      </c>
      <c r="G181" s="62">
        <v>4</v>
      </c>
      <c r="H181" s="83">
        <f t="shared" si="163"/>
        <v>1</v>
      </c>
      <c r="I181" s="102">
        <v>409030</v>
      </c>
      <c r="J181" s="110">
        <f t="shared" si="164"/>
        <v>102257.5</v>
      </c>
      <c r="K181" s="62">
        <v>2</v>
      </c>
      <c r="L181" s="83">
        <f t="shared" si="165"/>
        <v>0.5</v>
      </c>
      <c r="M181" s="102">
        <v>63870</v>
      </c>
      <c r="N181" s="110">
        <f t="shared" si="166"/>
        <v>31935</v>
      </c>
      <c r="O181" s="154">
        <v>14</v>
      </c>
      <c r="P181" s="62">
        <v>14</v>
      </c>
      <c r="Q181" s="83">
        <f t="shared" si="167"/>
        <v>1</v>
      </c>
      <c r="R181" s="102">
        <v>7699820</v>
      </c>
      <c r="S181" s="110">
        <f t="shared" si="168"/>
        <v>549987.14285714284</v>
      </c>
      <c r="T181" s="62">
        <v>11</v>
      </c>
      <c r="U181" s="83">
        <f t="shared" si="169"/>
        <v>0.7857142857142857</v>
      </c>
      <c r="V181" s="102">
        <v>1634879</v>
      </c>
      <c r="W181" s="110">
        <f t="shared" si="170"/>
        <v>148625.36363636365</v>
      </c>
      <c r="X181" s="154">
        <v>1393</v>
      </c>
      <c r="Y181" s="62">
        <v>1373</v>
      </c>
      <c r="Z181" s="83">
        <f t="shared" si="171"/>
        <v>0.98564249820531225</v>
      </c>
      <c r="AA181" s="102">
        <v>585853290</v>
      </c>
      <c r="AB181" s="110">
        <f t="shared" si="172"/>
        <v>426695.76839038602</v>
      </c>
      <c r="AC181" s="62">
        <v>1160</v>
      </c>
      <c r="AD181" s="83">
        <f t="shared" si="173"/>
        <v>0.832735104091888</v>
      </c>
      <c r="AE181" s="102">
        <v>118644319</v>
      </c>
      <c r="AF181" s="110">
        <f t="shared" si="174"/>
        <v>102279.58534482759</v>
      </c>
      <c r="AG181" s="154">
        <v>916</v>
      </c>
      <c r="AH181" s="62">
        <v>910</v>
      </c>
      <c r="AI181" s="83">
        <f t="shared" si="175"/>
        <v>0.99344978165938869</v>
      </c>
      <c r="AJ181" s="102">
        <v>467722800</v>
      </c>
      <c r="AK181" s="110">
        <f t="shared" si="176"/>
        <v>513981.09890109889</v>
      </c>
      <c r="AL181" s="62">
        <v>789</v>
      </c>
      <c r="AM181" s="83">
        <f t="shared" si="177"/>
        <v>0.861353711790393</v>
      </c>
      <c r="AN181" s="102">
        <v>94169366</v>
      </c>
      <c r="AO181" s="110">
        <f t="shared" si="178"/>
        <v>119352.80861850444</v>
      </c>
      <c r="AP181" s="154">
        <v>410</v>
      </c>
      <c r="AQ181" s="62">
        <v>410</v>
      </c>
      <c r="AR181" s="83">
        <f t="shared" si="179"/>
        <v>1</v>
      </c>
      <c r="AS181" s="102">
        <v>252179740</v>
      </c>
      <c r="AT181" s="110">
        <f t="shared" si="180"/>
        <v>615072.53658536589</v>
      </c>
      <c r="AU181" s="62">
        <v>360</v>
      </c>
      <c r="AV181" s="83">
        <f t="shared" si="181"/>
        <v>0.87804878048780488</v>
      </c>
      <c r="AW181" s="102">
        <v>57469387</v>
      </c>
      <c r="AX181" s="110">
        <f t="shared" si="182"/>
        <v>159637.18611111111</v>
      </c>
      <c r="AY181" s="154">
        <v>110</v>
      </c>
      <c r="AZ181" s="62">
        <v>110</v>
      </c>
      <c r="BA181" s="83">
        <f t="shared" si="183"/>
        <v>1</v>
      </c>
      <c r="BB181" s="102">
        <v>70608540</v>
      </c>
      <c r="BC181" s="110">
        <f t="shared" si="184"/>
        <v>641895.81818181823</v>
      </c>
      <c r="BD181" s="62">
        <v>96</v>
      </c>
      <c r="BE181" s="83">
        <f t="shared" si="185"/>
        <v>0.87272727272727268</v>
      </c>
      <c r="BF181" s="102">
        <v>8722517</v>
      </c>
      <c r="BG181" s="110">
        <f t="shared" si="186"/>
        <v>90859.552083333328</v>
      </c>
      <c r="BH181" s="154">
        <v>22</v>
      </c>
      <c r="BI181" s="62">
        <v>22</v>
      </c>
      <c r="BJ181" s="83">
        <f t="shared" si="187"/>
        <v>1</v>
      </c>
      <c r="BK181" s="102">
        <v>15807290</v>
      </c>
      <c r="BL181" s="110">
        <f t="shared" si="188"/>
        <v>718513.18181818177</v>
      </c>
      <c r="BM181" s="62">
        <v>20</v>
      </c>
      <c r="BN181" s="83">
        <f t="shared" si="189"/>
        <v>0.90909090909090906</v>
      </c>
      <c r="BO181" s="102">
        <v>5708600</v>
      </c>
      <c r="BP181" s="110">
        <f t="shared" si="190"/>
        <v>285430</v>
      </c>
      <c r="BQ181" s="108">
        <f t="shared" si="191"/>
        <v>2869</v>
      </c>
      <c r="BR181" s="62">
        <f t="shared" si="192"/>
        <v>2843</v>
      </c>
      <c r="BS181" s="83">
        <f t="shared" si="193"/>
        <v>0.99093760892296967</v>
      </c>
      <c r="BT181" s="102">
        <f t="shared" si="194"/>
        <v>1400280510</v>
      </c>
      <c r="BU181" s="110">
        <f t="shared" si="195"/>
        <v>492536.23285262048</v>
      </c>
      <c r="BV181" s="62">
        <f t="shared" si="196"/>
        <v>2438</v>
      </c>
      <c r="BW181" s="83">
        <f t="shared" si="197"/>
        <v>0.84977344022307422</v>
      </c>
      <c r="BX181" s="102">
        <f t="shared" si="198"/>
        <v>286412938</v>
      </c>
      <c r="BY181" s="110">
        <f t="shared" si="199"/>
        <v>117478.64561115668</v>
      </c>
      <c r="BZ181" s="85"/>
      <c r="CA181" s="89">
        <f t="shared" si="161"/>
        <v>0.14116416869989545</v>
      </c>
      <c r="CB181" s="89">
        <f t="shared" si="162"/>
        <v>9.0623910770303295E-3</v>
      </c>
    </row>
    <row r="182" spans="1:80" s="15" customFormat="1" ht="13.5" customHeight="1">
      <c r="A182" s="65"/>
      <c r="B182" s="332"/>
      <c r="C182" s="329"/>
      <c r="D182" s="306" t="s">
        <v>171</v>
      </c>
      <c r="E182" s="307"/>
      <c r="F182" s="154">
        <v>2</v>
      </c>
      <c r="G182" s="62">
        <v>2</v>
      </c>
      <c r="H182" s="83">
        <f t="shared" si="163"/>
        <v>1</v>
      </c>
      <c r="I182" s="102">
        <v>221030</v>
      </c>
      <c r="J182" s="110">
        <f t="shared" si="164"/>
        <v>110515</v>
      </c>
      <c r="K182" s="62">
        <v>1</v>
      </c>
      <c r="L182" s="83">
        <f t="shared" si="165"/>
        <v>0.5</v>
      </c>
      <c r="M182" s="102">
        <v>6450</v>
      </c>
      <c r="N182" s="110">
        <f t="shared" si="166"/>
        <v>6450</v>
      </c>
      <c r="O182" s="154">
        <v>3</v>
      </c>
      <c r="P182" s="62">
        <v>3</v>
      </c>
      <c r="Q182" s="83">
        <f t="shared" si="167"/>
        <v>1</v>
      </c>
      <c r="R182" s="102">
        <v>4191450</v>
      </c>
      <c r="S182" s="110">
        <f t="shared" si="168"/>
        <v>1397150</v>
      </c>
      <c r="T182" s="62">
        <v>3</v>
      </c>
      <c r="U182" s="83">
        <f t="shared" si="169"/>
        <v>1</v>
      </c>
      <c r="V182" s="102">
        <v>868761</v>
      </c>
      <c r="W182" s="110">
        <f t="shared" si="170"/>
        <v>289587</v>
      </c>
      <c r="X182" s="154">
        <v>113</v>
      </c>
      <c r="Y182" s="62">
        <v>113</v>
      </c>
      <c r="Z182" s="83">
        <f t="shared" si="171"/>
        <v>1</v>
      </c>
      <c r="AA182" s="102">
        <v>44190760</v>
      </c>
      <c r="AB182" s="110">
        <f t="shared" si="172"/>
        <v>391068.67256637168</v>
      </c>
      <c r="AC182" s="62">
        <v>91</v>
      </c>
      <c r="AD182" s="83">
        <f t="shared" si="173"/>
        <v>0.80530973451327437</v>
      </c>
      <c r="AE182" s="102">
        <v>7682952</v>
      </c>
      <c r="AF182" s="110">
        <f t="shared" si="174"/>
        <v>84428.043956043955</v>
      </c>
      <c r="AG182" s="154">
        <v>59</v>
      </c>
      <c r="AH182" s="62">
        <v>59</v>
      </c>
      <c r="AI182" s="83">
        <f t="shared" si="175"/>
        <v>1</v>
      </c>
      <c r="AJ182" s="102">
        <v>22835620</v>
      </c>
      <c r="AK182" s="110">
        <f t="shared" si="176"/>
        <v>387044.40677966102</v>
      </c>
      <c r="AL182" s="62">
        <v>45</v>
      </c>
      <c r="AM182" s="83">
        <f t="shared" si="177"/>
        <v>0.76271186440677963</v>
      </c>
      <c r="AN182" s="102">
        <v>6259452</v>
      </c>
      <c r="AO182" s="110">
        <f t="shared" si="178"/>
        <v>139098.93333333332</v>
      </c>
      <c r="AP182" s="154">
        <v>14</v>
      </c>
      <c r="AQ182" s="62">
        <v>14</v>
      </c>
      <c r="AR182" s="83">
        <f t="shared" si="179"/>
        <v>1</v>
      </c>
      <c r="AS182" s="102">
        <v>7344760</v>
      </c>
      <c r="AT182" s="110">
        <f t="shared" si="180"/>
        <v>524625.71428571432</v>
      </c>
      <c r="AU182" s="62">
        <v>10</v>
      </c>
      <c r="AV182" s="83">
        <f t="shared" si="181"/>
        <v>0.7142857142857143</v>
      </c>
      <c r="AW182" s="102">
        <v>4407708</v>
      </c>
      <c r="AX182" s="110">
        <f t="shared" si="182"/>
        <v>440770.8</v>
      </c>
      <c r="AY182" s="154">
        <v>1</v>
      </c>
      <c r="AZ182" s="62">
        <v>1</v>
      </c>
      <c r="BA182" s="83">
        <f t="shared" si="183"/>
        <v>1</v>
      </c>
      <c r="BB182" s="102">
        <v>639780</v>
      </c>
      <c r="BC182" s="110">
        <f t="shared" si="184"/>
        <v>639780</v>
      </c>
      <c r="BD182" s="62">
        <v>0</v>
      </c>
      <c r="BE182" s="83">
        <f t="shared" si="185"/>
        <v>0</v>
      </c>
      <c r="BF182" s="102">
        <v>0</v>
      </c>
      <c r="BG182" s="110" t="str">
        <f t="shared" si="186"/>
        <v>-</v>
      </c>
      <c r="BH182" s="154">
        <v>0</v>
      </c>
      <c r="BI182" s="62">
        <v>0</v>
      </c>
      <c r="BJ182" s="83" t="str">
        <f t="shared" si="187"/>
        <v>-</v>
      </c>
      <c r="BK182" s="102">
        <v>0</v>
      </c>
      <c r="BL182" s="110" t="str">
        <f t="shared" si="188"/>
        <v>-</v>
      </c>
      <c r="BM182" s="62">
        <v>0</v>
      </c>
      <c r="BN182" s="83" t="str">
        <f t="shared" si="189"/>
        <v>-</v>
      </c>
      <c r="BO182" s="102">
        <v>0</v>
      </c>
      <c r="BP182" s="110" t="str">
        <f t="shared" si="190"/>
        <v>-</v>
      </c>
      <c r="BQ182" s="108">
        <f t="shared" si="191"/>
        <v>192</v>
      </c>
      <c r="BR182" s="62">
        <f t="shared" si="192"/>
        <v>192</v>
      </c>
      <c r="BS182" s="83">
        <f t="shared" si="193"/>
        <v>1</v>
      </c>
      <c r="BT182" s="102">
        <f t="shared" si="194"/>
        <v>79423400</v>
      </c>
      <c r="BU182" s="110">
        <f t="shared" si="195"/>
        <v>413663.54166666669</v>
      </c>
      <c r="BV182" s="62">
        <f t="shared" si="196"/>
        <v>150</v>
      </c>
      <c r="BW182" s="83">
        <f t="shared" si="197"/>
        <v>0.78125</v>
      </c>
      <c r="BX182" s="102">
        <f t="shared" si="198"/>
        <v>19225323</v>
      </c>
      <c r="BY182" s="110">
        <f t="shared" si="199"/>
        <v>128168.82</v>
      </c>
      <c r="BZ182" s="85"/>
      <c r="CA182" s="89">
        <f t="shared" si="161"/>
        <v>0.21875</v>
      </c>
      <c r="CB182" s="89">
        <f t="shared" si="162"/>
        <v>0</v>
      </c>
    </row>
    <row r="183" spans="1:80" s="15" customFormat="1" ht="13.5" customHeight="1">
      <c r="A183" s="65"/>
      <c r="B183" s="332"/>
      <c r="C183" s="329"/>
      <c r="D183" s="84"/>
      <c r="E183" s="74" t="s">
        <v>167</v>
      </c>
      <c r="F183" s="178">
        <v>2</v>
      </c>
      <c r="G183" s="64">
        <v>2</v>
      </c>
      <c r="H183" s="82">
        <f t="shared" si="163"/>
        <v>1</v>
      </c>
      <c r="I183" s="111">
        <v>221030</v>
      </c>
      <c r="J183" s="112">
        <f t="shared" si="164"/>
        <v>110515</v>
      </c>
      <c r="K183" s="64">
        <v>1</v>
      </c>
      <c r="L183" s="82">
        <f t="shared" si="165"/>
        <v>0.5</v>
      </c>
      <c r="M183" s="111">
        <v>6450</v>
      </c>
      <c r="N183" s="112">
        <f t="shared" si="166"/>
        <v>6450</v>
      </c>
      <c r="O183" s="178">
        <v>3</v>
      </c>
      <c r="P183" s="64">
        <v>3</v>
      </c>
      <c r="Q183" s="82">
        <f t="shared" si="167"/>
        <v>1</v>
      </c>
      <c r="R183" s="111">
        <v>4191450</v>
      </c>
      <c r="S183" s="112">
        <f t="shared" si="168"/>
        <v>1397150</v>
      </c>
      <c r="T183" s="64">
        <v>3</v>
      </c>
      <c r="U183" s="82">
        <f t="shared" si="169"/>
        <v>1</v>
      </c>
      <c r="V183" s="111">
        <v>868761</v>
      </c>
      <c r="W183" s="112">
        <f t="shared" si="170"/>
        <v>289587</v>
      </c>
      <c r="X183" s="178">
        <v>77</v>
      </c>
      <c r="Y183" s="64">
        <v>77</v>
      </c>
      <c r="Z183" s="82">
        <f t="shared" si="171"/>
        <v>1</v>
      </c>
      <c r="AA183" s="111">
        <v>33623560</v>
      </c>
      <c r="AB183" s="112">
        <f t="shared" si="172"/>
        <v>436669.6103896104</v>
      </c>
      <c r="AC183" s="64">
        <v>64</v>
      </c>
      <c r="AD183" s="82">
        <f t="shared" si="173"/>
        <v>0.83116883116883122</v>
      </c>
      <c r="AE183" s="111">
        <v>5740661</v>
      </c>
      <c r="AF183" s="112">
        <f t="shared" si="174"/>
        <v>89697.828125</v>
      </c>
      <c r="AG183" s="178">
        <v>47</v>
      </c>
      <c r="AH183" s="64">
        <v>47</v>
      </c>
      <c r="AI183" s="82">
        <f t="shared" si="175"/>
        <v>1</v>
      </c>
      <c r="AJ183" s="111">
        <v>17378270</v>
      </c>
      <c r="AK183" s="112">
        <f t="shared" si="176"/>
        <v>369750.42553191487</v>
      </c>
      <c r="AL183" s="64">
        <v>34</v>
      </c>
      <c r="AM183" s="82">
        <f t="shared" si="177"/>
        <v>0.72340425531914898</v>
      </c>
      <c r="AN183" s="111">
        <v>5304932</v>
      </c>
      <c r="AO183" s="112">
        <f t="shared" si="178"/>
        <v>156027.41176470587</v>
      </c>
      <c r="AP183" s="178">
        <v>13</v>
      </c>
      <c r="AQ183" s="64">
        <v>13</v>
      </c>
      <c r="AR183" s="82">
        <f t="shared" si="179"/>
        <v>1</v>
      </c>
      <c r="AS183" s="111">
        <v>7010360</v>
      </c>
      <c r="AT183" s="112">
        <f t="shared" si="180"/>
        <v>539258.4615384615</v>
      </c>
      <c r="AU183" s="64">
        <v>9</v>
      </c>
      <c r="AV183" s="82">
        <f t="shared" si="181"/>
        <v>0.69230769230769229</v>
      </c>
      <c r="AW183" s="111">
        <v>4295724</v>
      </c>
      <c r="AX183" s="112">
        <f t="shared" si="182"/>
        <v>477302.66666666669</v>
      </c>
      <c r="AY183" s="178">
        <v>0</v>
      </c>
      <c r="AZ183" s="64">
        <v>0</v>
      </c>
      <c r="BA183" s="82" t="str">
        <f t="shared" si="183"/>
        <v>-</v>
      </c>
      <c r="BB183" s="111">
        <v>0</v>
      </c>
      <c r="BC183" s="112" t="str">
        <f t="shared" si="184"/>
        <v>-</v>
      </c>
      <c r="BD183" s="64">
        <v>0</v>
      </c>
      <c r="BE183" s="82" t="str">
        <f t="shared" si="185"/>
        <v>-</v>
      </c>
      <c r="BF183" s="111">
        <v>0</v>
      </c>
      <c r="BG183" s="112" t="str">
        <f t="shared" si="186"/>
        <v>-</v>
      </c>
      <c r="BH183" s="178">
        <v>0</v>
      </c>
      <c r="BI183" s="64">
        <v>0</v>
      </c>
      <c r="BJ183" s="82" t="str">
        <f t="shared" si="187"/>
        <v>-</v>
      </c>
      <c r="BK183" s="111">
        <v>0</v>
      </c>
      <c r="BL183" s="112" t="str">
        <f t="shared" si="188"/>
        <v>-</v>
      </c>
      <c r="BM183" s="64">
        <v>0</v>
      </c>
      <c r="BN183" s="82" t="str">
        <f t="shared" si="189"/>
        <v>-</v>
      </c>
      <c r="BO183" s="111">
        <v>0</v>
      </c>
      <c r="BP183" s="112" t="str">
        <f t="shared" si="190"/>
        <v>-</v>
      </c>
      <c r="BQ183" s="109">
        <f t="shared" si="191"/>
        <v>142</v>
      </c>
      <c r="BR183" s="64">
        <f t="shared" si="192"/>
        <v>142</v>
      </c>
      <c r="BS183" s="82">
        <f t="shared" si="193"/>
        <v>1</v>
      </c>
      <c r="BT183" s="111">
        <f t="shared" si="194"/>
        <v>62424670</v>
      </c>
      <c r="BU183" s="112">
        <f t="shared" si="195"/>
        <v>439610.35211267608</v>
      </c>
      <c r="BV183" s="64">
        <f t="shared" si="196"/>
        <v>111</v>
      </c>
      <c r="BW183" s="82">
        <f t="shared" si="197"/>
        <v>0.78169014084507038</v>
      </c>
      <c r="BX183" s="111">
        <f t="shared" si="198"/>
        <v>16216528</v>
      </c>
      <c r="BY183" s="112">
        <f t="shared" si="199"/>
        <v>146094.84684684683</v>
      </c>
      <c r="BZ183" s="85"/>
      <c r="CA183" s="89">
        <f t="shared" si="161"/>
        <v>0.21830985915492962</v>
      </c>
      <c r="CB183" s="89">
        <f t="shared" si="162"/>
        <v>0</v>
      </c>
    </row>
    <row r="184" spans="1:80" s="15" customFormat="1" ht="13.5" customHeight="1">
      <c r="A184" s="65"/>
      <c r="B184" s="332"/>
      <c r="C184" s="329"/>
      <c r="D184" s="84"/>
      <c r="E184" s="209" t="s">
        <v>168</v>
      </c>
      <c r="F184" s="224">
        <v>0</v>
      </c>
      <c r="G184" s="225">
        <v>0</v>
      </c>
      <c r="H184" s="226" t="str">
        <f t="shared" si="163"/>
        <v>-</v>
      </c>
      <c r="I184" s="227">
        <v>0</v>
      </c>
      <c r="J184" s="228" t="str">
        <f t="shared" si="164"/>
        <v>-</v>
      </c>
      <c r="K184" s="225">
        <v>0</v>
      </c>
      <c r="L184" s="226" t="str">
        <f t="shared" si="165"/>
        <v>-</v>
      </c>
      <c r="M184" s="227">
        <v>0</v>
      </c>
      <c r="N184" s="228" t="str">
        <f t="shared" si="166"/>
        <v>-</v>
      </c>
      <c r="O184" s="224">
        <v>0</v>
      </c>
      <c r="P184" s="225">
        <v>0</v>
      </c>
      <c r="Q184" s="226" t="str">
        <f t="shared" si="167"/>
        <v>-</v>
      </c>
      <c r="R184" s="227">
        <v>0</v>
      </c>
      <c r="S184" s="228" t="str">
        <f t="shared" si="168"/>
        <v>-</v>
      </c>
      <c r="T184" s="225">
        <v>0</v>
      </c>
      <c r="U184" s="226" t="str">
        <f t="shared" si="169"/>
        <v>-</v>
      </c>
      <c r="V184" s="227">
        <v>0</v>
      </c>
      <c r="W184" s="228" t="str">
        <f t="shared" si="170"/>
        <v>-</v>
      </c>
      <c r="X184" s="224">
        <v>36</v>
      </c>
      <c r="Y184" s="225">
        <v>36</v>
      </c>
      <c r="Z184" s="226">
        <f t="shared" si="171"/>
        <v>1</v>
      </c>
      <c r="AA184" s="227">
        <v>10567200</v>
      </c>
      <c r="AB184" s="228">
        <f t="shared" si="172"/>
        <v>293533.33333333331</v>
      </c>
      <c r="AC184" s="225">
        <v>27</v>
      </c>
      <c r="AD184" s="226">
        <f t="shared" si="173"/>
        <v>0.75</v>
      </c>
      <c r="AE184" s="227">
        <v>1942291</v>
      </c>
      <c r="AF184" s="228">
        <f t="shared" si="174"/>
        <v>71936.703703703708</v>
      </c>
      <c r="AG184" s="224">
        <v>12</v>
      </c>
      <c r="AH184" s="225">
        <v>12</v>
      </c>
      <c r="AI184" s="226">
        <f t="shared" si="175"/>
        <v>1</v>
      </c>
      <c r="AJ184" s="227">
        <v>5457350</v>
      </c>
      <c r="AK184" s="228">
        <f t="shared" si="176"/>
        <v>454779.16666666669</v>
      </c>
      <c r="AL184" s="225">
        <v>11</v>
      </c>
      <c r="AM184" s="226">
        <f t="shared" si="177"/>
        <v>0.91666666666666663</v>
      </c>
      <c r="AN184" s="227">
        <v>954520</v>
      </c>
      <c r="AO184" s="228">
        <f t="shared" si="178"/>
        <v>86774.545454545456</v>
      </c>
      <c r="AP184" s="224">
        <v>1</v>
      </c>
      <c r="AQ184" s="225">
        <v>1</v>
      </c>
      <c r="AR184" s="226">
        <f t="shared" si="179"/>
        <v>1</v>
      </c>
      <c r="AS184" s="227">
        <v>334400</v>
      </c>
      <c r="AT184" s="228">
        <f t="shared" si="180"/>
        <v>334400</v>
      </c>
      <c r="AU184" s="225">
        <v>1</v>
      </c>
      <c r="AV184" s="226">
        <f t="shared" si="181"/>
        <v>1</v>
      </c>
      <c r="AW184" s="227">
        <v>111984</v>
      </c>
      <c r="AX184" s="228">
        <f t="shared" si="182"/>
        <v>111984</v>
      </c>
      <c r="AY184" s="224">
        <v>1</v>
      </c>
      <c r="AZ184" s="225">
        <v>1</v>
      </c>
      <c r="BA184" s="226">
        <f t="shared" si="183"/>
        <v>1</v>
      </c>
      <c r="BB184" s="227">
        <v>639780</v>
      </c>
      <c r="BC184" s="228">
        <f t="shared" si="184"/>
        <v>639780</v>
      </c>
      <c r="BD184" s="225">
        <v>0</v>
      </c>
      <c r="BE184" s="226">
        <f t="shared" si="185"/>
        <v>0</v>
      </c>
      <c r="BF184" s="227">
        <v>0</v>
      </c>
      <c r="BG184" s="228" t="str">
        <f t="shared" si="186"/>
        <v>-</v>
      </c>
      <c r="BH184" s="224">
        <v>0</v>
      </c>
      <c r="BI184" s="225">
        <v>0</v>
      </c>
      <c r="BJ184" s="226" t="str">
        <f t="shared" si="187"/>
        <v>-</v>
      </c>
      <c r="BK184" s="227">
        <v>0</v>
      </c>
      <c r="BL184" s="228" t="str">
        <f t="shared" si="188"/>
        <v>-</v>
      </c>
      <c r="BM184" s="225">
        <v>0</v>
      </c>
      <c r="BN184" s="226" t="str">
        <f t="shared" si="189"/>
        <v>-</v>
      </c>
      <c r="BO184" s="227">
        <v>0</v>
      </c>
      <c r="BP184" s="228" t="str">
        <f t="shared" si="190"/>
        <v>-</v>
      </c>
      <c r="BQ184" s="229">
        <f t="shared" si="191"/>
        <v>50</v>
      </c>
      <c r="BR184" s="225">
        <f t="shared" si="192"/>
        <v>50</v>
      </c>
      <c r="BS184" s="226">
        <f t="shared" si="193"/>
        <v>1</v>
      </c>
      <c r="BT184" s="227">
        <f t="shared" si="194"/>
        <v>16998730</v>
      </c>
      <c r="BU184" s="228">
        <f t="shared" si="195"/>
        <v>339974.6</v>
      </c>
      <c r="BV184" s="225">
        <f t="shared" si="196"/>
        <v>39</v>
      </c>
      <c r="BW184" s="226">
        <f t="shared" si="197"/>
        <v>0.78</v>
      </c>
      <c r="BX184" s="227">
        <f t="shared" si="198"/>
        <v>3008795</v>
      </c>
      <c r="BY184" s="228">
        <f t="shared" si="199"/>
        <v>77148.58974358975</v>
      </c>
      <c r="BZ184" s="85"/>
      <c r="CA184" s="89">
        <f t="shared" si="161"/>
        <v>0.21999999999999997</v>
      </c>
      <c r="CB184" s="89">
        <f t="shared" si="162"/>
        <v>0</v>
      </c>
    </row>
    <row r="185" spans="1:80" s="15" customFormat="1" ht="13.5" customHeight="1">
      <c r="A185" s="65"/>
      <c r="B185" s="332"/>
      <c r="C185" s="329"/>
      <c r="D185" s="221"/>
      <c r="E185" s="75" t="s">
        <v>234</v>
      </c>
      <c r="F185" s="222">
        <v>0</v>
      </c>
      <c r="G185" s="136">
        <v>0</v>
      </c>
      <c r="H185" s="134" t="str">
        <f>IFERROR(G185/F185,"-")</f>
        <v>-</v>
      </c>
      <c r="I185" s="137">
        <v>0</v>
      </c>
      <c r="J185" s="135" t="str">
        <f>IFERROR(I185/G185,"-")</f>
        <v>-</v>
      </c>
      <c r="K185" s="136">
        <v>0</v>
      </c>
      <c r="L185" s="134" t="str">
        <f>IFERROR(K185/F185,"-")</f>
        <v>-</v>
      </c>
      <c r="M185" s="137">
        <v>0</v>
      </c>
      <c r="N185" s="135" t="str">
        <f>IFERROR(M185/K185,"-")</f>
        <v>-</v>
      </c>
      <c r="O185" s="222">
        <v>0</v>
      </c>
      <c r="P185" s="136">
        <v>0</v>
      </c>
      <c r="Q185" s="134" t="str">
        <f>IFERROR(P185/O185,"-")</f>
        <v>-</v>
      </c>
      <c r="R185" s="137">
        <v>0</v>
      </c>
      <c r="S185" s="135" t="str">
        <f>IFERROR(R185/P185,"-")</f>
        <v>-</v>
      </c>
      <c r="T185" s="136">
        <v>0</v>
      </c>
      <c r="U185" s="134" t="str">
        <f>IFERROR(T185/O185,"-")</f>
        <v>-</v>
      </c>
      <c r="V185" s="137">
        <v>0</v>
      </c>
      <c r="W185" s="135" t="str">
        <f>IFERROR(V185/T185,"-")</f>
        <v>-</v>
      </c>
      <c r="X185" s="222">
        <v>0</v>
      </c>
      <c r="Y185" s="136">
        <v>0</v>
      </c>
      <c r="Z185" s="134" t="str">
        <f>IFERROR(Y185/X185,"-")</f>
        <v>-</v>
      </c>
      <c r="AA185" s="137">
        <v>0</v>
      </c>
      <c r="AB185" s="135" t="str">
        <f>IFERROR(AA185/Y185,"-")</f>
        <v>-</v>
      </c>
      <c r="AC185" s="136">
        <v>0</v>
      </c>
      <c r="AD185" s="134" t="str">
        <f>IFERROR(AC185/X185,"-")</f>
        <v>-</v>
      </c>
      <c r="AE185" s="137">
        <v>0</v>
      </c>
      <c r="AF185" s="135" t="str">
        <f>IFERROR(AE185/AC185,"-")</f>
        <v>-</v>
      </c>
      <c r="AG185" s="222">
        <v>0</v>
      </c>
      <c r="AH185" s="136">
        <v>0</v>
      </c>
      <c r="AI185" s="134" t="str">
        <f>IFERROR(AH185/AG185,"-")</f>
        <v>-</v>
      </c>
      <c r="AJ185" s="137">
        <v>0</v>
      </c>
      <c r="AK185" s="135" t="str">
        <f>IFERROR(AJ185/AH185,"-")</f>
        <v>-</v>
      </c>
      <c r="AL185" s="136">
        <v>0</v>
      </c>
      <c r="AM185" s="134" t="str">
        <f>IFERROR(AL185/AG185,"-")</f>
        <v>-</v>
      </c>
      <c r="AN185" s="137">
        <v>0</v>
      </c>
      <c r="AO185" s="135" t="str">
        <f>IFERROR(AN185/AL185,"-")</f>
        <v>-</v>
      </c>
      <c r="AP185" s="222">
        <v>0</v>
      </c>
      <c r="AQ185" s="136">
        <v>0</v>
      </c>
      <c r="AR185" s="134" t="str">
        <f>IFERROR(AQ185/AP185,"-")</f>
        <v>-</v>
      </c>
      <c r="AS185" s="137">
        <v>0</v>
      </c>
      <c r="AT185" s="135" t="str">
        <f>IFERROR(AS185/AQ185,"-")</f>
        <v>-</v>
      </c>
      <c r="AU185" s="136">
        <v>0</v>
      </c>
      <c r="AV185" s="134" t="str">
        <f>IFERROR(AU185/AP185,"-")</f>
        <v>-</v>
      </c>
      <c r="AW185" s="137">
        <v>0</v>
      </c>
      <c r="AX185" s="135" t="str">
        <f>IFERROR(AW185/AU185,"-")</f>
        <v>-</v>
      </c>
      <c r="AY185" s="222">
        <v>0</v>
      </c>
      <c r="AZ185" s="136">
        <v>0</v>
      </c>
      <c r="BA185" s="134" t="str">
        <f>IFERROR(AZ185/AY185,"-")</f>
        <v>-</v>
      </c>
      <c r="BB185" s="137">
        <v>0</v>
      </c>
      <c r="BC185" s="135" t="str">
        <f>IFERROR(BB185/AZ185,"-")</f>
        <v>-</v>
      </c>
      <c r="BD185" s="136">
        <v>0</v>
      </c>
      <c r="BE185" s="134" t="str">
        <f>IFERROR(BD185/AY185,"-")</f>
        <v>-</v>
      </c>
      <c r="BF185" s="137">
        <v>0</v>
      </c>
      <c r="BG185" s="135" t="str">
        <f>IFERROR(BF185/BD185,"-")</f>
        <v>-</v>
      </c>
      <c r="BH185" s="222">
        <v>0</v>
      </c>
      <c r="BI185" s="136">
        <v>0</v>
      </c>
      <c r="BJ185" s="134" t="str">
        <f>IFERROR(BI185/BH185,"-")</f>
        <v>-</v>
      </c>
      <c r="BK185" s="137">
        <v>0</v>
      </c>
      <c r="BL185" s="135" t="str">
        <f>IFERROR(BK185/BI185,"-")</f>
        <v>-</v>
      </c>
      <c r="BM185" s="136">
        <v>0</v>
      </c>
      <c r="BN185" s="134" t="str">
        <f>IFERROR(BM185/BH185,"-")</f>
        <v>-</v>
      </c>
      <c r="BO185" s="137">
        <v>0</v>
      </c>
      <c r="BP185" s="135" t="str">
        <f>IFERROR(BO185/BM185,"-")</f>
        <v>-</v>
      </c>
      <c r="BQ185" s="223">
        <f t="shared" si="191"/>
        <v>0</v>
      </c>
      <c r="BR185" s="136">
        <f t="shared" si="192"/>
        <v>0</v>
      </c>
      <c r="BS185" s="134" t="str">
        <f>IFERROR(BR185/BQ185,"-")</f>
        <v>-</v>
      </c>
      <c r="BT185" s="137">
        <f>SUM(I185,R185,AA185,AJ185,AS185,BB185,BK185)</f>
        <v>0</v>
      </c>
      <c r="BU185" s="135" t="str">
        <f>IFERROR(BT185/BR185,"-")</f>
        <v>-</v>
      </c>
      <c r="BV185" s="136">
        <f>SUM(K185,T185,AC185,AL185,AU185,BD185,BM185)</f>
        <v>0</v>
      </c>
      <c r="BW185" s="134" t="str">
        <f>IFERROR(BV185/BQ185,"-")</f>
        <v>-</v>
      </c>
      <c r="BX185" s="137">
        <f>SUM(M185,V185,AE185,AN185,AW185,BF185,BO185)</f>
        <v>0</v>
      </c>
      <c r="BY185" s="135" t="str">
        <f>IFERROR(BX185/BV185,"-")</f>
        <v>-</v>
      </c>
      <c r="BZ185" s="85"/>
      <c r="CA185" s="89" t="str">
        <f t="shared" si="161"/>
        <v>-</v>
      </c>
      <c r="CB185" s="89" t="str">
        <f t="shared" si="162"/>
        <v>-</v>
      </c>
    </row>
    <row r="186" spans="1:80" s="15" customFormat="1" ht="13.5" customHeight="1">
      <c r="A186" s="65"/>
      <c r="B186" s="333"/>
      <c r="C186" s="330"/>
      <c r="D186" s="338" t="s">
        <v>225</v>
      </c>
      <c r="E186" s="339"/>
      <c r="F186" s="154">
        <v>65</v>
      </c>
      <c r="G186" s="62">
        <v>62</v>
      </c>
      <c r="H186" s="83">
        <f t="shared" si="163"/>
        <v>0.9538461538461539</v>
      </c>
      <c r="I186" s="102">
        <v>81010220</v>
      </c>
      <c r="J186" s="110">
        <f t="shared" si="164"/>
        <v>1306616.4516129033</v>
      </c>
      <c r="K186" s="62">
        <v>57</v>
      </c>
      <c r="L186" s="83">
        <f t="shared" si="165"/>
        <v>0.87692307692307692</v>
      </c>
      <c r="M186" s="102">
        <v>32356181</v>
      </c>
      <c r="N186" s="110">
        <f t="shared" si="166"/>
        <v>567652.29824561405</v>
      </c>
      <c r="O186" s="154">
        <v>117</v>
      </c>
      <c r="P186" s="62">
        <v>111</v>
      </c>
      <c r="Q186" s="83">
        <f t="shared" si="167"/>
        <v>0.94871794871794868</v>
      </c>
      <c r="R186" s="102">
        <v>170006200</v>
      </c>
      <c r="S186" s="110">
        <f t="shared" si="168"/>
        <v>1531587.3873873875</v>
      </c>
      <c r="T186" s="62">
        <v>98</v>
      </c>
      <c r="U186" s="83">
        <f t="shared" si="169"/>
        <v>0.83760683760683763</v>
      </c>
      <c r="V186" s="102">
        <v>58342093</v>
      </c>
      <c r="W186" s="110">
        <f t="shared" si="170"/>
        <v>595327.47959183669</v>
      </c>
      <c r="X186" s="154">
        <v>5510</v>
      </c>
      <c r="Y186" s="62">
        <v>5089</v>
      </c>
      <c r="Z186" s="83">
        <f t="shared" si="171"/>
        <v>0.92359346642468243</v>
      </c>
      <c r="AA186" s="102">
        <v>3788678930</v>
      </c>
      <c r="AB186" s="110">
        <f t="shared" si="172"/>
        <v>744483.97131067002</v>
      </c>
      <c r="AC186" s="62">
        <v>4368</v>
      </c>
      <c r="AD186" s="83">
        <f t="shared" si="173"/>
        <v>0.7927404718693285</v>
      </c>
      <c r="AE186" s="102">
        <v>880057230</v>
      </c>
      <c r="AF186" s="110">
        <f t="shared" si="174"/>
        <v>201478.30357142858</v>
      </c>
      <c r="AG186" s="154">
        <v>4573</v>
      </c>
      <c r="AH186" s="62">
        <v>4315</v>
      </c>
      <c r="AI186" s="83">
        <f t="shared" si="175"/>
        <v>0.94358189372403234</v>
      </c>
      <c r="AJ186" s="102">
        <v>4000578230</v>
      </c>
      <c r="AK186" s="110">
        <f t="shared" si="176"/>
        <v>927132.84588644269</v>
      </c>
      <c r="AL186" s="62">
        <v>3843</v>
      </c>
      <c r="AM186" s="83">
        <f t="shared" si="177"/>
        <v>0.84036737371528536</v>
      </c>
      <c r="AN186" s="102">
        <v>816580999</v>
      </c>
      <c r="AO186" s="110">
        <f t="shared" si="178"/>
        <v>212485.29768410095</v>
      </c>
      <c r="AP186" s="154">
        <v>3148</v>
      </c>
      <c r="AQ186" s="62">
        <v>2992</v>
      </c>
      <c r="AR186" s="83">
        <f t="shared" si="179"/>
        <v>0.95044472681067349</v>
      </c>
      <c r="AS186" s="102">
        <v>3284926390</v>
      </c>
      <c r="AT186" s="110">
        <f t="shared" si="180"/>
        <v>1097903.2052139037</v>
      </c>
      <c r="AU186" s="62">
        <v>2721</v>
      </c>
      <c r="AV186" s="83">
        <f t="shared" si="181"/>
        <v>0.86435832274459978</v>
      </c>
      <c r="AW186" s="102">
        <v>648956250</v>
      </c>
      <c r="AX186" s="110">
        <f t="shared" si="182"/>
        <v>238499.1730981257</v>
      </c>
      <c r="AY186" s="154">
        <v>1518</v>
      </c>
      <c r="AZ186" s="62">
        <v>1413</v>
      </c>
      <c r="BA186" s="83">
        <f t="shared" si="183"/>
        <v>0.93083003952569165</v>
      </c>
      <c r="BB186" s="102">
        <v>1440083490</v>
      </c>
      <c r="BC186" s="110">
        <f t="shared" si="184"/>
        <v>1019167.3673036094</v>
      </c>
      <c r="BD186" s="62">
        <v>1280</v>
      </c>
      <c r="BE186" s="83">
        <f t="shared" si="185"/>
        <v>0.8432147562582345</v>
      </c>
      <c r="BF186" s="102">
        <v>247557831</v>
      </c>
      <c r="BG186" s="110">
        <f t="shared" si="186"/>
        <v>193404.55546875001</v>
      </c>
      <c r="BH186" s="154">
        <v>538</v>
      </c>
      <c r="BI186" s="62">
        <v>467</v>
      </c>
      <c r="BJ186" s="83">
        <f t="shared" si="187"/>
        <v>0.86802973977695164</v>
      </c>
      <c r="BK186" s="102">
        <v>546694990</v>
      </c>
      <c r="BL186" s="110">
        <f t="shared" si="188"/>
        <v>1170653.0835117772</v>
      </c>
      <c r="BM186" s="62">
        <v>400</v>
      </c>
      <c r="BN186" s="83">
        <f t="shared" si="189"/>
        <v>0.74349442379182151</v>
      </c>
      <c r="BO186" s="102">
        <v>104369890</v>
      </c>
      <c r="BP186" s="110">
        <f t="shared" si="190"/>
        <v>260924.72500000001</v>
      </c>
      <c r="BQ186" s="108">
        <f t="shared" si="191"/>
        <v>15469</v>
      </c>
      <c r="BR186" s="62">
        <f t="shared" si="192"/>
        <v>14449</v>
      </c>
      <c r="BS186" s="83">
        <f t="shared" si="193"/>
        <v>0.93406167173055787</v>
      </c>
      <c r="BT186" s="102">
        <f t="shared" si="194"/>
        <v>13311978450</v>
      </c>
      <c r="BU186" s="110">
        <f t="shared" si="195"/>
        <v>921307.94172607106</v>
      </c>
      <c r="BV186" s="62">
        <f t="shared" si="196"/>
        <v>12767</v>
      </c>
      <c r="BW186" s="83">
        <f t="shared" si="197"/>
        <v>0.82532807550585041</v>
      </c>
      <c r="BX186" s="102">
        <f t="shared" si="198"/>
        <v>2788220474</v>
      </c>
      <c r="BY186" s="110">
        <f t="shared" si="199"/>
        <v>218392.76838724836</v>
      </c>
      <c r="BZ186" s="85"/>
      <c r="CA186" s="89">
        <f t="shared" si="161"/>
        <v>0.10873359622470746</v>
      </c>
      <c r="CB186" s="89">
        <f t="shared" si="162"/>
        <v>6.5938328269442126E-2</v>
      </c>
    </row>
    <row r="187" spans="1:80" s="15" customFormat="1" ht="13.5" customHeight="1">
      <c r="A187" s="65"/>
      <c r="B187" s="331">
        <v>31</v>
      </c>
      <c r="C187" s="328" t="s">
        <v>40</v>
      </c>
      <c r="D187" s="318" t="s">
        <v>157</v>
      </c>
      <c r="E187" s="307"/>
      <c r="F187" s="154">
        <v>12</v>
      </c>
      <c r="G187" s="62">
        <v>12</v>
      </c>
      <c r="H187" s="83">
        <f t="shared" si="163"/>
        <v>1</v>
      </c>
      <c r="I187" s="102">
        <v>4350950</v>
      </c>
      <c r="J187" s="110">
        <f t="shared" si="164"/>
        <v>362579.16666666669</v>
      </c>
      <c r="K187" s="62">
        <v>7</v>
      </c>
      <c r="L187" s="83">
        <f t="shared" si="165"/>
        <v>0.58333333333333337</v>
      </c>
      <c r="M187" s="102">
        <v>384696</v>
      </c>
      <c r="N187" s="110">
        <f t="shared" si="166"/>
        <v>54956.571428571428</v>
      </c>
      <c r="O187" s="154">
        <v>25</v>
      </c>
      <c r="P187" s="62">
        <v>25</v>
      </c>
      <c r="Q187" s="83">
        <f t="shared" si="167"/>
        <v>1</v>
      </c>
      <c r="R187" s="102">
        <v>12380570</v>
      </c>
      <c r="S187" s="110">
        <f t="shared" si="168"/>
        <v>495222.8</v>
      </c>
      <c r="T187" s="62">
        <v>19</v>
      </c>
      <c r="U187" s="83">
        <f t="shared" si="169"/>
        <v>0.76</v>
      </c>
      <c r="V187" s="102">
        <v>1696699</v>
      </c>
      <c r="W187" s="110">
        <f t="shared" si="170"/>
        <v>89299.947368421053</v>
      </c>
      <c r="X187" s="154">
        <v>2228</v>
      </c>
      <c r="Y187" s="62">
        <v>2174</v>
      </c>
      <c r="Z187" s="83">
        <f t="shared" si="171"/>
        <v>0.97576301615798922</v>
      </c>
      <c r="AA187" s="102">
        <v>809989710</v>
      </c>
      <c r="AB187" s="110">
        <f t="shared" si="172"/>
        <v>372580.36338546459</v>
      </c>
      <c r="AC187" s="62">
        <v>1754</v>
      </c>
      <c r="AD187" s="83">
        <f t="shared" si="173"/>
        <v>0.78725314183123873</v>
      </c>
      <c r="AE187" s="102">
        <v>163545970</v>
      </c>
      <c r="AF187" s="110">
        <f t="shared" si="174"/>
        <v>93241.716077537058</v>
      </c>
      <c r="AG187" s="154">
        <v>1435</v>
      </c>
      <c r="AH187" s="62">
        <v>1409</v>
      </c>
      <c r="AI187" s="83">
        <f t="shared" si="175"/>
        <v>0.98188153310104531</v>
      </c>
      <c r="AJ187" s="102">
        <v>656758290</v>
      </c>
      <c r="AK187" s="110">
        <f t="shared" si="176"/>
        <v>466116.60042583395</v>
      </c>
      <c r="AL187" s="62">
        <v>1179</v>
      </c>
      <c r="AM187" s="83">
        <f t="shared" si="177"/>
        <v>0.82160278745644599</v>
      </c>
      <c r="AN187" s="102">
        <v>126659504</v>
      </c>
      <c r="AO187" s="110">
        <f t="shared" si="178"/>
        <v>107429.60474978796</v>
      </c>
      <c r="AP187" s="154">
        <v>564</v>
      </c>
      <c r="AQ187" s="62">
        <v>557</v>
      </c>
      <c r="AR187" s="83">
        <f t="shared" si="179"/>
        <v>0.98758865248226946</v>
      </c>
      <c r="AS187" s="102">
        <v>301812790</v>
      </c>
      <c r="AT187" s="110">
        <f t="shared" si="180"/>
        <v>541854.20107719931</v>
      </c>
      <c r="AU187" s="62">
        <v>480</v>
      </c>
      <c r="AV187" s="83">
        <f t="shared" si="181"/>
        <v>0.85106382978723405</v>
      </c>
      <c r="AW187" s="102">
        <v>46423647</v>
      </c>
      <c r="AX187" s="110">
        <f t="shared" si="182"/>
        <v>96715.931249999994</v>
      </c>
      <c r="AY187" s="154">
        <v>155</v>
      </c>
      <c r="AZ187" s="62">
        <v>154</v>
      </c>
      <c r="BA187" s="83">
        <f t="shared" si="183"/>
        <v>0.99354838709677418</v>
      </c>
      <c r="BB187" s="102">
        <v>78185700</v>
      </c>
      <c r="BC187" s="110">
        <f t="shared" si="184"/>
        <v>507699.35064935067</v>
      </c>
      <c r="BD187" s="62">
        <v>134</v>
      </c>
      <c r="BE187" s="83">
        <f t="shared" si="185"/>
        <v>0.86451612903225805</v>
      </c>
      <c r="BF187" s="102">
        <v>13706472</v>
      </c>
      <c r="BG187" s="110">
        <f t="shared" si="186"/>
        <v>102287.10447761194</v>
      </c>
      <c r="BH187" s="154">
        <v>38</v>
      </c>
      <c r="BI187" s="62">
        <v>38</v>
      </c>
      <c r="BJ187" s="83">
        <f t="shared" si="187"/>
        <v>1</v>
      </c>
      <c r="BK187" s="102">
        <v>27885530</v>
      </c>
      <c r="BL187" s="110">
        <f t="shared" si="188"/>
        <v>733829.73684210528</v>
      </c>
      <c r="BM187" s="62">
        <v>34</v>
      </c>
      <c r="BN187" s="83">
        <f t="shared" si="189"/>
        <v>0.89473684210526316</v>
      </c>
      <c r="BO187" s="102">
        <v>3304705</v>
      </c>
      <c r="BP187" s="110">
        <f t="shared" si="190"/>
        <v>97197.205882352937</v>
      </c>
      <c r="BQ187" s="108">
        <f t="shared" si="191"/>
        <v>4457</v>
      </c>
      <c r="BR187" s="62">
        <f t="shared" si="192"/>
        <v>4369</v>
      </c>
      <c r="BS187" s="83">
        <f t="shared" si="193"/>
        <v>0.9802557774287638</v>
      </c>
      <c r="BT187" s="102">
        <f t="shared" si="194"/>
        <v>1891363540</v>
      </c>
      <c r="BU187" s="110">
        <f t="shared" si="195"/>
        <v>432905.36507209885</v>
      </c>
      <c r="BV187" s="62">
        <f t="shared" si="196"/>
        <v>3607</v>
      </c>
      <c r="BW187" s="83">
        <f t="shared" si="197"/>
        <v>0.80928875925510435</v>
      </c>
      <c r="BX187" s="102">
        <f t="shared" si="198"/>
        <v>355721693</v>
      </c>
      <c r="BY187" s="110">
        <f t="shared" si="199"/>
        <v>98619.820626559464</v>
      </c>
      <c r="BZ187" s="85"/>
      <c r="CA187" s="89">
        <f t="shared" si="161"/>
        <v>0.17096701817365945</v>
      </c>
      <c r="CB187" s="89">
        <f t="shared" si="162"/>
        <v>1.9744222571236203E-2</v>
      </c>
    </row>
    <row r="188" spans="1:80" s="15" customFormat="1" ht="13.5" customHeight="1">
      <c r="A188" s="65"/>
      <c r="B188" s="332"/>
      <c r="C188" s="329"/>
      <c r="D188" s="306" t="s">
        <v>171</v>
      </c>
      <c r="E188" s="307"/>
      <c r="F188" s="154">
        <v>1</v>
      </c>
      <c r="G188" s="62">
        <v>1</v>
      </c>
      <c r="H188" s="83">
        <f t="shared" si="163"/>
        <v>1</v>
      </c>
      <c r="I188" s="102">
        <v>678810</v>
      </c>
      <c r="J188" s="110">
        <f t="shared" si="164"/>
        <v>678810</v>
      </c>
      <c r="K188" s="62">
        <v>0</v>
      </c>
      <c r="L188" s="83">
        <f t="shared" si="165"/>
        <v>0</v>
      </c>
      <c r="M188" s="102">
        <v>0</v>
      </c>
      <c r="N188" s="110" t="str">
        <f t="shared" si="166"/>
        <v>-</v>
      </c>
      <c r="O188" s="154">
        <v>3</v>
      </c>
      <c r="P188" s="62">
        <v>3</v>
      </c>
      <c r="Q188" s="83">
        <f t="shared" si="167"/>
        <v>1</v>
      </c>
      <c r="R188" s="102">
        <v>698570</v>
      </c>
      <c r="S188" s="110">
        <f t="shared" si="168"/>
        <v>232856.66666666666</v>
      </c>
      <c r="T188" s="62">
        <v>3</v>
      </c>
      <c r="U188" s="83">
        <f t="shared" si="169"/>
        <v>1</v>
      </c>
      <c r="V188" s="102">
        <v>282419</v>
      </c>
      <c r="W188" s="110">
        <f t="shared" si="170"/>
        <v>94139.666666666672</v>
      </c>
      <c r="X188" s="154">
        <v>205</v>
      </c>
      <c r="Y188" s="62">
        <v>202</v>
      </c>
      <c r="Z188" s="83">
        <f t="shared" si="171"/>
        <v>0.98536585365853657</v>
      </c>
      <c r="AA188" s="102">
        <v>108750550</v>
      </c>
      <c r="AB188" s="110">
        <f t="shared" si="172"/>
        <v>538369.05940594058</v>
      </c>
      <c r="AC188" s="62">
        <v>166</v>
      </c>
      <c r="AD188" s="83">
        <f t="shared" si="173"/>
        <v>0.80975609756097566</v>
      </c>
      <c r="AE188" s="102">
        <v>17150853</v>
      </c>
      <c r="AF188" s="110">
        <f t="shared" si="174"/>
        <v>103318.39156626505</v>
      </c>
      <c r="AG188" s="154">
        <v>123</v>
      </c>
      <c r="AH188" s="62">
        <v>121</v>
      </c>
      <c r="AI188" s="83">
        <f t="shared" si="175"/>
        <v>0.98373983739837401</v>
      </c>
      <c r="AJ188" s="102">
        <v>67923770</v>
      </c>
      <c r="AK188" s="110">
        <f t="shared" si="176"/>
        <v>561353.47107438021</v>
      </c>
      <c r="AL188" s="62">
        <v>100</v>
      </c>
      <c r="AM188" s="83">
        <f t="shared" si="177"/>
        <v>0.81300813008130079</v>
      </c>
      <c r="AN188" s="102">
        <v>14385873</v>
      </c>
      <c r="AO188" s="110">
        <f t="shared" si="178"/>
        <v>143858.73000000001</v>
      </c>
      <c r="AP188" s="154">
        <v>25</v>
      </c>
      <c r="AQ188" s="62">
        <v>25</v>
      </c>
      <c r="AR188" s="83">
        <f t="shared" si="179"/>
        <v>1</v>
      </c>
      <c r="AS188" s="102">
        <v>14218390</v>
      </c>
      <c r="AT188" s="110">
        <f t="shared" si="180"/>
        <v>568735.6</v>
      </c>
      <c r="AU188" s="62">
        <v>21</v>
      </c>
      <c r="AV188" s="83">
        <f t="shared" si="181"/>
        <v>0.84</v>
      </c>
      <c r="AW188" s="102">
        <v>1932933</v>
      </c>
      <c r="AX188" s="110">
        <f t="shared" si="182"/>
        <v>92044.428571428565</v>
      </c>
      <c r="AY188" s="154">
        <v>5</v>
      </c>
      <c r="AZ188" s="62">
        <v>5</v>
      </c>
      <c r="BA188" s="83">
        <f t="shared" si="183"/>
        <v>1</v>
      </c>
      <c r="BB188" s="102">
        <v>3032550</v>
      </c>
      <c r="BC188" s="110">
        <f t="shared" si="184"/>
        <v>606510</v>
      </c>
      <c r="BD188" s="62">
        <v>5</v>
      </c>
      <c r="BE188" s="83">
        <f t="shared" si="185"/>
        <v>1</v>
      </c>
      <c r="BF188" s="102">
        <v>541634</v>
      </c>
      <c r="BG188" s="110">
        <f t="shared" si="186"/>
        <v>108326.8</v>
      </c>
      <c r="BH188" s="154">
        <v>0</v>
      </c>
      <c r="BI188" s="62">
        <v>0</v>
      </c>
      <c r="BJ188" s="83" t="str">
        <f t="shared" si="187"/>
        <v>-</v>
      </c>
      <c r="BK188" s="102">
        <v>0</v>
      </c>
      <c r="BL188" s="110" t="str">
        <f t="shared" si="188"/>
        <v>-</v>
      </c>
      <c r="BM188" s="62">
        <v>0</v>
      </c>
      <c r="BN188" s="83" t="str">
        <f t="shared" si="189"/>
        <v>-</v>
      </c>
      <c r="BO188" s="102">
        <v>0</v>
      </c>
      <c r="BP188" s="110" t="str">
        <f t="shared" si="190"/>
        <v>-</v>
      </c>
      <c r="BQ188" s="108">
        <f t="shared" si="191"/>
        <v>362</v>
      </c>
      <c r="BR188" s="62">
        <f t="shared" si="192"/>
        <v>357</v>
      </c>
      <c r="BS188" s="83">
        <f t="shared" si="193"/>
        <v>0.98618784530386738</v>
      </c>
      <c r="BT188" s="102">
        <f t="shared" si="194"/>
        <v>195302640</v>
      </c>
      <c r="BU188" s="110">
        <f t="shared" si="195"/>
        <v>547066.21848739497</v>
      </c>
      <c r="BV188" s="62">
        <f t="shared" si="196"/>
        <v>295</v>
      </c>
      <c r="BW188" s="83">
        <f t="shared" si="197"/>
        <v>0.81491712707182318</v>
      </c>
      <c r="BX188" s="102">
        <f t="shared" si="198"/>
        <v>34293712</v>
      </c>
      <c r="BY188" s="110">
        <f t="shared" si="199"/>
        <v>116249.87118644068</v>
      </c>
      <c r="BZ188" s="85"/>
      <c r="CA188" s="89">
        <f t="shared" si="161"/>
        <v>0.17127071823204421</v>
      </c>
      <c r="CB188" s="89">
        <f t="shared" si="162"/>
        <v>1.3812154696132617E-2</v>
      </c>
    </row>
    <row r="189" spans="1:80" s="15" customFormat="1" ht="13.5" customHeight="1">
      <c r="A189" s="65"/>
      <c r="B189" s="332"/>
      <c r="C189" s="329"/>
      <c r="D189" s="84"/>
      <c r="E189" s="74" t="s">
        <v>167</v>
      </c>
      <c r="F189" s="178">
        <v>1</v>
      </c>
      <c r="G189" s="64">
        <v>1</v>
      </c>
      <c r="H189" s="82">
        <f t="shared" si="163"/>
        <v>1</v>
      </c>
      <c r="I189" s="111">
        <v>678810</v>
      </c>
      <c r="J189" s="112">
        <f t="shared" si="164"/>
        <v>678810</v>
      </c>
      <c r="K189" s="64">
        <v>0</v>
      </c>
      <c r="L189" s="82">
        <f t="shared" si="165"/>
        <v>0</v>
      </c>
      <c r="M189" s="111">
        <v>0</v>
      </c>
      <c r="N189" s="112" t="str">
        <f t="shared" si="166"/>
        <v>-</v>
      </c>
      <c r="O189" s="178">
        <v>3</v>
      </c>
      <c r="P189" s="64">
        <v>3</v>
      </c>
      <c r="Q189" s="82">
        <f t="shared" si="167"/>
        <v>1</v>
      </c>
      <c r="R189" s="111">
        <v>698570</v>
      </c>
      <c r="S189" s="112">
        <f t="shared" si="168"/>
        <v>232856.66666666666</v>
      </c>
      <c r="T189" s="64">
        <v>3</v>
      </c>
      <c r="U189" s="82">
        <f t="shared" si="169"/>
        <v>1</v>
      </c>
      <c r="V189" s="111">
        <v>282419</v>
      </c>
      <c r="W189" s="112">
        <f t="shared" si="170"/>
        <v>94139.666666666672</v>
      </c>
      <c r="X189" s="178">
        <v>158</v>
      </c>
      <c r="Y189" s="64">
        <v>156</v>
      </c>
      <c r="Z189" s="82">
        <f t="shared" si="171"/>
        <v>0.98734177215189878</v>
      </c>
      <c r="AA189" s="111">
        <v>87277730</v>
      </c>
      <c r="AB189" s="112">
        <f t="shared" si="172"/>
        <v>559472.62820512825</v>
      </c>
      <c r="AC189" s="64">
        <v>132</v>
      </c>
      <c r="AD189" s="82">
        <f t="shared" si="173"/>
        <v>0.83544303797468356</v>
      </c>
      <c r="AE189" s="111">
        <v>13873564</v>
      </c>
      <c r="AF189" s="112">
        <f t="shared" si="174"/>
        <v>105102.75757575757</v>
      </c>
      <c r="AG189" s="178">
        <v>107</v>
      </c>
      <c r="AH189" s="64">
        <v>105</v>
      </c>
      <c r="AI189" s="82">
        <f t="shared" si="175"/>
        <v>0.98130841121495327</v>
      </c>
      <c r="AJ189" s="111">
        <v>55327420</v>
      </c>
      <c r="AK189" s="112">
        <f t="shared" si="176"/>
        <v>526927.80952380947</v>
      </c>
      <c r="AL189" s="64">
        <v>86</v>
      </c>
      <c r="AM189" s="82">
        <f t="shared" si="177"/>
        <v>0.80373831775700932</v>
      </c>
      <c r="AN189" s="111">
        <v>8591875</v>
      </c>
      <c r="AO189" s="112">
        <f t="shared" si="178"/>
        <v>99905.523255813954</v>
      </c>
      <c r="AP189" s="178">
        <v>18</v>
      </c>
      <c r="AQ189" s="64">
        <v>18</v>
      </c>
      <c r="AR189" s="82">
        <f t="shared" si="179"/>
        <v>1</v>
      </c>
      <c r="AS189" s="111">
        <v>12416860</v>
      </c>
      <c r="AT189" s="112">
        <f t="shared" si="180"/>
        <v>689825.5555555555</v>
      </c>
      <c r="AU189" s="64">
        <v>17</v>
      </c>
      <c r="AV189" s="82">
        <f t="shared" si="181"/>
        <v>0.94444444444444442</v>
      </c>
      <c r="AW189" s="111">
        <v>1711771</v>
      </c>
      <c r="AX189" s="112">
        <f t="shared" si="182"/>
        <v>100692.41176470589</v>
      </c>
      <c r="AY189" s="178">
        <v>5</v>
      </c>
      <c r="AZ189" s="64">
        <v>5</v>
      </c>
      <c r="BA189" s="82">
        <f t="shared" si="183"/>
        <v>1</v>
      </c>
      <c r="BB189" s="111">
        <v>3032550</v>
      </c>
      <c r="BC189" s="112">
        <f t="shared" si="184"/>
        <v>606510</v>
      </c>
      <c r="BD189" s="64">
        <v>5</v>
      </c>
      <c r="BE189" s="82">
        <f t="shared" si="185"/>
        <v>1</v>
      </c>
      <c r="BF189" s="111">
        <v>541634</v>
      </c>
      <c r="BG189" s="112">
        <f t="shared" si="186"/>
        <v>108326.8</v>
      </c>
      <c r="BH189" s="178">
        <v>0</v>
      </c>
      <c r="BI189" s="64">
        <v>0</v>
      </c>
      <c r="BJ189" s="82" t="str">
        <f t="shared" si="187"/>
        <v>-</v>
      </c>
      <c r="BK189" s="111">
        <v>0</v>
      </c>
      <c r="BL189" s="112" t="str">
        <f t="shared" si="188"/>
        <v>-</v>
      </c>
      <c r="BM189" s="64">
        <v>0</v>
      </c>
      <c r="BN189" s="82" t="str">
        <f t="shared" si="189"/>
        <v>-</v>
      </c>
      <c r="BO189" s="111">
        <v>0</v>
      </c>
      <c r="BP189" s="112" t="str">
        <f t="shared" si="190"/>
        <v>-</v>
      </c>
      <c r="BQ189" s="109">
        <f t="shared" si="191"/>
        <v>292</v>
      </c>
      <c r="BR189" s="64">
        <f t="shared" si="192"/>
        <v>288</v>
      </c>
      <c r="BS189" s="82">
        <f t="shared" si="193"/>
        <v>0.98630136986301364</v>
      </c>
      <c r="BT189" s="111">
        <f t="shared" si="194"/>
        <v>159431940</v>
      </c>
      <c r="BU189" s="112">
        <f t="shared" si="195"/>
        <v>553583.125</v>
      </c>
      <c r="BV189" s="64">
        <f t="shared" si="196"/>
        <v>243</v>
      </c>
      <c r="BW189" s="82">
        <f t="shared" si="197"/>
        <v>0.8321917808219178</v>
      </c>
      <c r="BX189" s="111">
        <f t="shared" si="198"/>
        <v>25001263</v>
      </c>
      <c r="BY189" s="112">
        <f t="shared" si="199"/>
        <v>102885.85596707818</v>
      </c>
      <c r="BZ189" s="85"/>
      <c r="CA189" s="89">
        <f t="shared" si="161"/>
        <v>0.15410958904109584</v>
      </c>
      <c r="CB189" s="89">
        <f t="shared" si="162"/>
        <v>1.3698630136986356E-2</v>
      </c>
    </row>
    <row r="190" spans="1:80" s="15" customFormat="1" ht="13.5" customHeight="1">
      <c r="A190" s="65"/>
      <c r="B190" s="332"/>
      <c r="C190" s="329"/>
      <c r="D190" s="84"/>
      <c r="E190" s="209" t="s">
        <v>168</v>
      </c>
      <c r="F190" s="224">
        <v>0</v>
      </c>
      <c r="G190" s="225">
        <v>0</v>
      </c>
      <c r="H190" s="226" t="str">
        <f t="shared" si="163"/>
        <v>-</v>
      </c>
      <c r="I190" s="227">
        <v>0</v>
      </c>
      <c r="J190" s="228" t="str">
        <f t="shared" si="164"/>
        <v>-</v>
      </c>
      <c r="K190" s="225">
        <v>0</v>
      </c>
      <c r="L190" s="226" t="str">
        <f t="shared" si="165"/>
        <v>-</v>
      </c>
      <c r="M190" s="227">
        <v>0</v>
      </c>
      <c r="N190" s="228" t="str">
        <f t="shared" si="166"/>
        <v>-</v>
      </c>
      <c r="O190" s="224">
        <v>0</v>
      </c>
      <c r="P190" s="225">
        <v>0</v>
      </c>
      <c r="Q190" s="226" t="str">
        <f t="shared" si="167"/>
        <v>-</v>
      </c>
      <c r="R190" s="227">
        <v>0</v>
      </c>
      <c r="S190" s="228" t="str">
        <f t="shared" si="168"/>
        <v>-</v>
      </c>
      <c r="T190" s="225">
        <v>0</v>
      </c>
      <c r="U190" s="226" t="str">
        <f t="shared" si="169"/>
        <v>-</v>
      </c>
      <c r="V190" s="227">
        <v>0</v>
      </c>
      <c r="W190" s="228" t="str">
        <f t="shared" si="170"/>
        <v>-</v>
      </c>
      <c r="X190" s="224">
        <v>47</v>
      </c>
      <c r="Y190" s="225">
        <v>46</v>
      </c>
      <c r="Z190" s="226">
        <f t="shared" si="171"/>
        <v>0.97872340425531912</v>
      </c>
      <c r="AA190" s="227">
        <v>21472820</v>
      </c>
      <c r="AB190" s="228">
        <f t="shared" si="172"/>
        <v>466800.4347826087</v>
      </c>
      <c r="AC190" s="225">
        <v>34</v>
      </c>
      <c r="AD190" s="226">
        <f t="shared" si="173"/>
        <v>0.72340425531914898</v>
      </c>
      <c r="AE190" s="227">
        <v>3277289</v>
      </c>
      <c r="AF190" s="228">
        <f t="shared" si="174"/>
        <v>96390.852941176476</v>
      </c>
      <c r="AG190" s="224">
        <v>16</v>
      </c>
      <c r="AH190" s="225">
        <v>16</v>
      </c>
      <c r="AI190" s="226">
        <f t="shared" si="175"/>
        <v>1</v>
      </c>
      <c r="AJ190" s="227">
        <v>12596350</v>
      </c>
      <c r="AK190" s="228">
        <f t="shared" si="176"/>
        <v>787271.875</v>
      </c>
      <c r="AL190" s="225">
        <v>14</v>
      </c>
      <c r="AM190" s="226">
        <f t="shared" si="177"/>
        <v>0.875</v>
      </c>
      <c r="AN190" s="227">
        <v>5793998</v>
      </c>
      <c r="AO190" s="228">
        <f t="shared" si="178"/>
        <v>413857</v>
      </c>
      <c r="AP190" s="224">
        <v>7</v>
      </c>
      <c r="AQ190" s="225">
        <v>7</v>
      </c>
      <c r="AR190" s="226">
        <f t="shared" si="179"/>
        <v>1</v>
      </c>
      <c r="AS190" s="227">
        <v>1801530</v>
      </c>
      <c r="AT190" s="228">
        <f t="shared" si="180"/>
        <v>257361.42857142858</v>
      </c>
      <c r="AU190" s="225">
        <v>4</v>
      </c>
      <c r="AV190" s="226">
        <f t="shared" si="181"/>
        <v>0.5714285714285714</v>
      </c>
      <c r="AW190" s="227">
        <v>221162</v>
      </c>
      <c r="AX190" s="228">
        <f t="shared" si="182"/>
        <v>55290.5</v>
      </c>
      <c r="AY190" s="224">
        <v>0</v>
      </c>
      <c r="AZ190" s="225">
        <v>0</v>
      </c>
      <c r="BA190" s="226" t="str">
        <f t="shared" si="183"/>
        <v>-</v>
      </c>
      <c r="BB190" s="227">
        <v>0</v>
      </c>
      <c r="BC190" s="228" t="str">
        <f t="shared" si="184"/>
        <v>-</v>
      </c>
      <c r="BD190" s="225">
        <v>0</v>
      </c>
      <c r="BE190" s="226" t="str">
        <f t="shared" si="185"/>
        <v>-</v>
      </c>
      <c r="BF190" s="227">
        <v>0</v>
      </c>
      <c r="BG190" s="228" t="str">
        <f t="shared" si="186"/>
        <v>-</v>
      </c>
      <c r="BH190" s="224">
        <v>0</v>
      </c>
      <c r="BI190" s="225">
        <v>0</v>
      </c>
      <c r="BJ190" s="226" t="str">
        <f t="shared" si="187"/>
        <v>-</v>
      </c>
      <c r="BK190" s="227">
        <v>0</v>
      </c>
      <c r="BL190" s="228" t="str">
        <f t="shared" si="188"/>
        <v>-</v>
      </c>
      <c r="BM190" s="225">
        <v>0</v>
      </c>
      <c r="BN190" s="226" t="str">
        <f t="shared" si="189"/>
        <v>-</v>
      </c>
      <c r="BO190" s="227">
        <v>0</v>
      </c>
      <c r="BP190" s="228" t="str">
        <f t="shared" si="190"/>
        <v>-</v>
      </c>
      <c r="BQ190" s="229">
        <f t="shared" si="191"/>
        <v>70</v>
      </c>
      <c r="BR190" s="225">
        <f t="shared" si="192"/>
        <v>69</v>
      </c>
      <c r="BS190" s="226">
        <f t="shared" si="193"/>
        <v>0.98571428571428577</v>
      </c>
      <c r="BT190" s="227">
        <f t="shared" si="194"/>
        <v>35870700</v>
      </c>
      <c r="BU190" s="228">
        <f t="shared" si="195"/>
        <v>519865.21739130432</v>
      </c>
      <c r="BV190" s="225">
        <f t="shared" si="196"/>
        <v>52</v>
      </c>
      <c r="BW190" s="226">
        <f t="shared" si="197"/>
        <v>0.74285714285714288</v>
      </c>
      <c r="BX190" s="227">
        <f t="shared" si="198"/>
        <v>9292449</v>
      </c>
      <c r="BY190" s="228">
        <f t="shared" si="199"/>
        <v>178700.94230769231</v>
      </c>
      <c r="BZ190" s="85"/>
      <c r="CA190" s="89">
        <f t="shared" si="161"/>
        <v>0.24285714285714288</v>
      </c>
      <c r="CB190" s="89">
        <f t="shared" si="162"/>
        <v>1.4285714285714235E-2</v>
      </c>
    </row>
    <row r="191" spans="1:80" s="15" customFormat="1" ht="13.5" customHeight="1">
      <c r="A191" s="65"/>
      <c r="B191" s="332"/>
      <c r="C191" s="329"/>
      <c r="D191" s="221"/>
      <c r="E191" s="75" t="s">
        <v>234</v>
      </c>
      <c r="F191" s="222">
        <v>0</v>
      </c>
      <c r="G191" s="136">
        <v>0</v>
      </c>
      <c r="H191" s="134" t="str">
        <f>IFERROR(G191/F191,"-")</f>
        <v>-</v>
      </c>
      <c r="I191" s="137">
        <v>0</v>
      </c>
      <c r="J191" s="135" t="str">
        <f>IFERROR(I191/G191,"-")</f>
        <v>-</v>
      </c>
      <c r="K191" s="136">
        <v>0</v>
      </c>
      <c r="L191" s="134" t="str">
        <f>IFERROR(K191/F191,"-")</f>
        <v>-</v>
      </c>
      <c r="M191" s="137">
        <v>0</v>
      </c>
      <c r="N191" s="135" t="str">
        <f>IFERROR(M191/K191,"-")</f>
        <v>-</v>
      </c>
      <c r="O191" s="222">
        <v>0</v>
      </c>
      <c r="P191" s="136">
        <v>0</v>
      </c>
      <c r="Q191" s="134" t="str">
        <f>IFERROR(P191/O191,"-")</f>
        <v>-</v>
      </c>
      <c r="R191" s="137">
        <v>0</v>
      </c>
      <c r="S191" s="135" t="str">
        <f>IFERROR(R191/P191,"-")</f>
        <v>-</v>
      </c>
      <c r="T191" s="136">
        <v>0</v>
      </c>
      <c r="U191" s="134" t="str">
        <f>IFERROR(T191/O191,"-")</f>
        <v>-</v>
      </c>
      <c r="V191" s="137">
        <v>0</v>
      </c>
      <c r="W191" s="135" t="str">
        <f>IFERROR(V191/T191,"-")</f>
        <v>-</v>
      </c>
      <c r="X191" s="222">
        <v>0</v>
      </c>
      <c r="Y191" s="136">
        <v>0</v>
      </c>
      <c r="Z191" s="134" t="str">
        <f>IFERROR(Y191/X191,"-")</f>
        <v>-</v>
      </c>
      <c r="AA191" s="137">
        <v>0</v>
      </c>
      <c r="AB191" s="135" t="str">
        <f>IFERROR(AA191/Y191,"-")</f>
        <v>-</v>
      </c>
      <c r="AC191" s="136">
        <v>0</v>
      </c>
      <c r="AD191" s="134" t="str">
        <f>IFERROR(AC191/X191,"-")</f>
        <v>-</v>
      </c>
      <c r="AE191" s="137">
        <v>0</v>
      </c>
      <c r="AF191" s="135" t="str">
        <f>IFERROR(AE191/AC191,"-")</f>
        <v>-</v>
      </c>
      <c r="AG191" s="222">
        <v>0</v>
      </c>
      <c r="AH191" s="136">
        <v>0</v>
      </c>
      <c r="AI191" s="134" t="str">
        <f>IFERROR(AH191/AG191,"-")</f>
        <v>-</v>
      </c>
      <c r="AJ191" s="137">
        <v>0</v>
      </c>
      <c r="AK191" s="135" t="str">
        <f>IFERROR(AJ191/AH191,"-")</f>
        <v>-</v>
      </c>
      <c r="AL191" s="136">
        <v>0</v>
      </c>
      <c r="AM191" s="134" t="str">
        <f>IFERROR(AL191/AG191,"-")</f>
        <v>-</v>
      </c>
      <c r="AN191" s="137">
        <v>0</v>
      </c>
      <c r="AO191" s="135" t="str">
        <f>IFERROR(AN191/AL191,"-")</f>
        <v>-</v>
      </c>
      <c r="AP191" s="222">
        <v>0</v>
      </c>
      <c r="AQ191" s="136">
        <v>0</v>
      </c>
      <c r="AR191" s="134" t="str">
        <f>IFERROR(AQ191/AP191,"-")</f>
        <v>-</v>
      </c>
      <c r="AS191" s="137">
        <v>0</v>
      </c>
      <c r="AT191" s="135" t="str">
        <f>IFERROR(AS191/AQ191,"-")</f>
        <v>-</v>
      </c>
      <c r="AU191" s="136">
        <v>0</v>
      </c>
      <c r="AV191" s="134" t="str">
        <f>IFERROR(AU191/AP191,"-")</f>
        <v>-</v>
      </c>
      <c r="AW191" s="137">
        <v>0</v>
      </c>
      <c r="AX191" s="135" t="str">
        <f>IFERROR(AW191/AU191,"-")</f>
        <v>-</v>
      </c>
      <c r="AY191" s="222">
        <v>0</v>
      </c>
      <c r="AZ191" s="136">
        <v>0</v>
      </c>
      <c r="BA191" s="134" t="str">
        <f>IFERROR(AZ191/AY191,"-")</f>
        <v>-</v>
      </c>
      <c r="BB191" s="137">
        <v>0</v>
      </c>
      <c r="BC191" s="135" t="str">
        <f>IFERROR(BB191/AZ191,"-")</f>
        <v>-</v>
      </c>
      <c r="BD191" s="136">
        <v>0</v>
      </c>
      <c r="BE191" s="134" t="str">
        <f>IFERROR(BD191/AY191,"-")</f>
        <v>-</v>
      </c>
      <c r="BF191" s="137">
        <v>0</v>
      </c>
      <c r="BG191" s="135" t="str">
        <f>IFERROR(BF191/BD191,"-")</f>
        <v>-</v>
      </c>
      <c r="BH191" s="222">
        <v>0</v>
      </c>
      <c r="BI191" s="136">
        <v>0</v>
      </c>
      <c r="BJ191" s="134" t="str">
        <f>IFERROR(BI191/BH191,"-")</f>
        <v>-</v>
      </c>
      <c r="BK191" s="137">
        <v>0</v>
      </c>
      <c r="BL191" s="135" t="str">
        <f>IFERROR(BK191/BI191,"-")</f>
        <v>-</v>
      </c>
      <c r="BM191" s="136">
        <v>0</v>
      </c>
      <c r="BN191" s="134" t="str">
        <f>IFERROR(BM191/BH191,"-")</f>
        <v>-</v>
      </c>
      <c r="BO191" s="137">
        <v>0</v>
      </c>
      <c r="BP191" s="135" t="str">
        <f>IFERROR(BO191/BM191,"-")</f>
        <v>-</v>
      </c>
      <c r="BQ191" s="223">
        <f t="shared" si="191"/>
        <v>0</v>
      </c>
      <c r="BR191" s="136">
        <f t="shared" si="192"/>
        <v>0</v>
      </c>
      <c r="BS191" s="134" t="str">
        <f>IFERROR(BR191/BQ191,"-")</f>
        <v>-</v>
      </c>
      <c r="BT191" s="137">
        <f>SUM(I191,R191,AA191,AJ191,AS191,BB191,BK191)</f>
        <v>0</v>
      </c>
      <c r="BU191" s="135" t="str">
        <f>IFERROR(BT191/BR191,"-")</f>
        <v>-</v>
      </c>
      <c r="BV191" s="136">
        <f>SUM(K191,T191,AC191,AL191,AU191,BD191,BM191)</f>
        <v>0</v>
      </c>
      <c r="BW191" s="134" t="str">
        <f>IFERROR(BV191/BQ191,"-")</f>
        <v>-</v>
      </c>
      <c r="BX191" s="137">
        <f>SUM(M191,V191,AE191,AN191,AW191,BF191,BO191)</f>
        <v>0</v>
      </c>
      <c r="BY191" s="135" t="str">
        <f>IFERROR(BX191/BV191,"-")</f>
        <v>-</v>
      </c>
      <c r="BZ191" s="85"/>
      <c r="CA191" s="89" t="str">
        <f t="shared" si="161"/>
        <v>-</v>
      </c>
      <c r="CB191" s="89" t="str">
        <f t="shared" si="162"/>
        <v>-</v>
      </c>
    </row>
    <row r="192" spans="1:80" s="15" customFormat="1" ht="13.5" customHeight="1">
      <c r="A192" s="65"/>
      <c r="B192" s="333"/>
      <c r="C192" s="330"/>
      <c r="D192" s="338" t="s">
        <v>225</v>
      </c>
      <c r="E192" s="339"/>
      <c r="F192" s="154">
        <v>110</v>
      </c>
      <c r="G192" s="62">
        <v>108</v>
      </c>
      <c r="H192" s="83">
        <f t="shared" si="163"/>
        <v>0.98181818181818181</v>
      </c>
      <c r="I192" s="102">
        <v>198986380</v>
      </c>
      <c r="J192" s="110">
        <f t="shared" si="164"/>
        <v>1842466.4814814816</v>
      </c>
      <c r="K192" s="62">
        <v>86</v>
      </c>
      <c r="L192" s="83">
        <f t="shared" si="165"/>
        <v>0.78181818181818186</v>
      </c>
      <c r="M192" s="102">
        <v>60149748</v>
      </c>
      <c r="N192" s="110">
        <f t="shared" si="166"/>
        <v>699415.6744186047</v>
      </c>
      <c r="O192" s="154">
        <v>267</v>
      </c>
      <c r="P192" s="62">
        <v>255</v>
      </c>
      <c r="Q192" s="83">
        <f t="shared" si="167"/>
        <v>0.9550561797752809</v>
      </c>
      <c r="R192" s="102">
        <v>457376930</v>
      </c>
      <c r="S192" s="110">
        <f t="shared" si="168"/>
        <v>1793635.0196078431</v>
      </c>
      <c r="T192" s="62">
        <v>219</v>
      </c>
      <c r="U192" s="83">
        <f t="shared" si="169"/>
        <v>0.8202247191011236</v>
      </c>
      <c r="V192" s="102">
        <v>158136088</v>
      </c>
      <c r="W192" s="110">
        <f t="shared" si="170"/>
        <v>722082.5936073059</v>
      </c>
      <c r="X192" s="154">
        <v>8063</v>
      </c>
      <c r="Y192" s="62">
        <v>7410</v>
      </c>
      <c r="Z192" s="83">
        <f t="shared" si="171"/>
        <v>0.91901277440158746</v>
      </c>
      <c r="AA192" s="102">
        <v>5295849140</v>
      </c>
      <c r="AB192" s="110">
        <f t="shared" si="172"/>
        <v>714689.49257759785</v>
      </c>
      <c r="AC192" s="62">
        <v>6174</v>
      </c>
      <c r="AD192" s="83">
        <f t="shared" si="173"/>
        <v>0.76571995535160609</v>
      </c>
      <c r="AE192" s="102">
        <v>1246642310</v>
      </c>
      <c r="AF192" s="110">
        <f t="shared" si="174"/>
        <v>201918.09361839975</v>
      </c>
      <c r="AG192" s="154">
        <v>5941</v>
      </c>
      <c r="AH192" s="62">
        <v>5613</v>
      </c>
      <c r="AI192" s="83">
        <f t="shared" si="175"/>
        <v>0.94479043931997975</v>
      </c>
      <c r="AJ192" s="102">
        <v>5226779220</v>
      </c>
      <c r="AK192" s="110">
        <f t="shared" si="176"/>
        <v>931191.73703901656</v>
      </c>
      <c r="AL192" s="62">
        <v>4955</v>
      </c>
      <c r="AM192" s="83">
        <f t="shared" si="177"/>
        <v>0.83403467429725631</v>
      </c>
      <c r="AN192" s="102">
        <v>1109806320</v>
      </c>
      <c r="AO192" s="110">
        <f t="shared" si="178"/>
        <v>223977.05751765892</v>
      </c>
      <c r="AP192" s="154">
        <v>3516</v>
      </c>
      <c r="AQ192" s="62">
        <v>3312</v>
      </c>
      <c r="AR192" s="83">
        <f t="shared" si="179"/>
        <v>0.94197952218430037</v>
      </c>
      <c r="AS192" s="102">
        <v>3449104160</v>
      </c>
      <c r="AT192" s="110">
        <f t="shared" si="180"/>
        <v>1041396.1835748792</v>
      </c>
      <c r="AU192" s="62">
        <v>2960</v>
      </c>
      <c r="AV192" s="83">
        <f t="shared" si="181"/>
        <v>0.84186575654152451</v>
      </c>
      <c r="AW192" s="102">
        <v>691841157</v>
      </c>
      <c r="AX192" s="110">
        <f t="shared" si="182"/>
        <v>233730.12060810812</v>
      </c>
      <c r="AY192" s="154">
        <v>1542</v>
      </c>
      <c r="AZ192" s="62">
        <v>1431</v>
      </c>
      <c r="BA192" s="83">
        <f t="shared" si="183"/>
        <v>0.92801556420233466</v>
      </c>
      <c r="BB192" s="102">
        <v>1819299710</v>
      </c>
      <c r="BC192" s="110">
        <f t="shared" si="184"/>
        <v>1271348.5045422781</v>
      </c>
      <c r="BD192" s="62">
        <v>1280</v>
      </c>
      <c r="BE192" s="83">
        <f t="shared" si="185"/>
        <v>0.83009079118028539</v>
      </c>
      <c r="BF192" s="102">
        <v>361606695</v>
      </c>
      <c r="BG192" s="110">
        <f t="shared" si="186"/>
        <v>282505.23046875</v>
      </c>
      <c r="BH192" s="154">
        <v>511</v>
      </c>
      <c r="BI192" s="62">
        <v>436</v>
      </c>
      <c r="BJ192" s="83">
        <f t="shared" si="187"/>
        <v>0.85322896281800387</v>
      </c>
      <c r="BK192" s="102">
        <v>632942010</v>
      </c>
      <c r="BL192" s="110">
        <f t="shared" si="188"/>
        <v>1451701.8577981652</v>
      </c>
      <c r="BM192" s="62">
        <v>377</v>
      </c>
      <c r="BN192" s="83">
        <f t="shared" si="189"/>
        <v>0.73776908023483367</v>
      </c>
      <c r="BO192" s="102">
        <v>103383964</v>
      </c>
      <c r="BP192" s="110">
        <f t="shared" si="190"/>
        <v>274228.02122015913</v>
      </c>
      <c r="BQ192" s="108">
        <f t="shared" si="191"/>
        <v>19950</v>
      </c>
      <c r="BR192" s="62">
        <f t="shared" si="192"/>
        <v>18565</v>
      </c>
      <c r="BS192" s="83">
        <f t="shared" si="193"/>
        <v>0.93057644110275695</v>
      </c>
      <c r="BT192" s="102">
        <f t="shared" si="194"/>
        <v>17080337550</v>
      </c>
      <c r="BU192" s="110">
        <f t="shared" si="195"/>
        <v>920028.95502289257</v>
      </c>
      <c r="BV192" s="62">
        <f t="shared" si="196"/>
        <v>16051</v>
      </c>
      <c r="BW192" s="83">
        <f t="shared" si="197"/>
        <v>0.80456140350877192</v>
      </c>
      <c r="BX192" s="102">
        <f t="shared" si="198"/>
        <v>3731566282</v>
      </c>
      <c r="BY192" s="110">
        <f t="shared" si="199"/>
        <v>232481.85670674723</v>
      </c>
      <c r="BZ192" s="85"/>
      <c r="CA192" s="89">
        <f t="shared" si="161"/>
        <v>0.12601503759398502</v>
      </c>
      <c r="CB192" s="89">
        <f t="shared" si="162"/>
        <v>6.9423558897243054E-2</v>
      </c>
    </row>
    <row r="193" spans="1:80" s="15" customFormat="1" ht="13.5" customHeight="1">
      <c r="A193" s="65"/>
      <c r="B193" s="331">
        <v>32</v>
      </c>
      <c r="C193" s="328" t="s">
        <v>41</v>
      </c>
      <c r="D193" s="318" t="s">
        <v>157</v>
      </c>
      <c r="E193" s="307"/>
      <c r="F193" s="154">
        <v>5</v>
      </c>
      <c r="G193" s="62">
        <v>5</v>
      </c>
      <c r="H193" s="83">
        <f t="shared" si="163"/>
        <v>1</v>
      </c>
      <c r="I193" s="102">
        <v>1370650</v>
      </c>
      <c r="J193" s="110">
        <f t="shared" si="164"/>
        <v>274130</v>
      </c>
      <c r="K193" s="62">
        <v>3</v>
      </c>
      <c r="L193" s="83">
        <f t="shared" si="165"/>
        <v>0.6</v>
      </c>
      <c r="M193" s="102">
        <v>153150</v>
      </c>
      <c r="N193" s="110">
        <f t="shared" si="166"/>
        <v>51050</v>
      </c>
      <c r="O193" s="154">
        <v>23</v>
      </c>
      <c r="P193" s="62">
        <v>23</v>
      </c>
      <c r="Q193" s="83">
        <f t="shared" si="167"/>
        <v>1</v>
      </c>
      <c r="R193" s="102">
        <v>17503930</v>
      </c>
      <c r="S193" s="110">
        <f t="shared" si="168"/>
        <v>761040.43478260865</v>
      </c>
      <c r="T193" s="62">
        <v>22</v>
      </c>
      <c r="U193" s="83">
        <f t="shared" si="169"/>
        <v>0.95652173913043481</v>
      </c>
      <c r="V193" s="102">
        <v>2462443</v>
      </c>
      <c r="W193" s="110">
        <f t="shared" si="170"/>
        <v>111929.22727272728</v>
      </c>
      <c r="X193" s="154">
        <v>1627</v>
      </c>
      <c r="Y193" s="62">
        <v>1594</v>
      </c>
      <c r="Z193" s="83">
        <f t="shared" si="171"/>
        <v>0.97971727105101414</v>
      </c>
      <c r="AA193" s="102">
        <v>689053260</v>
      </c>
      <c r="AB193" s="110">
        <f t="shared" si="172"/>
        <v>432279.33500627353</v>
      </c>
      <c r="AC193" s="62">
        <v>1310</v>
      </c>
      <c r="AD193" s="83">
        <f t="shared" si="173"/>
        <v>0.80516287645974183</v>
      </c>
      <c r="AE193" s="102">
        <v>140610330</v>
      </c>
      <c r="AF193" s="110">
        <f t="shared" si="174"/>
        <v>107336.12977099237</v>
      </c>
      <c r="AG193" s="154">
        <v>1169</v>
      </c>
      <c r="AH193" s="62">
        <v>1161</v>
      </c>
      <c r="AI193" s="83">
        <f t="shared" si="175"/>
        <v>0.99315654405474763</v>
      </c>
      <c r="AJ193" s="102">
        <v>577960280</v>
      </c>
      <c r="AK193" s="110">
        <f t="shared" si="176"/>
        <v>497812.47200689063</v>
      </c>
      <c r="AL193" s="62">
        <v>1000</v>
      </c>
      <c r="AM193" s="83">
        <f t="shared" si="177"/>
        <v>0.85543199315654406</v>
      </c>
      <c r="AN193" s="102">
        <v>112939364</v>
      </c>
      <c r="AO193" s="110">
        <f t="shared" si="178"/>
        <v>112939.364</v>
      </c>
      <c r="AP193" s="154">
        <v>463</v>
      </c>
      <c r="AQ193" s="62">
        <v>459</v>
      </c>
      <c r="AR193" s="83">
        <f t="shared" si="179"/>
        <v>0.99136069114470837</v>
      </c>
      <c r="AS193" s="102">
        <v>256144150</v>
      </c>
      <c r="AT193" s="110">
        <f t="shared" si="180"/>
        <v>558048.25708061003</v>
      </c>
      <c r="AU193" s="62">
        <v>401</v>
      </c>
      <c r="AV193" s="83">
        <f t="shared" si="181"/>
        <v>0.86609071274298055</v>
      </c>
      <c r="AW193" s="102">
        <v>51572108</v>
      </c>
      <c r="AX193" s="110">
        <f t="shared" si="182"/>
        <v>128608.74812967581</v>
      </c>
      <c r="AY193" s="154">
        <v>146</v>
      </c>
      <c r="AZ193" s="62">
        <v>142</v>
      </c>
      <c r="BA193" s="83">
        <f t="shared" si="183"/>
        <v>0.9726027397260274</v>
      </c>
      <c r="BB193" s="102">
        <v>74652860</v>
      </c>
      <c r="BC193" s="110">
        <f t="shared" si="184"/>
        <v>525724.36619718315</v>
      </c>
      <c r="BD193" s="62">
        <v>132</v>
      </c>
      <c r="BE193" s="83">
        <f t="shared" si="185"/>
        <v>0.90410958904109584</v>
      </c>
      <c r="BF193" s="102">
        <v>14538201</v>
      </c>
      <c r="BG193" s="110">
        <f t="shared" si="186"/>
        <v>110137.88636363637</v>
      </c>
      <c r="BH193" s="154">
        <v>18</v>
      </c>
      <c r="BI193" s="62">
        <v>18</v>
      </c>
      <c r="BJ193" s="83">
        <f t="shared" si="187"/>
        <v>1</v>
      </c>
      <c r="BK193" s="102">
        <v>8704580</v>
      </c>
      <c r="BL193" s="110">
        <f t="shared" si="188"/>
        <v>483587.77777777775</v>
      </c>
      <c r="BM193" s="62">
        <v>16</v>
      </c>
      <c r="BN193" s="83">
        <f t="shared" si="189"/>
        <v>0.88888888888888884</v>
      </c>
      <c r="BO193" s="102">
        <v>1133714</v>
      </c>
      <c r="BP193" s="110">
        <f t="shared" si="190"/>
        <v>70857.125</v>
      </c>
      <c r="BQ193" s="108">
        <f t="shared" si="191"/>
        <v>3451</v>
      </c>
      <c r="BR193" s="62">
        <f t="shared" si="192"/>
        <v>3402</v>
      </c>
      <c r="BS193" s="83">
        <f t="shared" si="193"/>
        <v>0.98580121703853951</v>
      </c>
      <c r="BT193" s="102">
        <f t="shared" si="194"/>
        <v>1625389710</v>
      </c>
      <c r="BU193" s="110">
        <f t="shared" si="195"/>
        <v>477774.75308641978</v>
      </c>
      <c r="BV193" s="62">
        <f t="shared" si="196"/>
        <v>2884</v>
      </c>
      <c r="BW193" s="83">
        <f t="shared" si="197"/>
        <v>0.83569979716024345</v>
      </c>
      <c r="BX193" s="102">
        <f t="shared" si="198"/>
        <v>323409310</v>
      </c>
      <c r="BY193" s="110">
        <f t="shared" si="199"/>
        <v>112139.1504854369</v>
      </c>
      <c r="BZ193" s="85"/>
      <c r="CA193" s="89">
        <f t="shared" si="161"/>
        <v>0.15010141987829606</v>
      </c>
      <c r="CB193" s="89">
        <f t="shared" si="162"/>
        <v>1.4198782961460488E-2</v>
      </c>
    </row>
    <row r="194" spans="1:80" s="15" customFormat="1" ht="13.5" customHeight="1">
      <c r="A194" s="65"/>
      <c r="B194" s="332"/>
      <c r="C194" s="329"/>
      <c r="D194" s="306" t="s">
        <v>171</v>
      </c>
      <c r="E194" s="307"/>
      <c r="F194" s="154">
        <v>0</v>
      </c>
      <c r="G194" s="62">
        <v>0</v>
      </c>
      <c r="H194" s="83" t="str">
        <f t="shared" si="163"/>
        <v>-</v>
      </c>
      <c r="I194" s="102">
        <v>0</v>
      </c>
      <c r="J194" s="110" t="str">
        <f t="shared" si="164"/>
        <v>-</v>
      </c>
      <c r="K194" s="62">
        <v>0</v>
      </c>
      <c r="L194" s="83" t="str">
        <f t="shared" si="165"/>
        <v>-</v>
      </c>
      <c r="M194" s="102">
        <v>0</v>
      </c>
      <c r="N194" s="110" t="str">
        <f t="shared" si="166"/>
        <v>-</v>
      </c>
      <c r="O194" s="154">
        <v>2</v>
      </c>
      <c r="P194" s="62">
        <v>2</v>
      </c>
      <c r="Q194" s="83">
        <f t="shared" si="167"/>
        <v>1</v>
      </c>
      <c r="R194" s="102">
        <v>855190</v>
      </c>
      <c r="S194" s="110">
        <f t="shared" si="168"/>
        <v>427595</v>
      </c>
      <c r="T194" s="62">
        <v>2</v>
      </c>
      <c r="U194" s="83">
        <f t="shared" si="169"/>
        <v>1</v>
      </c>
      <c r="V194" s="102">
        <v>306526</v>
      </c>
      <c r="W194" s="110">
        <f t="shared" si="170"/>
        <v>153263</v>
      </c>
      <c r="X194" s="154">
        <v>96</v>
      </c>
      <c r="Y194" s="62">
        <v>95</v>
      </c>
      <c r="Z194" s="83">
        <f t="shared" si="171"/>
        <v>0.98958333333333337</v>
      </c>
      <c r="AA194" s="102">
        <v>45489300</v>
      </c>
      <c r="AB194" s="110">
        <f t="shared" si="172"/>
        <v>478834.73684210528</v>
      </c>
      <c r="AC194" s="62">
        <v>73</v>
      </c>
      <c r="AD194" s="83">
        <f t="shared" si="173"/>
        <v>0.76041666666666663</v>
      </c>
      <c r="AE194" s="102">
        <v>9027698</v>
      </c>
      <c r="AF194" s="110">
        <f t="shared" si="174"/>
        <v>123667.09589041096</v>
      </c>
      <c r="AG194" s="154">
        <v>36</v>
      </c>
      <c r="AH194" s="62">
        <v>36</v>
      </c>
      <c r="AI194" s="83">
        <f t="shared" si="175"/>
        <v>1</v>
      </c>
      <c r="AJ194" s="102">
        <v>19938110</v>
      </c>
      <c r="AK194" s="110">
        <f t="shared" si="176"/>
        <v>553836.38888888888</v>
      </c>
      <c r="AL194" s="62">
        <v>29</v>
      </c>
      <c r="AM194" s="83">
        <f t="shared" si="177"/>
        <v>0.80555555555555558</v>
      </c>
      <c r="AN194" s="102">
        <v>7242222</v>
      </c>
      <c r="AO194" s="110">
        <f t="shared" si="178"/>
        <v>249731.79310344829</v>
      </c>
      <c r="AP194" s="154">
        <v>15</v>
      </c>
      <c r="AQ194" s="62">
        <v>15</v>
      </c>
      <c r="AR194" s="83">
        <f t="shared" si="179"/>
        <v>1</v>
      </c>
      <c r="AS194" s="102">
        <v>10671870</v>
      </c>
      <c r="AT194" s="110">
        <f t="shared" si="180"/>
        <v>711458</v>
      </c>
      <c r="AU194" s="62">
        <v>11</v>
      </c>
      <c r="AV194" s="83">
        <f t="shared" si="181"/>
        <v>0.73333333333333328</v>
      </c>
      <c r="AW194" s="102">
        <v>1377670</v>
      </c>
      <c r="AX194" s="110">
        <f t="shared" si="182"/>
        <v>125242.72727272728</v>
      </c>
      <c r="AY194" s="154">
        <v>1</v>
      </c>
      <c r="AZ194" s="62">
        <v>1</v>
      </c>
      <c r="BA194" s="83">
        <f t="shared" si="183"/>
        <v>1</v>
      </c>
      <c r="BB194" s="102">
        <v>209300</v>
      </c>
      <c r="BC194" s="110">
        <f t="shared" si="184"/>
        <v>209300</v>
      </c>
      <c r="BD194" s="62">
        <v>1</v>
      </c>
      <c r="BE194" s="83">
        <f t="shared" si="185"/>
        <v>1</v>
      </c>
      <c r="BF194" s="102">
        <v>63063</v>
      </c>
      <c r="BG194" s="110">
        <f t="shared" si="186"/>
        <v>63063</v>
      </c>
      <c r="BH194" s="154">
        <v>0</v>
      </c>
      <c r="BI194" s="62">
        <v>0</v>
      </c>
      <c r="BJ194" s="83" t="str">
        <f t="shared" si="187"/>
        <v>-</v>
      </c>
      <c r="BK194" s="102">
        <v>0</v>
      </c>
      <c r="BL194" s="110" t="str">
        <f t="shared" si="188"/>
        <v>-</v>
      </c>
      <c r="BM194" s="62">
        <v>0</v>
      </c>
      <c r="BN194" s="83" t="str">
        <f t="shared" si="189"/>
        <v>-</v>
      </c>
      <c r="BO194" s="102">
        <v>0</v>
      </c>
      <c r="BP194" s="110" t="str">
        <f t="shared" si="190"/>
        <v>-</v>
      </c>
      <c r="BQ194" s="108">
        <f t="shared" si="191"/>
        <v>150</v>
      </c>
      <c r="BR194" s="62">
        <f t="shared" si="192"/>
        <v>149</v>
      </c>
      <c r="BS194" s="83">
        <f t="shared" si="193"/>
        <v>0.99333333333333329</v>
      </c>
      <c r="BT194" s="102">
        <f t="shared" si="194"/>
        <v>77163770</v>
      </c>
      <c r="BU194" s="110">
        <f t="shared" si="195"/>
        <v>517877.65100671141</v>
      </c>
      <c r="BV194" s="62">
        <f t="shared" si="196"/>
        <v>116</v>
      </c>
      <c r="BW194" s="83">
        <f t="shared" si="197"/>
        <v>0.77333333333333332</v>
      </c>
      <c r="BX194" s="102">
        <f t="shared" si="198"/>
        <v>18017179</v>
      </c>
      <c r="BY194" s="110">
        <f t="shared" si="199"/>
        <v>155320.50862068965</v>
      </c>
      <c r="BZ194" s="85"/>
      <c r="CA194" s="89">
        <f t="shared" si="161"/>
        <v>0.21999999999999997</v>
      </c>
      <c r="CB194" s="89">
        <f t="shared" si="162"/>
        <v>6.6666666666667096E-3</v>
      </c>
    </row>
    <row r="195" spans="1:80" s="15" customFormat="1" ht="13.5" customHeight="1">
      <c r="A195" s="65"/>
      <c r="B195" s="332"/>
      <c r="C195" s="329"/>
      <c r="D195" s="84"/>
      <c r="E195" s="74" t="s">
        <v>167</v>
      </c>
      <c r="F195" s="178">
        <v>0</v>
      </c>
      <c r="G195" s="64">
        <v>0</v>
      </c>
      <c r="H195" s="82" t="str">
        <f t="shared" si="163"/>
        <v>-</v>
      </c>
      <c r="I195" s="111">
        <v>0</v>
      </c>
      <c r="J195" s="112" t="str">
        <f t="shared" si="164"/>
        <v>-</v>
      </c>
      <c r="K195" s="64">
        <v>0</v>
      </c>
      <c r="L195" s="82" t="str">
        <f t="shared" si="165"/>
        <v>-</v>
      </c>
      <c r="M195" s="111">
        <v>0</v>
      </c>
      <c r="N195" s="112" t="str">
        <f t="shared" si="166"/>
        <v>-</v>
      </c>
      <c r="O195" s="178">
        <v>2</v>
      </c>
      <c r="P195" s="64">
        <v>2</v>
      </c>
      <c r="Q195" s="82">
        <f t="shared" si="167"/>
        <v>1</v>
      </c>
      <c r="R195" s="111">
        <v>855190</v>
      </c>
      <c r="S195" s="112">
        <f t="shared" si="168"/>
        <v>427595</v>
      </c>
      <c r="T195" s="64">
        <v>2</v>
      </c>
      <c r="U195" s="82">
        <f t="shared" si="169"/>
        <v>1</v>
      </c>
      <c r="V195" s="111">
        <v>306526</v>
      </c>
      <c r="W195" s="112">
        <f t="shared" si="170"/>
        <v>153263</v>
      </c>
      <c r="X195" s="178">
        <v>81</v>
      </c>
      <c r="Y195" s="64">
        <v>80</v>
      </c>
      <c r="Z195" s="82">
        <f t="shared" si="171"/>
        <v>0.98765432098765427</v>
      </c>
      <c r="AA195" s="111">
        <v>38088980</v>
      </c>
      <c r="AB195" s="112">
        <f t="shared" si="172"/>
        <v>476112.25</v>
      </c>
      <c r="AC195" s="64">
        <v>62</v>
      </c>
      <c r="AD195" s="82">
        <f t="shared" si="173"/>
        <v>0.76543209876543206</v>
      </c>
      <c r="AE195" s="111">
        <v>7265736</v>
      </c>
      <c r="AF195" s="112">
        <f t="shared" si="174"/>
        <v>117189.29032258065</v>
      </c>
      <c r="AG195" s="178">
        <v>28</v>
      </c>
      <c r="AH195" s="64">
        <v>28</v>
      </c>
      <c r="AI195" s="82">
        <f t="shared" si="175"/>
        <v>1</v>
      </c>
      <c r="AJ195" s="111">
        <v>17993470</v>
      </c>
      <c r="AK195" s="112">
        <f t="shared" si="176"/>
        <v>642623.92857142852</v>
      </c>
      <c r="AL195" s="64">
        <v>24</v>
      </c>
      <c r="AM195" s="82">
        <f t="shared" si="177"/>
        <v>0.8571428571428571</v>
      </c>
      <c r="AN195" s="111">
        <v>6575976</v>
      </c>
      <c r="AO195" s="112">
        <f t="shared" si="178"/>
        <v>273999</v>
      </c>
      <c r="AP195" s="178">
        <v>11</v>
      </c>
      <c r="AQ195" s="64">
        <v>11</v>
      </c>
      <c r="AR195" s="82">
        <f t="shared" si="179"/>
        <v>1</v>
      </c>
      <c r="AS195" s="111">
        <v>6451520</v>
      </c>
      <c r="AT195" s="112">
        <f t="shared" si="180"/>
        <v>586501.81818181823</v>
      </c>
      <c r="AU195" s="64">
        <v>8</v>
      </c>
      <c r="AV195" s="82">
        <f t="shared" si="181"/>
        <v>0.72727272727272729</v>
      </c>
      <c r="AW195" s="111">
        <v>965368</v>
      </c>
      <c r="AX195" s="112">
        <f t="shared" si="182"/>
        <v>120671</v>
      </c>
      <c r="AY195" s="178">
        <v>1</v>
      </c>
      <c r="AZ195" s="64">
        <v>1</v>
      </c>
      <c r="BA195" s="82">
        <f t="shared" si="183"/>
        <v>1</v>
      </c>
      <c r="BB195" s="111">
        <v>209300</v>
      </c>
      <c r="BC195" s="112">
        <f t="shared" si="184"/>
        <v>209300</v>
      </c>
      <c r="BD195" s="64">
        <v>1</v>
      </c>
      <c r="BE195" s="82">
        <f t="shared" si="185"/>
        <v>1</v>
      </c>
      <c r="BF195" s="111">
        <v>63063</v>
      </c>
      <c r="BG195" s="112">
        <f t="shared" si="186"/>
        <v>63063</v>
      </c>
      <c r="BH195" s="178">
        <v>0</v>
      </c>
      <c r="BI195" s="64">
        <v>0</v>
      </c>
      <c r="BJ195" s="82" t="str">
        <f t="shared" si="187"/>
        <v>-</v>
      </c>
      <c r="BK195" s="111">
        <v>0</v>
      </c>
      <c r="BL195" s="112" t="str">
        <f t="shared" si="188"/>
        <v>-</v>
      </c>
      <c r="BM195" s="64">
        <v>0</v>
      </c>
      <c r="BN195" s="82" t="str">
        <f t="shared" si="189"/>
        <v>-</v>
      </c>
      <c r="BO195" s="111">
        <v>0</v>
      </c>
      <c r="BP195" s="112" t="str">
        <f t="shared" si="190"/>
        <v>-</v>
      </c>
      <c r="BQ195" s="109">
        <f t="shared" si="191"/>
        <v>123</v>
      </c>
      <c r="BR195" s="64">
        <f t="shared" si="192"/>
        <v>122</v>
      </c>
      <c r="BS195" s="82">
        <f t="shared" si="193"/>
        <v>0.99186991869918695</v>
      </c>
      <c r="BT195" s="111">
        <f t="shared" si="194"/>
        <v>63598460</v>
      </c>
      <c r="BU195" s="112">
        <f t="shared" si="195"/>
        <v>521298.85245901637</v>
      </c>
      <c r="BV195" s="64">
        <f t="shared" si="196"/>
        <v>97</v>
      </c>
      <c r="BW195" s="82">
        <f t="shared" si="197"/>
        <v>0.78861788617886175</v>
      </c>
      <c r="BX195" s="111">
        <f t="shared" si="198"/>
        <v>15176669</v>
      </c>
      <c r="BY195" s="112">
        <f t="shared" si="199"/>
        <v>156460.50515463916</v>
      </c>
      <c r="BZ195" s="85"/>
      <c r="CA195" s="89">
        <f t="shared" si="161"/>
        <v>0.2032520325203252</v>
      </c>
      <c r="CB195" s="89">
        <f t="shared" si="162"/>
        <v>8.1300813008130524E-3</v>
      </c>
    </row>
    <row r="196" spans="1:80" s="15" customFormat="1" ht="13.5" customHeight="1">
      <c r="A196" s="65"/>
      <c r="B196" s="332"/>
      <c r="C196" s="329"/>
      <c r="D196" s="84"/>
      <c r="E196" s="209" t="s">
        <v>168</v>
      </c>
      <c r="F196" s="224">
        <v>0</v>
      </c>
      <c r="G196" s="225">
        <v>0</v>
      </c>
      <c r="H196" s="226" t="str">
        <f t="shared" si="163"/>
        <v>-</v>
      </c>
      <c r="I196" s="227">
        <v>0</v>
      </c>
      <c r="J196" s="228" t="str">
        <f t="shared" si="164"/>
        <v>-</v>
      </c>
      <c r="K196" s="225">
        <v>0</v>
      </c>
      <c r="L196" s="226" t="str">
        <f t="shared" si="165"/>
        <v>-</v>
      </c>
      <c r="M196" s="227">
        <v>0</v>
      </c>
      <c r="N196" s="228" t="str">
        <f t="shared" si="166"/>
        <v>-</v>
      </c>
      <c r="O196" s="224">
        <v>0</v>
      </c>
      <c r="P196" s="225">
        <v>0</v>
      </c>
      <c r="Q196" s="226" t="str">
        <f t="shared" si="167"/>
        <v>-</v>
      </c>
      <c r="R196" s="227">
        <v>0</v>
      </c>
      <c r="S196" s="228" t="str">
        <f t="shared" si="168"/>
        <v>-</v>
      </c>
      <c r="T196" s="225">
        <v>0</v>
      </c>
      <c r="U196" s="226" t="str">
        <f t="shared" si="169"/>
        <v>-</v>
      </c>
      <c r="V196" s="227">
        <v>0</v>
      </c>
      <c r="W196" s="228" t="str">
        <f t="shared" si="170"/>
        <v>-</v>
      </c>
      <c r="X196" s="224">
        <v>15</v>
      </c>
      <c r="Y196" s="225">
        <v>15</v>
      </c>
      <c r="Z196" s="226">
        <f t="shared" si="171"/>
        <v>1</v>
      </c>
      <c r="AA196" s="227">
        <v>7400320</v>
      </c>
      <c r="AB196" s="228">
        <f t="shared" si="172"/>
        <v>493354.66666666669</v>
      </c>
      <c r="AC196" s="225">
        <v>11</v>
      </c>
      <c r="AD196" s="226">
        <f t="shared" si="173"/>
        <v>0.73333333333333328</v>
      </c>
      <c r="AE196" s="227">
        <v>1761962</v>
      </c>
      <c r="AF196" s="228">
        <f t="shared" si="174"/>
        <v>160178.36363636365</v>
      </c>
      <c r="AG196" s="224">
        <v>8</v>
      </c>
      <c r="AH196" s="225">
        <v>8</v>
      </c>
      <c r="AI196" s="226">
        <f t="shared" si="175"/>
        <v>1</v>
      </c>
      <c r="AJ196" s="227">
        <v>1944640</v>
      </c>
      <c r="AK196" s="228">
        <f t="shared" si="176"/>
        <v>243080</v>
      </c>
      <c r="AL196" s="225">
        <v>5</v>
      </c>
      <c r="AM196" s="226">
        <f t="shared" si="177"/>
        <v>0.625</v>
      </c>
      <c r="AN196" s="227">
        <v>666246</v>
      </c>
      <c r="AO196" s="228">
        <f t="shared" si="178"/>
        <v>133249.20000000001</v>
      </c>
      <c r="AP196" s="224">
        <v>4</v>
      </c>
      <c r="AQ196" s="225">
        <v>4</v>
      </c>
      <c r="AR196" s="226">
        <f t="shared" si="179"/>
        <v>1</v>
      </c>
      <c r="AS196" s="227">
        <v>4220350</v>
      </c>
      <c r="AT196" s="228">
        <f t="shared" si="180"/>
        <v>1055087.5</v>
      </c>
      <c r="AU196" s="225">
        <v>3</v>
      </c>
      <c r="AV196" s="226">
        <f t="shared" si="181"/>
        <v>0.75</v>
      </c>
      <c r="AW196" s="227">
        <v>412302</v>
      </c>
      <c r="AX196" s="228">
        <f t="shared" si="182"/>
        <v>137434</v>
      </c>
      <c r="AY196" s="224">
        <v>0</v>
      </c>
      <c r="AZ196" s="225">
        <v>0</v>
      </c>
      <c r="BA196" s="226" t="str">
        <f t="shared" si="183"/>
        <v>-</v>
      </c>
      <c r="BB196" s="227">
        <v>0</v>
      </c>
      <c r="BC196" s="228" t="str">
        <f t="shared" si="184"/>
        <v>-</v>
      </c>
      <c r="BD196" s="225">
        <v>0</v>
      </c>
      <c r="BE196" s="226" t="str">
        <f t="shared" si="185"/>
        <v>-</v>
      </c>
      <c r="BF196" s="227">
        <v>0</v>
      </c>
      <c r="BG196" s="228" t="str">
        <f t="shared" si="186"/>
        <v>-</v>
      </c>
      <c r="BH196" s="224">
        <v>0</v>
      </c>
      <c r="BI196" s="225">
        <v>0</v>
      </c>
      <c r="BJ196" s="226" t="str">
        <f t="shared" si="187"/>
        <v>-</v>
      </c>
      <c r="BK196" s="227">
        <v>0</v>
      </c>
      <c r="BL196" s="228" t="str">
        <f t="shared" si="188"/>
        <v>-</v>
      </c>
      <c r="BM196" s="225">
        <v>0</v>
      </c>
      <c r="BN196" s="226" t="str">
        <f t="shared" si="189"/>
        <v>-</v>
      </c>
      <c r="BO196" s="227">
        <v>0</v>
      </c>
      <c r="BP196" s="228" t="str">
        <f t="shared" si="190"/>
        <v>-</v>
      </c>
      <c r="BQ196" s="229">
        <f t="shared" si="191"/>
        <v>27</v>
      </c>
      <c r="BR196" s="225">
        <f t="shared" si="192"/>
        <v>27</v>
      </c>
      <c r="BS196" s="226">
        <f t="shared" si="193"/>
        <v>1</v>
      </c>
      <c r="BT196" s="227">
        <f t="shared" si="194"/>
        <v>13565310</v>
      </c>
      <c r="BU196" s="228">
        <f t="shared" si="195"/>
        <v>502418.88888888888</v>
      </c>
      <c r="BV196" s="225">
        <f t="shared" si="196"/>
        <v>19</v>
      </c>
      <c r="BW196" s="226">
        <f t="shared" si="197"/>
        <v>0.70370370370370372</v>
      </c>
      <c r="BX196" s="227">
        <f t="shared" si="198"/>
        <v>2840510</v>
      </c>
      <c r="BY196" s="228">
        <f t="shared" si="199"/>
        <v>149500.52631578947</v>
      </c>
      <c r="BZ196" s="85"/>
      <c r="CA196" s="89">
        <f t="shared" si="161"/>
        <v>0.29629629629629628</v>
      </c>
      <c r="CB196" s="89">
        <f t="shared" si="162"/>
        <v>0</v>
      </c>
    </row>
    <row r="197" spans="1:80" s="15" customFormat="1" ht="13.5" customHeight="1">
      <c r="A197" s="65"/>
      <c r="B197" s="332"/>
      <c r="C197" s="329"/>
      <c r="D197" s="221"/>
      <c r="E197" s="75" t="s">
        <v>234</v>
      </c>
      <c r="F197" s="222">
        <v>0</v>
      </c>
      <c r="G197" s="136">
        <v>0</v>
      </c>
      <c r="H197" s="134" t="str">
        <f>IFERROR(G197/F197,"-")</f>
        <v>-</v>
      </c>
      <c r="I197" s="137">
        <v>0</v>
      </c>
      <c r="J197" s="135" t="str">
        <f>IFERROR(I197/G197,"-")</f>
        <v>-</v>
      </c>
      <c r="K197" s="136">
        <v>0</v>
      </c>
      <c r="L197" s="134" t="str">
        <f>IFERROR(K197/F197,"-")</f>
        <v>-</v>
      </c>
      <c r="M197" s="137">
        <v>0</v>
      </c>
      <c r="N197" s="135" t="str">
        <f>IFERROR(M197/K197,"-")</f>
        <v>-</v>
      </c>
      <c r="O197" s="222">
        <v>0</v>
      </c>
      <c r="P197" s="136">
        <v>0</v>
      </c>
      <c r="Q197" s="134" t="str">
        <f>IFERROR(P197/O197,"-")</f>
        <v>-</v>
      </c>
      <c r="R197" s="137">
        <v>0</v>
      </c>
      <c r="S197" s="135" t="str">
        <f>IFERROR(R197/P197,"-")</f>
        <v>-</v>
      </c>
      <c r="T197" s="136">
        <v>0</v>
      </c>
      <c r="U197" s="134" t="str">
        <f>IFERROR(T197/O197,"-")</f>
        <v>-</v>
      </c>
      <c r="V197" s="137">
        <v>0</v>
      </c>
      <c r="W197" s="135" t="str">
        <f>IFERROR(V197/T197,"-")</f>
        <v>-</v>
      </c>
      <c r="X197" s="222">
        <v>0</v>
      </c>
      <c r="Y197" s="136">
        <v>0</v>
      </c>
      <c r="Z197" s="134" t="str">
        <f>IFERROR(Y197/X197,"-")</f>
        <v>-</v>
      </c>
      <c r="AA197" s="137">
        <v>0</v>
      </c>
      <c r="AB197" s="135" t="str">
        <f>IFERROR(AA197/Y197,"-")</f>
        <v>-</v>
      </c>
      <c r="AC197" s="136">
        <v>0</v>
      </c>
      <c r="AD197" s="134" t="str">
        <f>IFERROR(AC197/X197,"-")</f>
        <v>-</v>
      </c>
      <c r="AE197" s="137">
        <v>0</v>
      </c>
      <c r="AF197" s="135" t="str">
        <f>IFERROR(AE197/AC197,"-")</f>
        <v>-</v>
      </c>
      <c r="AG197" s="222">
        <v>0</v>
      </c>
      <c r="AH197" s="136">
        <v>0</v>
      </c>
      <c r="AI197" s="134" t="str">
        <f>IFERROR(AH197/AG197,"-")</f>
        <v>-</v>
      </c>
      <c r="AJ197" s="137">
        <v>0</v>
      </c>
      <c r="AK197" s="135" t="str">
        <f>IFERROR(AJ197/AH197,"-")</f>
        <v>-</v>
      </c>
      <c r="AL197" s="136">
        <v>0</v>
      </c>
      <c r="AM197" s="134" t="str">
        <f>IFERROR(AL197/AG197,"-")</f>
        <v>-</v>
      </c>
      <c r="AN197" s="137">
        <v>0</v>
      </c>
      <c r="AO197" s="135" t="str">
        <f>IFERROR(AN197/AL197,"-")</f>
        <v>-</v>
      </c>
      <c r="AP197" s="222">
        <v>0</v>
      </c>
      <c r="AQ197" s="136">
        <v>0</v>
      </c>
      <c r="AR197" s="134" t="str">
        <f>IFERROR(AQ197/AP197,"-")</f>
        <v>-</v>
      </c>
      <c r="AS197" s="137">
        <v>0</v>
      </c>
      <c r="AT197" s="135" t="str">
        <f>IFERROR(AS197/AQ197,"-")</f>
        <v>-</v>
      </c>
      <c r="AU197" s="136">
        <v>0</v>
      </c>
      <c r="AV197" s="134" t="str">
        <f>IFERROR(AU197/AP197,"-")</f>
        <v>-</v>
      </c>
      <c r="AW197" s="137">
        <v>0</v>
      </c>
      <c r="AX197" s="135" t="str">
        <f>IFERROR(AW197/AU197,"-")</f>
        <v>-</v>
      </c>
      <c r="AY197" s="222">
        <v>0</v>
      </c>
      <c r="AZ197" s="136">
        <v>0</v>
      </c>
      <c r="BA197" s="134" t="str">
        <f>IFERROR(AZ197/AY197,"-")</f>
        <v>-</v>
      </c>
      <c r="BB197" s="137">
        <v>0</v>
      </c>
      <c r="BC197" s="135" t="str">
        <f>IFERROR(BB197/AZ197,"-")</f>
        <v>-</v>
      </c>
      <c r="BD197" s="136">
        <v>0</v>
      </c>
      <c r="BE197" s="134" t="str">
        <f>IFERROR(BD197/AY197,"-")</f>
        <v>-</v>
      </c>
      <c r="BF197" s="137">
        <v>0</v>
      </c>
      <c r="BG197" s="135" t="str">
        <f>IFERROR(BF197/BD197,"-")</f>
        <v>-</v>
      </c>
      <c r="BH197" s="222">
        <v>0</v>
      </c>
      <c r="BI197" s="136">
        <v>0</v>
      </c>
      <c r="BJ197" s="134" t="str">
        <f>IFERROR(BI197/BH197,"-")</f>
        <v>-</v>
      </c>
      <c r="BK197" s="137">
        <v>0</v>
      </c>
      <c r="BL197" s="135" t="str">
        <f>IFERROR(BK197/BI197,"-")</f>
        <v>-</v>
      </c>
      <c r="BM197" s="136">
        <v>0</v>
      </c>
      <c r="BN197" s="134" t="str">
        <f>IFERROR(BM197/BH197,"-")</f>
        <v>-</v>
      </c>
      <c r="BO197" s="137">
        <v>0</v>
      </c>
      <c r="BP197" s="135" t="str">
        <f>IFERROR(BO197/BM197,"-")</f>
        <v>-</v>
      </c>
      <c r="BQ197" s="223">
        <f t="shared" si="191"/>
        <v>0</v>
      </c>
      <c r="BR197" s="136">
        <f t="shared" si="192"/>
        <v>0</v>
      </c>
      <c r="BS197" s="134" t="str">
        <f>IFERROR(BR197/BQ197,"-")</f>
        <v>-</v>
      </c>
      <c r="BT197" s="137">
        <f>SUM(I197,R197,AA197,AJ197,AS197,BB197,BK197)</f>
        <v>0</v>
      </c>
      <c r="BU197" s="135" t="str">
        <f>IFERROR(BT197/BR197,"-")</f>
        <v>-</v>
      </c>
      <c r="BV197" s="136">
        <f>SUM(K197,T197,AC197,AL197,AU197,BD197,BM197)</f>
        <v>0</v>
      </c>
      <c r="BW197" s="134" t="str">
        <f>IFERROR(BV197/BQ197,"-")</f>
        <v>-</v>
      </c>
      <c r="BX197" s="137">
        <f>SUM(M197,V197,AE197,AN197,AW197,BF197,BO197)</f>
        <v>0</v>
      </c>
      <c r="BY197" s="135" t="str">
        <f>IFERROR(BX197/BV197,"-")</f>
        <v>-</v>
      </c>
      <c r="BZ197" s="85"/>
      <c r="CA197" s="89" t="str">
        <f t="shared" si="161"/>
        <v>-</v>
      </c>
      <c r="CB197" s="89" t="str">
        <f t="shared" si="162"/>
        <v>-</v>
      </c>
    </row>
    <row r="198" spans="1:80" s="15" customFormat="1" ht="13.5" customHeight="1">
      <c r="A198" s="65"/>
      <c r="B198" s="333"/>
      <c r="C198" s="330"/>
      <c r="D198" s="338" t="s">
        <v>225</v>
      </c>
      <c r="E198" s="339"/>
      <c r="F198" s="154">
        <v>58</v>
      </c>
      <c r="G198" s="62">
        <v>56</v>
      </c>
      <c r="H198" s="83">
        <f t="shared" si="163"/>
        <v>0.96551724137931039</v>
      </c>
      <c r="I198" s="102">
        <v>84065480</v>
      </c>
      <c r="J198" s="110">
        <f t="shared" si="164"/>
        <v>1501169.2857142857</v>
      </c>
      <c r="K198" s="62">
        <v>44</v>
      </c>
      <c r="L198" s="83">
        <f t="shared" si="165"/>
        <v>0.75862068965517238</v>
      </c>
      <c r="M198" s="102">
        <v>39715132</v>
      </c>
      <c r="N198" s="110">
        <f t="shared" si="166"/>
        <v>902616.63636363635</v>
      </c>
      <c r="O198" s="154">
        <v>161</v>
      </c>
      <c r="P198" s="62">
        <v>150</v>
      </c>
      <c r="Q198" s="83">
        <f t="shared" si="167"/>
        <v>0.93167701863354035</v>
      </c>
      <c r="R198" s="102">
        <v>322697690</v>
      </c>
      <c r="S198" s="110">
        <f t="shared" si="168"/>
        <v>2151317.9333333331</v>
      </c>
      <c r="T198" s="62">
        <v>125</v>
      </c>
      <c r="U198" s="83">
        <f t="shared" si="169"/>
        <v>0.77639751552795033</v>
      </c>
      <c r="V198" s="102">
        <v>152373730</v>
      </c>
      <c r="W198" s="110">
        <f t="shared" si="170"/>
        <v>1218989.8400000001</v>
      </c>
      <c r="X198" s="154">
        <v>6300</v>
      </c>
      <c r="Y198" s="62">
        <v>5798</v>
      </c>
      <c r="Z198" s="83">
        <f t="shared" si="171"/>
        <v>0.92031746031746031</v>
      </c>
      <c r="AA198" s="102">
        <v>4592741160</v>
      </c>
      <c r="AB198" s="110">
        <f t="shared" si="172"/>
        <v>792125.07071403938</v>
      </c>
      <c r="AC198" s="62">
        <v>4924</v>
      </c>
      <c r="AD198" s="83">
        <f t="shared" si="173"/>
        <v>0.78158730158730161</v>
      </c>
      <c r="AE198" s="102">
        <v>1050587388</v>
      </c>
      <c r="AF198" s="110">
        <f t="shared" si="174"/>
        <v>213360.55808285947</v>
      </c>
      <c r="AG198" s="154">
        <v>5373</v>
      </c>
      <c r="AH198" s="62">
        <v>5091</v>
      </c>
      <c r="AI198" s="83">
        <f t="shared" si="175"/>
        <v>0.94751535455053038</v>
      </c>
      <c r="AJ198" s="102">
        <v>5017997760</v>
      </c>
      <c r="AK198" s="110">
        <f t="shared" si="176"/>
        <v>985660.53034767241</v>
      </c>
      <c r="AL198" s="62">
        <v>4514</v>
      </c>
      <c r="AM198" s="83">
        <f t="shared" si="177"/>
        <v>0.84012655871952358</v>
      </c>
      <c r="AN198" s="102">
        <v>1055565114</v>
      </c>
      <c r="AO198" s="110">
        <f t="shared" si="178"/>
        <v>233842.51528577757</v>
      </c>
      <c r="AP198" s="154">
        <v>3413</v>
      </c>
      <c r="AQ198" s="62">
        <v>3252</v>
      </c>
      <c r="AR198" s="83">
        <f t="shared" si="179"/>
        <v>0.95282742455317904</v>
      </c>
      <c r="AS198" s="102">
        <v>3661874270</v>
      </c>
      <c r="AT198" s="110">
        <f t="shared" si="180"/>
        <v>1126037.598400984</v>
      </c>
      <c r="AU198" s="62">
        <v>2919</v>
      </c>
      <c r="AV198" s="83">
        <f t="shared" si="181"/>
        <v>0.85525930266627603</v>
      </c>
      <c r="AW198" s="102">
        <v>743995432</v>
      </c>
      <c r="AX198" s="110">
        <f t="shared" si="182"/>
        <v>254880.24391915038</v>
      </c>
      <c r="AY198" s="154">
        <v>1515</v>
      </c>
      <c r="AZ198" s="62">
        <v>1407</v>
      </c>
      <c r="BA198" s="83">
        <f t="shared" si="183"/>
        <v>0.92871287128712876</v>
      </c>
      <c r="BB198" s="102">
        <v>1586982310</v>
      </c>
      <c r="BC198" s="110">
        <f t="shared" si="184"/>
        <v>1127919.1968727789</v>
      </c>
      <c r="BD198" s="62">
        <v>1285</v>
      </c>
      <c r="BE198" s="83">
        <f t="shared" si="185"/>
        <v>0.84818481848184824</v>
      </c>
      <c r="BF198" s="102">
        <v>262414014</v>
      </c>
      <c r="BG198" s="110">
        <f t="shared" si="186"/>
        <v>204213.24046692607</v>
      </c>
      <c r="BH198" s="154">
        <v>504</v>
      </c>
      <c r="BI198" s="62">
        <v>438</v>
      </c>
      <c r="BJ198" s="83">
        <f t="shared" si="187"/>
        <v>0.86904761904761907</v>
      </c>
      <c r="BK198" s="102">
        <v>595787890</v>
      </c>
      <c r="BL198" s="110">
        <f t="shared" si="188"/>
        <v>1360246.3242009133</v>
      </c>
      <c r="BM198" s="62">
        <v>379</v>
      </c>
      <c r="BN198" s="83">
        <f t="shared" si="189"/>
        <v>0.75198412698412698</v>
      </c>
      <c r="BO198" s="102">
        <v>103783141</v>
      </c>
      <c r="BP198" s="110">
        <f t="shared" si="190"/>
        <v>273834.14511873352</v>
      </c>
      <c r="BQ198" s="108">
        <f t="shared" si="191"/>
        <v>17324</v>
      </c>
      <c r="BR198" s="62">
        <f t="shared" si="192"/>
        <v>16192</v>
      </c>
      <c r="BS198" s="83">
        <f t="shared" si="193"/>
        <v>0.93465712306626647</v>
      </c>
      <c r="BT198" s="102">
        <f t="shared" si="194"/>
        <v>15862146560</v>
      </c>
      <c r="BU198" s="110">
        <f t="shared" si="195"/>
        <v>979628.61660079053</v>
      </c>
      <c r="BV198" s="62">
        <f t="shared" si="196"/>
        <v>14190</v>
      </c>
      <c r="BW198" s="83">
        <f t="shared" si="197"/>
        <v>0.81909489725236662</v>
      </c>
      <c r="BX198" s="102">
        <f t="shared" si="198"/>
        <v>3408433951</v>
      </c>
      <c r="BY198" s="110">
        <f t="shared" si="199"/>
        <v>240199.71465821</v>
      </c>
      <c r="BZ198" s="85"/>
      <c r="CA198" s="89">
        <f t="shared" si="161"/>
        <v>0.11556222581389985</v>
      </c>
      <c r="CB198" s="89">
        <f t="shared" si="162"/>
        <v>6.5342876933733529E-2</v>
      </c>
    </row>
    <row r="199" spans="1:80" s="15" customFormat="1" ht="13.5" customHeight="1">
      <c r="A199" s="65"/>
      <c r="B199" s="331">
        <v>33</v>
      </c>
      <c r="C199" s="328" t="s">
        <v>42</v>
      </c>
      <c r="D199" s="318" t="s">
        <v>157</v>
      </c>
      <c r="E199" s="307"/>
      <c r="F199" s="154">
        <v>3</v>
      </c>
      <c r="G199" s="62">
        <v>3</v>
      </c>
      <c r="H199" s="83">
        <f t="shared" si="163"/>
        <v>1</v>
      </c>
      <c r="I199" s="102">
        <v>3599770</v>
      </c>
      <c r="J199" s="110">
        <f t="shared" si="164"/>
        <v>1199923.3333333333</v>
      </c>
      <c r="K199" s="62">
        <v>3</v>
      </c>
      <c r="L199" s="83">
        <f t="shared" si="165"/>
        <v>1</v>
      </c>
      <c r="M199" s="102">
        <v>183995</v>
      </c>
      <c r="N199" s="110">
        <f t="shared" si="166"/>
        <v>61331.666666666664</v>
      </c>
      <c r="O199" s="154">
        <v>4</v>
      </c>
      <c r="P199" s="62">
        <v>4</v>
      </c>
      <c r="Q199" s="83">
        <f t="shared" si="167"/>
        <v>1</v>
      </c>
      <c r="R199" s="102">
        <v>956360</v>
      </c>
      <c r="S199" s="110">
        <f t="shared" si="168"/>
        <v>239090</v>
      </c>
      <c r="T199" s="62">
        <v>3</v>
      </c>
      <c r="U199" s="83">
        <f t="shared" si="169"/>
        <v>0.75</v>
      </c>
      <c r="V199" s="102">
        <v>245677</v>
      </c>
      <c r="W199" s="110">
        <f t="shared" si="170"/>
        <v>81892.333333333328</v>
      </c>
      <c r="X199" s="154">
        <v>612</v>
      </c>
      <c r="Y199" s="62">
        <v>603</v>
      </c>
      <c r="Z199" s="83">
        <f t="shared" si="171"/>
        <v>0.98529411764705888</v>
      </c>
      <c r="AA199" s="102">
        <v>267110310</v>
      </c>
      <c r="AB199" s="110">
        <f t="shared" si="172"/>
        <v>442969.00497512438</v>
      </c>
      <c r="AC199" s="62">
        <v>515</v>
      </c>
      <c r="AD199" s="83">
        <f t="shared" si="173"/>
        <v>0.84150326797385622</v>
      </c>
      <c r="AE199" s="102">
        <v>54870734</v>
      </c>
      <c r="AF199" s="110">
        <f t="shared" si="174"/>
        <v>106545.11456310679</v>
      </c>
      <c r="AG199" s="154">
        <v>392</v>
      </c>
      <c r="AH199" s="62">
        <v>392</v>
      </c>
      <c r="AI199" s="83">
        <f t="shared" si="175"/>
        <v>1</v>
      </c>
      <c r="AJ199" s="102">
        <v>173264080</v>
      </c>
      <c r="AK199" s="110">
        <f t="shared" si="176"/>
        <v>442000.20408163266</v>
      </c>
      <c r="AL199" s="62">
        <v>343</v>
      </c>
      <c r="AM199" s="83">
        <f t="shared" si="177"/>
        <v>0.875</v>
      </c>
      <c r="AN199" s="102">
        <v>33960474</v>
      </c>
      <c r="AO199" s="110">
        <f t="shared" si="178"/>
        <v>99010.128279883385</v>
      </c>
      <c r="AP199" s="154">
        <v>189</v>
      </c>
      <c r="AQ199" s="62">
        <v>189</v>
      </c>
      <c r="AR199" s="83">
        <f t="shared" si="179"/>
        <v>1</v>
      </c>
      <c r="AS199" s="102">
        <v>125320780</v>
      </c>
      <c r="AT199" s="110">
        <f t="shared" si="180"/>
        <v>663072.9100529101</v>
      </c>
      <c r="AU199" s="62">
        <v>175</v>
      </c>
      <c r="AV199" s="83">
        <f t="shared" si="181"/>
        <v>0.92592592592592593</v>
      </c>
      <c r="AW199" s="102">
        <v>27905389</v>
      </c>
      <c r="AX199" s="110">
        <f t="shared" si="182"/>
        <v>159459.36571428573</v>
      </c>
      <c r="AY199" s="154">
        <v>57</v>
      </c>
      <c r="AZ199" s="62">
        <v>57</v>
      </c>
      <c r="BA199" s="83">
        <f t="shared" si="183"/>
        <v>1</v>
      </c>
      <c r="BB199" s="102">
        <v>32325260</v>
      </c>
      <c r="BC199" s="110">
        <f t="shared" si="184"/>
        <v>567109.82456140348</v>
      </c>
      <c r="BD199" s="62">
        <v>52</v>
      </c>
      <c r="BE199" s="83">
        <f t="shared" si="185"/>
        <v>0.91228070175438591</v>
      </c>
      <c r="BF199" s="102">
        <v>6380621</v>
      </c>
      <c r="BG199" s="110">
        <f t="shared" si="186"/>
        <v>122704.25</v>
      </c>
      <c r="BH199" s="154">
        <v>9</v>
      </c>
      <c r="BI199" s="62">
        <v>9</v>
      </c>
      <c r="BJ199" s="83">
        <f t="shared" si="187"/>
        <v>1</v>
      </c>
      <c r="BK199" s="102">
        <v>4135210</v>
      </c>
      <c r="BL199" s="110">
        <f t="shared" si="188"/>
        <v>459467.77777777775</v>
      </c>
      <c r="BM199" s="62">
        <v>9</v>
      </c>
      <c r="BN199" s="83">
        <f t="shared" si="189"/>
        <v>1</v>
      </c>
      <c r="BO199" s="102">
        <v>813998</v>
      </c>
      <c r="BP199" s="110">
        <f t="shared" si="190"/>
        <v>90444.222222222219</v>
      </c>
      <c r="BQ199" s="108">
        <f t="shared" si="191"/>
        <v>1266</v>
      </c>
      <c r="BR199" s="62">
        <f t="shared" si="192"/>
        <v>1257</v>
      </c>
      <c r="BS199" s="83">
        <f t="shared" si="193"/>
        <v>0.99289099526066349</v>
      </c>
      <c r="BT199" s="102">
        <f t="shared" si="194"/>
        <v>606711770</v>
      </c>
      <c r="BU199" s="110">
        <f t="shared" si="195"/>
        <v>482666.48369132855</v>
      </c>
      <c r="BV199" s="62">
        <f t="shared" si="196"/>
        <v>1100</v>
      </c>
      <c r="BW199" s="83">
        <f t="shared" si="197"/>
        <v>0.86887835703001581</v>
      </c>
      <c r="BX199" s="102">
        <f t="shared" si="198"/>
        <v>124360888</v>
      </c>
      <c r="BY199" s="110">
        <f t="shared" si="199"/>
        <v>113055.35272727272</v>
      </c>
      <c r="BZ199" s="85"/>
      <c r="CA199" s="89">
        <f t="shared" ref="CA199:CA262" si="200">IFERROR(BS199-BW199,"-")</f>
        <v>0.12401263823064768</v>
      </c>
      <c r="CB199" s="89">
        <f t="shared" si="162"/>
        <v>7.1090047393365108E-3</v>
      </c>
    </row>
    <row r="200" spans="1:80" s="15" customFormat="1" ht="13.5" customHeight="1">
      <c r="A200" s="65"/>
      <c r="B200" s="332"/>
      <c r="C200" s="329"/>
      <c r="D200" s="306" t="s">
        <v>171</v>
      </c>
      <c r="E200" s="307"/>
      <c r="F200" s="154">
        <v>1</v>
      </c>
      <c r="G200" s="62">
        <v>1</v>
      </c>
      <c r="H200" s="83">
        <f t="shared" si="163"/>
        <v>1</v>
      </c>
      <c r="I200" s="102">
        <v>330180</v>
      </c>
      <c r="J200" s="110">
        <f t="shared" si="164"/>
        <v>330180</v>
      </c>
      <c r="K200" s="62">
        <v>1</v>
      </c>
      <c r="L200" s="83">
        <f t="shared" si="165"/>
        <v>1</v>
      </c>
      <c r="M200" s="102">
        <v>50436</v>
      </c>
      <c r="N200" s="110">
        <f t="shared" si="166"/>
        <v>50436</v>
      </c>
      <c r="O200" s="154">
        <v>0</v>
      </c>
      <c r="P200" s="62">
        <v>0</v>
      </c>
      <c r="Q200" s="83" t="str">
        <f t="shared" si="167"/>
        <v>-</v>
      </c>
      <c r="R200" s="102">
        <v>0</v>
      </c>
      <c r="S200" s="110" t="str">
        <f t="shared" si="168"/>
        <v>-</v>
      </c>
      <c r="T200" s="62">
        <v>0</v>
      </c>
      <c r="U200" s="83" t="str">
        <f t="shared" si="169"/>
        <v>-</v>
      </c>
      <c r="V200" s="102">
        <v>0</v>
      </c>
      <c r="W200" s="110" t="str">
        <f t="shared" si="170"/>
        <v>-</v>
      </c>
      <c r="X200" s="154">
        <v>46</v>
      </c>
      <c r="Y200" s="62">
        <v>45</v>
      </c>
      <c r="Z200" s="83">
        <f t="shared" si="171"/>
        <v>0.97826086956521741</v>
      </c>
      <c r="AA200" s="102">
        <v>18407540</v>
      </c>
      <c r="AB200" s="110">
        <f t="shared" si="172"/>
        <v>409056.44444444444</v>
      </c>
      <c r="AC200" s="62">
        <v>34</v>
      </c>
      <c r="AD200" s="83">
        <f t="shared" si="173"/>
        <v>0.73913043478260865</v>
      </c>
      <c r="AE200" s="102">
        <v>3029173</v>
      </c>
      <c r="AF200" s="110">
        <f t="shared" si="174"/>
        <v>89093.323529411762</v>
      </c>
      <c r="AG200" s="154">
        <v>19</v>
      </c>
      <c r="AH200" s="62">
        <v>19</v>
      </c>
      <c r="AI200" s="83">
        <f t="shared" si="175"/>
        <v>1</v>
      </c>
      <c r="AJ200" s="102">
        <v>6728720</v>
      </c>
      <c r="AK200" s="110">
        <f t="shared" si="176"/>
        <v>354143.15789473685</v>
      </c>
      <c r="AL200" s="62">
        <v>16</v>
      </c>
      <c r="AM200" s="83">
        <f t="shared" si="177"/>
        <v>0.84210526315789469</v>
      </c>
      <c r="AN200" s="102">
        <v>1562954</v>
      </c>
      <c r="AO200" s="110">
        <f t="shared" si="178"/>
        <v>97684.625</v>
      </c>
      <c r="AP200" s="154">
        <v>2</v>
      </c>
      <c r="AQ200" s="62">
        <v>2</v>
      </c>
      <c r="AR200" s="83">
        <f t="shared" si="179"/>
        <v>1</v>
      </c>
      <c r="AS200" s="102">
        <v>1027970</v>
      </c>
      <c r="AT200" s="110">
        <f t="shared" si="180"/>
        <v>513985</v>
      </c>
      <c r="AU200" s="62">
        <v>2</v>
      </c>
      <c r="AV200" s="83">
        <f t="shared" si="181"/>
        <v>1</v>
      </c>
      <c r="AW200" s="102">
        <v>58890</v>
      </c>
      <c r="AX200" s="110">
        <f t="shared" si="182"/>
        <v>29445</v>
      </c>
      <c r="AY200" s="154">
        <v>1</v>
      </c>
      <c r="AZ200" s="62">
        <v>1</v>
      </c>
      <c r="BA200" s="83">
        <f t="shared" si="183"/>
        <v>1</v>
      </c>
      <c r="BB200" s="102">
        <v>1741150</v>
      </c>
      <c r="BC200" s="110">
        <f t="shared" si="184"/>
        <v>1741150</v>
      </c>
      <c r="BD200" s="62">
        <v>1</v>
      </c>
      <c r="BE200" s="83">
        <f t="shared" si="185"/>
        <v>1</v>
      </c>
      <c r="BF200" s="102">
        <v>1424483</v>
      </c>
      <c r="BG200" s="110">
        <f t="shared" si="186"/>
        <v>1424483</v>
      </c>
      <c r="BH200" s="154">
        <v>0</v>
      </c>
      <c r="BI200" s="62">
        <v>0</v>
      </c>
      <c r="BJ200" s="83" t="str">
        <f t="shared" si="187"/>
        <v>-</v>
      </c>
      <c r="BK200" s="102">
        <v>0</v>
      </c>
      <c r="BL200" s="110" t="str">
        <f t="shared" si="188"/>
        <v>-</v>
      </c>
      <c r="BM200" s="62">
        <v>0</v>
      </c>
      <c r="BN200" s="83" t="str">
        <f t="shared" si="189"/>
        <v>-</v>
      </c>
      <c r="BO200" s="102">
        <v>0</v>
      </c>
      <c r="BP200" s="110" t="str">
        <f t="shared" si="190"/>
        <v>-</v>
      </c>
      <c r="BQ200" s="108">
        <f t="shared" si="191"/>
        <v>69</v>
      </c>
      <c r="BR200" s="62">
        <f t="shared" si="192"/>
        <v>68</v>
      </c>
      <c r="BS200" s="83">
        <f t="shared" si="193"/>
        <v>0.98550724637681164</v>
      </c>
      <c r="BT200" s="102">
        <f t="shared" si="194"/>
        <v>28235560</v>
      </c>
      <c r="BU200" s="110">
        <f t="shared" si="195"/>
        <v>415228.82352941175</v>
      </c>
      <c r="BV200" s="62">
        <f t="shared" si="196"/>
        <v>54</v>
      </c>
      <c r="BW200" s="83">
        <f t="shared" si="197"/>
        <v>0.78260869565217395</v>
      </c>
      <c r="BX200" s="102">
        <f t="shared" si="198"/>
        <v>6125936</v>
      </c>
      <c r="BY200" s="110">
        <f t="shared" si="199"/>
        <v>113443.25925925926</v>
      </c>
      <c r="BZ200" s="85"/>
      <c r="CA200" s="89">
        <f t="shared" si="200"/>
        <v>0.20289855072463769</v>
      </c>
      <c r="CB200" s="89">
        <f t="shared" ref="CB200:CB263" si="201">IFERROR(1-BS200,"-")</f>
        <v>1.4492753623188359E-2</v>
      </c>
    </row>
    <row r="201" spans="1:80" s="15" customFormat="1" ht="13.5" customHeight="1">
      <c r="A201" s="65"/>
      <c r="B201" s="332"/>
      <c r="C201" s="329"/>
      <c r="D201" s="84"/>
      <c r="E201" s="74" t="s">
        <v>167</v>
      </c>
      <c r="F201" s="178">
        <v>0</v>
      </c>
      <c r="G201" s="64">
        <v>0</v>
      </c>
      <c r="H201" s="82" t="str">
        <f t="shared" si="163"/>
        <v>-</v>
      </c>
      <c r="I201" s="111">
        <v>0</v>
      </c>
      <c r="J201" s="112" t="str">
        <f t="shared" si="164"/>
        <v>-</v>
      </c>
      <c r="K201" s="64">
        <v>0</v>
      </c>
      <c r="L201" s="82" t="str">
        <f t="shared" si="165"/>
        <v>-</v>
      </c>
      <c r="M201" s="111">
        <v>0</v>
      </c>
      <c r="N201" s="112" t="str">
        <f t="shared" si="166"/>
        <v>-</v>
      </c>
      <c r="O201" s="178">
        <v>0</v>
      </c>
      <c r="P201" s="64">
        <v>0</v>
      </c>
      <c r="Q201" s="82" t="str">
        <f t="shared" si="167"/>
        <v>-</v>
      </c>
      <c r="R201" s="111">
        <v>0</v>
      </c>
      <c r="S201" s="112" t="str">
        <f t="shared" si="168"/>
        <v>-</v>
      </c>
      <c r="T201" s="64">
        <v>0</v>
      </c>
      <c r="U201" s="82" t="str">
        <f t="shared" si="169"/>
        <v>-</v>
      </c>
      <c r="V201" s="111">
        <v>0</v>
      </c>
      <c r="W201" s="112" t="str">
        <f t="shared" si="170"/>
        <v>-</v>
      </c>
      <c r="X201" s="178">
        <v>31</v>
      </c>
      <c r="Y201" s="64">
        <v>30</v>
      </c>
      <c r="Z201" s="82">
        <f t="shared" si="171"/>
        <v>0.967741935483871</v>
      </c>
      <c r="AA201" s="111">
        <v>14937470</v>
      </c>
      <c r="AB201" s="112">
        <f t="shared" si="172"/>
        <v>497915.66666666669</v>
      </c>
      <c r="AC201" s="64">
        <v>23</v>
      </c>
      <c r="AD201" s="82">
        <f t="shared" si="173"/>
        <v>0.74193548387096775</v>
      </c>
      <c r="AE201" s="111">
        <v>2048303</v>
      </c>
      <c r="AF201" s="112">
        <f t="shared" si="174"/>
        <v>89056.65217391304</v>
      </c>
      <c r="AG201" s="178">
        <v>10</v>
      </c>
      <c r="AH201" s="64">
        <v>10</v>
      </c>
      <c r="AI201" s="82">
        <f t="shared" si="175"/>
        <v>1</v>
      </c>
      <c r="AJ201" s="111">
        <v>2557160</v>
      </c>
      <c r="AK201" s="112">
        <f t="shared" si="176"/>
        <v>255716</v>
      </c>
      <c r="AL201" s="64">
        <v>8</v>
      </c>
      <c r="AM201" s="82">
        <f t="shared" si="177"/>
        <v>0.8</v>
      </c>
      <c r="AN201" s="111">
        <v>852884</v>
      </c>
      <c r="AO201" s="112">
        <f t="shared" si="178"/>
        <v>106610.5</v>
      </c>
      <c r="AP201" s="178">
        <v>2</v>
      </c>
      <c r="AQ201" s="64">
        <v>2</v>
      </c>
      <c r="AR201" s="82">
        <f t="shared" si="179"/>
        <v>1</v>
      </c>
      <c r="AS201" s="111">
        <v>1027970</v>
      </c>
      <c r="AT201" s="112">
        <f t="shared" si="180"/>
        <v>513985</v>
      </c>
      <c r="AU201" s="64">
        <v>2</v>
      </c>
      <c r="AV201" s="82">
        <f t="shared" si="181"/>
        <v>1</v>
      </c>
      <c r="AW201" s="111">
        <v>58890</v>
      </c>
      <c r="AX201" s="112">
        <f t="shared" si="182"/>
        <v>29445</v>
      </c>
      <c r="AY201" s="178">
        <v>1</v>
      </c>
      <c r="AZ201" s="64">
        <v>1</v>
      </c>
      <c r="BA201" s="82">
        <f t="shared" si="183"/>
        <v>1</v>
      </c>
      <c r="BB201" s="111">
        <v>1741150</v>
      </c>
      <c r="BC201" s="112">
        <f t="shared" si="184"/>
        <v>1741150</v>
      </c>
      <c r="BD201" s="64">
        <v>1</v>
      </c>
      <c r="BE201" s="82">
        <f t="shared" si="185"/>
        <v>1</v>
      </c>
      <c r="BF201" s="111">
        <v>1424483</v>
      </c>
      <c r="BG201" s="112">
        <f t="shared" si="186"/>
        <v>1424483</v>
      </c>
      <c r="BH201" s="178">
        <v>0</v>
      </c>
      <c r="BI201" s="64">
        <v>0</v>
      </c>
      <c r="BJ201" s="82" t="str">
        <f t="shared" si="187"/>
        <v>-</v>
      </c>
      <c r="BK201" s="111">
        <v>0</v>
      </c>
      <c r="BL201" s="112" t="str">
        <f t="shared" si="188"/>
        <v>-</v>
      </c>
      <c r="BM201" s="64">
        <v>0</v>
      </c>
      <c r="BN201" s="82" t="str">
        <f t="shared" si="189"/>
        <v>-</v>
      </c>
      <c r="BO201" s="111">
        <v>0</v>
      </c>
      <c r="BP201" s="112" t="str">
        <f t="shared" si="190"/>
        <v>-</v>
      </c>
      <c r="BQ201" s="109">
        <f t="shared" si="191"/>
        <v>44</v>
      </c>
      <c r="BR201" s="64">
        <f t="shared" si="192"/>
        <v>43</v>
      </c>
      <c r="BS201" s="82">
        <f t="shared" si="193"/>
        <v>0.97727272727272729</v>
      </c>
      <c r="BT201" s="111">
        <f t="shared" si="194"/>
        <v>20263750</v>
      </c>
      <c r="BU201" s="112">
        <f t="shared" si="195"/>
        <v>471250</v>
      </c>
      <c r="BV201" s="64">
        <f t="shared" si="196"/>
        <v>34</v>
      </c>
      <c r="BW201" s="82">
        <f t="shared" si="197"/>
        <v>0.77272727272727271</v>
      </c>
      <c r="BX201" s="111">
        <f t="shared" si="198"/>
        <v>4384560</v>
      </c>
      <c r="BY201" s="112">
        <f t="shared" si="199"/>
        <v>128957.64705882352</v>
      </c>
      <c r="BZ201" s="85"/>
      <c r="CA201" s="89">
        <f t="shared" si="200"/>
        <v>0.20454545454545459</v>
      </c>
      <c r="CB201" s="89">
        <f t="shared" si="201"/>
        <v>2.2727272727272707E-2</v>
      </c>
    </row>
    <row r="202" spans="1:80" s="15" customFormat="1" ht="13.5" customHeight="1">
      <c r="A202" s="65"/>
      <c r="B202" s="332"/>
      <c r="C202" s="329"/>
      <c r="D202" s="84"/>
      <c r="E202" s="209" t="s">
        <v>168</v>
      </c>
      <c r="F202" s="224">
        <v>1</v>
      </c>
      <c r="G202" s="225">
        <v>1</v>
      </c>
      <c r="H202" s="226">
        <f t="shared" si="163"/>
        <v>1</v>
      </c>
      <c r="I202" s="227">
        <v>330180</v>
      </c>
      <c r="J202" s="228">
        <f t="shared" si="164"/>
        <v>330180</v>
      </c>
      <c r="K202" s="225">
        <v>1</v>
      </c>
      <c r="L202" s="226">
        <f t="shared" si="165"/>
        <v>1</v>
      </c>
      <c r="M202" s="227">
        <v>50436</v>
      </c>
      <c r="N202" s="228">
        <f t="shared" si="166"/>
        <v>50436</v>
      </c>
      <c r="O202" s="224">
        <v>0</v>
      </c>
      <c r="P202" s="225">
        <v>0</v>
      </c>
      <c r="Q202" s="226" t="str">
        <f t="shared" si="167"/>
        <v>-</v>
      </c>
      <c r="R202" s="227">
        <v>0</v>
      </c>
      <c r="S202" s="228" t="str">
        <f t="shared" si="168"/>
        <v>-</v>
      </c>
      <c r="T202" s="225">
        <v>0</v>
      </c>
      <c r="U202" s="226" t="str">
        <f t="shared" si="169"/>
        <v>-</v>
      </c>
      <c r="V202" s="227">
        <v>0</v>
      </c>
      <c r="W202" s="228" t="str">
        <f t="shared" si="170"/>
        <v>-</v>
      </c>
      <c r="X202" s="224">
        <v>15</v>
      </c>
      <c r="Y202" s="225">
        <v>15</v>
      </c>
      <c r="Z202" s="226">
        <f t="shared" si="171"/>
        <v>1</v>
      </c>
      <c r="AA202" s="227">
        <v>3470070</v>
      </c>
      <c r="AB202" s="228">
        <f t="shared" si="172"/>
        <v>231338</v>
      </c>
      <c r="AC202" s="225">
        <v>11</v>
      </c>
      <c r="AD202" s="226">
        <f t="shared" si="173"/>
        <v>0.73333333333333328</v>
      </c>
      <c r="AE202" s="227">
        <v>980870</v>
      </c>
      <c r="AF202" s="228">
        <f t="shared" si="174"/>
        <v>89170</v>
      </c>
      <c r="AG202" s="224">
        <v>9</v>
      </c>
      <c r="AH202" s="225">
        <v>9</v>
      </c>
      <c r="AI202" s="226">
        <f t="shared" si="175"/>
        <v>1</v>
      </c>
      <c r="AJ202" s="227">
        <v>4171560</v>
      </c>
      <c r="AK202" s="228">
        <f t="shared" si="176"/>
        <v>463506.66666666669</v>
      </c>
      <c r="AL202" s="225">
        <v>8</v>
      </c>
      <c r="AM202" s="226">
        <f t="shared" si="177"/>
        <v>0.88888888888888884</v>
      </c>
      <c r="AN202" s="227">
        <v>710070</v>
      </c>
      <c r="AO202" s="228">
        <f t="shared" si="178"/>
        <v>88758.75</v>
      </c>
      <c r="AP202" s="224">
        <v>0</v>
      </c>
      <c r="AQ202" s="225">
        <v>0</v>
      </c>
      <c r="AR202" s="226" t="str">
        <f t="shared" si="179"/>
        <v>-</v>
      </c>
      <c r="AS202" s="227">
        <v>0</v>
      </c>
      <c r="AT202" s="228" t="str">
        <f t="shared" si="180"/>
        <v>-</v>
      </c>
      <c r="AU202" s="225">
        <v>0</v>
      </c>
      <c r="AV202" s="226" t="str">
        <f t="shared" si="181"/>
        <v>-</v>
      </c>
      <c r="AW202" s="227">
        <v>0</v>
      </c>
      <c r="AX202" s="228" t="str">
        <f t="shared" si="182"/>
        <v>-</v>
      </c>
      <c r="AY202" s="224">
        <v>0</v>
      </c>
      <c r="AZ202" s="225">
        <v>0</v>
      </c>
      <c r="BA202" s="226" t="str">
        <f t="shared" si="183"/>
        <v>-</v>
      </c>
      <c r="BB202" s="227">
        <v>0</v>
      </c>
      <c r="BC202" s="228" t="str">
        <f t="shared" si="184"/>
        <v>-</v>
      </c>
      <c r="BD202" s="225">
        <v>0</v>
      </c>
      <c r="BE202" s="226" t="str">
        <f t="shared" si="185"/>
        <v>-</v>
      </c>
      <c r="BF202" s="227">
        <v>0</v>
      </c>
      <c r="BG202" s="228" t="str">
        <f t="shared" si="186"/>
        <v>-</v>
      </c>
      <c r="BH202" s="224">
        <v>0</v>
      </c>
      <c r="BI202" s="225">
        <v>0</v>
      </c>
      <c r="BJ202" s="226" t="str">
        <f t="shared" si="187"/>
        <v>-</v>
      </c>
      <c r="BK202" s="227">
        <v>0</v>
      </c>
      <c r="BL202" s="228" t="str">
        <f t="shared" si="188"/>
        <v>-</v>
      </c>
      <c r="BM202" s="225">
        <v>0</v>
      </c>
      <c r="BN202" s="226" t="str">
        <f t="shared" si="189"/>
        <v>-</v>
      </c>
      <c r="BO202" s="227">
        <v>0</v>
      </c>
      <c r="BP202" s="228" t="str">
        <f t="shared" si="190"/>
        <v>-</v>
      </c>
      <c r="BQ202" s="229">
        <f t="shared" si="191"/>
        <v>25</v>
      </c>
      <c r="BR202" s="225">
        <f t="shared" si="192"/>
        <v>25</v>
      </c>
      <c r="BS202" s="226">
        <f t="shared" si="193"/>
        <v>1</v>
      </c>
      <c r="BT202" s="227">
        <f t="shared" si="194"/>
        <v>7971810</v>
      </c>
      <c r="BU202" s="228">
        <f t="shared" si="195"/>
        <v>318872.40000000002</v>
      </c>
      <c r="BV202" s="225">
        <f t="shared" si="196"/>
        <v>20</v>
      </c>
      <c r="BW202" s="226">
        <f t="shared" si="197"/>
        <v>0.8</v>
      </c>
      <c r="BX202" s="227">
        <f t="shared" si="198"/>
        <v>1741376</v>
      </c>
      <c r="BY202" s="228">
        <f t="shared" si="199"/>
        <v>87068.800000000003</v>
      </c>
      <c r="BZ202" s="85"/>
      <c r="CA202" s="89">
        <f t="shared" si="200"/>
        <v>0.19999999999999996</v>
      </c>
      <c r="CB202" s="89">
        <f t="shared" si="201"/>
        <v>0</v>
      </c>
    </row>
    <row r="203" spans="1:80" s="15" customFormat="1" ht="13.5" customHeight="1">
      <c r="A203" s="65"/>
      <c r="B203" s="332"/>
      <c r="C203" s="329"/>
      <c r="D203" s="221"/>
      <c r="E203" s="75" t="s">
        <v>234</v>
      </c>
      <c r="F203" s="222">
        <v>0</v>
      </c>
      <c r="G203" s="136">
        <v>0</v>
      </c>
      <c r="H203" s="134" t="str">
        <f>IFERROR(G203/F203,"-")</f>
        <v>-</v>
      </c>
      <c r="I203" s="137">
        <v>0</v>
      </c>
      <c r="J203" s="135" t="str">
        <f>IFERROR(I203/G203,"-")</f>
        <v>-</v>
      </c>
      <c r="K203" s="136">
        <v>0</v>
      </c>
      <c r="L203" s="134" t="str">
        <f>IFERROR(K203/F203,"-")</f>
        <v>-</v>
      </c>
      <c r="M203" s="137">
        <v>0</v>
      </c>
      <c r="N203" s="135" t="str">
        <f>IFERROR(M203/K203,"-")</f>
        <v>-</v>
      </c>
      <c r="O203" s="222">
        <v>0</v>
      </c>
      <c r="P203" s="136">
        <v>0</v>
      </c>
      <c r="Q203" s="134" t="str">
        <f>IFERROR(P203/O203,"-")</f>
        <v>-</v>
      </c>
      <c r="R203" s="137">
        <v>0</v>
      </c>
      <c r="S203" s="135" t="str">
        <f>IFERROR(R203/P203,"-")</f>
        <v>-</v>
      </c>
      <c r="T203" s="136">
        <v>0</v>
      </c>
      <c r="U203" s="134" t="str">
        <f>IFERROR(T203/O203,"-")</f>
        <v>-</v>
      </c>
      <c r="V203" s="137">
        <v>0</v>
      </c>
      <c r="W203" s="135" t="str">
        <f>IFERROR(V203/T203,"-")</f>
        <v>-</v>
      </c>
      <c r="X203" s="222">
        <v>0</v>
      </c>
      <c r="Y203" s="136">
        <v>0</v>
      </c>
      <c r="Z203" s="134" t="str">
        <f>IFERROR(Y203/X203,"-")</f>
        <v>-</v>
      </c>
      <c r="AA203" s="137">
        <v>0</v>
      </c>
      <c r="AB203" s="135" t="str">
        <f>IFERROR(AA203/Y203,"-")</f>
        <v>-</v>
      </c>
      <c r="AC203" s="136">
        <v>0</v>
      </c>
      <c r="AD203" s="134" t="str">
        <f>IFERROR(AC203/X203,"-")</f>
        <v>-</v>
      </c>
      <c r="AE203" s="137">
        <v>0</v>
      </c>
      <c r="AF203" s="135" t="str">
        <f>IFERROR(AE203/AC203,"-")</f>
        <v>-</v>
      </c>
      <c r="AG203" s="222">
        <v>0</v>
      </c>
      <c r="AH203" s="136">
        <v>0</v>
      </c>
      <c r="AI203" s="134" t="str">
        <f>IFERROR(AH203/AG203,"-")</f>
        <v>-</v>
      </c>
      <c r="AJ203" s="137">
        <v>0</v>
      </c>
      <c r="AK203" s="135" t="str">
        <f>IFERROR(AJ203/AH203,"-")</f>
        <v>-</v>
      </c>
      <c r="AL203" s="136">
        <v>0</v>
      </c>
      <c r="AM203" s="134" t="str">
        <f>IFERROR(AL203/AG203,"-")</f>
        <v>-</v>
      </c>
      <c r="AN203" s="137">
        <v>0</v>
      </c>
      <c r="AO203" s="135" t="str">
        <f>IFERROR(AN203/AL203,"-")</f>
        <v>-</v>
      </c>
      <c r="AP203" s="222">
        <v>0</v>
      </c>
      <c r="AQ203" s="136">
        <v>0</v>
      </c>
      <c r="AR203" s="134" t="str">
        <f>IFERROR(AQ203/AP203,"-")</f>
        <v>-</v>
      </c>
      <c r="AS203" s="137">
        <v>0</v>
      </c>
      <c r="AT203" s="135" t="str">
        <f>IFERROR(AS203/AQ203,"-")</f>
        <v>-</v>
      </c>
      <c r="AU203" s="136">
        <v>0</v>
      </c>
      <c r="AV203" s="134" t="str">
        <f>IFERROR(AU203/AP203,"-")</f>
        <v>-</v>
      </c>
      <c r="AW203" s="137">
        <v>0</v>
      </c>
      <c r="AX203" s="135" t="str">
        <f>IFERROR(AW203/AU203,"-")</f>
        <v>-</v>
      </c>
      <c r="AY203" s="222">
        <v>0</v>
      </c>
      <c r="AZ203" s="136">
        <v>0</v>
      </c>
      <c r="BA203" s="134" t="str">
        <f>IFERROR(AZ203/AY203,"-")</f>
        <v>-</v>
      </c>
      <c r="BB203" s="137">
        <v>0</v>
      </c>
      <c r="BC203" s="135" t="str">
        <f>IFERROR(BB203/AZ203,"-")</f>
        <v>-</v>
      </c>
      <c r="BD203" s="136">
        <v>0</v>
      </c>
      <c r="BE203" s="134" t="str">
        <f>IFERROR(BD203/AY203,"-")</f>
        <v>-</v>
      </c>
      <c r="BF203" s="137">
        <v>0</v>
      </c>
      <c r="BG203" s="135" t="str">
        <f>IFERROR(BF203/BD203,"-")</f>
        <v>-</v>
      </c>
      <c r="BH203" s="222">
        <v>0</v>
      </c>
      <c r="BI203" s="136">
        <v>0</v>
      </c>
      <c r="BJ203" s="134" t="str">
        <f>IFERROR(BI203/BH203,"-")</f>
        <v>-</v>
      </c>
      <c r="BK203" s="137">
        <v>0</v>
      </c>
      <c r="BL203" s="135" t="str">
        <f>IFERROR(BK203/BI203,"-")</f>
        <v>-</v>
      </c>
      <c r="BM203" s="136">
        <v>0</v>
      </c>
      <c r="BN203" s="134" t="str">
        <f>IFERROR(BM203/BH203,"-")</f>
        <v>-</v>
      </c>
      <c r="BO203" s="137">
        <v>0</v>
      </c>
      <c r="BP203" s="135" t="str">
        <f>IFERROR(BO203/BM203,"-")</f>
        <v>-</v>
      </c>
      <c r="BQ203" s="223">
        <f t="shared" si="191"/>
        <v>0</v>
      </c>
      <c r="BR203" s="136">
        <f t="shared" si="192"/>
        <v>0</v>
      </c>
      <c r="BS203" s="134" t="str">
        <f>IFERROR(BR203/BQ203,"-")</f>
        <v>-</v>
      </c>
      <c r="BT203" s="137">
        <f>SUM(I203,R203,AA203,AJ203,AS203,BB203,BK203)</f>
        <v>0</v>
      </c>
      <c r="BU203" s="135" t="str">
        <f>IFERROR(BT203/BR203,"-")</f>
        <v>-</v>
      </c>
      <c r="BV203" s="136">
        <f>SUM(K203,T203,AC203,AL203,AU203,BD203,BM203)</f>
        <v>0</v>
      </c>
      <c r="BW203" s="134" t="str">
        <f>IFERROR(BV203/BQ203,"-")</f>
        <v>-</v>
      </c>
      <c r="BX203" s="137">
        <f>SUM(M203,V203,AE203,AN203,AW203,BF203,BO203)</f>
        <v>0</v>
      </c>
      <c r="BY203" s="135" t="str">
        <f>IFERROR(BX203/BV203,"-")</f>
        <v>-</v>
      </c>
      <c r="BZ203" s="85"/>
      <c r="CA203" s="89" t="str">
        <f t="shared" si="200"/>
        <v>-</v>
      </c>
      <c r="CB203" s="89" t="str">
        <f t="shared" si="201"/>
        <v>-</v>
      </c>
    </row>
    <row r="204" spans="1:80" s="15" customFormat="1" ht="13.5" customHeight="1">
      <c r="A204" s="65"/>
      <c r="B204" s="333"/>
      <c r="C204" s="330"/>
      <c r="D204" s="338" t="s">
        <v>225</v>
      </c>
      <c r="E204" s="339"/>
      <c r="F204" s="154">
        <v>13</v>
      </c>
      <c r="G204" s="62">
        <v>10</v>
      </c>
      <c r="H204" s="83">
        <f t="shared" si="163"/>
        <v>0.76923076923076927</v>
      </c>
      <c r="I204" s="102">
        <v>5718710</v>
      </c>
      <c r="J204" s="110">
        <f t="shared" si="164"/>
        <v>571871</v>
      </c>
      <c r="K204" s="62">
        <v>9</v>
      </c>
      <c r="L204" s="83">
        <f t="shared" si="165"/>
        <v>0.69230769230769229</v>
      </c>
      <c r="M204" s="102">
        <v>1425730</v>
      </c>
      <c r="N204" s="110">
        <f t="shared" si="166"/>
        <v>158414.44444444444</v>
      </c>
      <c r="O204" s="154">
        <v>59</v>
      </c>
      <c r="P204" s="62">
        <v>56</v>
      </c>
      <c r="Q204" s="83">
        <f t="shared" si="167"/>
        <v>0.94915254237288138</v>
      </c>
      <c r="R204" s="102">
        <v>120084350</v>
      </c>
      <c r="S204" s="110">
        <f t="shared" si="168"/>
        <v>2144363.3928571427</v>
      </c>
      <c r="T204" s="62">
        <v>48</v>
      </c>
      <c r="U204" s="83">
        <f t="shared" si="169"/>
        <v>0.81355932203389836</v>
      </c>
      <c r="V204" s="102">
        <v>53213206</v>
      </c>
      <c r="W204" s="110">
        <f t="shared" si="170"/>
        <v>1108608.4583333333</v>
      </c>
      <c r="X204" s="154">
        <v>1840</v>
      </c>
      <c r="Y204" s="62">
        <v>1692</v>
      </c>
      <c r="Z204" s="83">
        <f t="shared" si="171"/>
        <v>0.91956521739130437</v>
      </c>
      <c r="AA204" s="102">
        <v>1441286660</v>
      </c>
      <c r="AB204" s="110">
        <f t="shared" si="172"/>
        <v>851824.26713947987</v>
      </c>
      <c r="AC204" s="62">
        <v>1457</v>
      </c>
      <c r="AD204" s="83">
        <f t="shared" si="173"/>
        <v>0.79184782608695647</v>
      </c>
      <c r="AE204" s="102">
        <v>365492175</v>
      </c>
      <c r="AF204" s="110">
        <f t="shared" si="174"/>
        <v>250852.55662319835</v>
      </c>
      <c r="AG204" s="154">
        <v>1330</v>
      </c>
      <c r="AH204" s="62">
        <v>1267</v>
      </c>
      <c r="AI204" s="83">
        <f t="shared" si="175"/>
        <v>0.95263157894736838</v>
      </c>
      <c r="AJ204" s="102">
        <v>1245150380</v>
      </c>
      <c r="AK204" s="110">
        <f t="shared" si="176"/>
        <v>982754.83820047358</v>
      </c>
      <c r="AL204" s="62">
        <v>1120</v>
      </c>
      <c r="AM204" s="83">
        <f t="shared" si="177"/>
        <v>0.84210526315789469</v>
      </c>
      <c r="AN204" s="102">
        <v>275412175</v>
      </c>
      <c r="AO204" s="110">
        <f t="shared" si="178"/>
        <v>245903.72767857142</v>
      </c>
      <c r="AP204" s="154">
        <v>824</v>
      </c>
      <c r="AQ204" s="62">
        <v>771</v>
      </c>
      <c r="AR204" s="83">
        <f t="shared" si="179"/>
        <v>0.93567961165048541</v>
      </c>
      <c r="AS204" s="102">
        <v>816148260</v>
      </c>
      <c r="AT204" s="110">
        <f t="shared" si="180"/>
        <v>1058558.0544747082</v>
      </c>
      <c r="AU204" s="62">
        <v>697</v>
      </c>
      <c r="AV204" s="83">
        <f t="shared" si="181"/>
        <v>0.845873786407767</v>
      </c>
      <c r="AW204" s="102">
        <v>176391741</v>
      </c>
      <c r="AX204" s="110">
        <f t="shared" si="182"/>
        <v>253072.79913916785</v>
      </c>
      <c r="AY204" s="154">
        <v>400</v>
      </c>
      <c r="AZ204" s="62">
        <v>367</v>
      </c>
      <c r="BA204" s="83">
        <f t="shared" si="183"/>
        <v>0.91749999999999998</v>
      </c>
      <c r="BB204" s="102">
        <v>447630440</v>
      </c>
      <c r="BC204" s="110">
        <f t="shared" si="184"/>
        <v>1219701.4713896457</v>
      </c>
      <c r="BD204" s="62">
        <v>335</v>
      </c>
      <c r="BE204" s="83">
        <f t="shared" si="185"/>
        <v>0.83750000000000002</v>
      </c>
      <c r="BF204" s="102">
        <v>86791023</v>
      </c>
      <c r="BG204" s="110">
        <f t="shared" si="186"/>
        <v>259077.68059701493</v>
      </c>
      <c r="BH204" s="154">
        <v>147</v>
      </c>
      <c r="BI204" s="62">
        <v>127</v>
      </c>
      <c r="BJ204" s="83">
        <f t="shared" si="187"/>
        <v>0.86394557823129248</v>
      </c>
      <c r="BK204" s="102">
        <v>158779890</v>
      </c>
      <c r="BL204" s="110">
        <f t="shared" si="188"/>
        <v>1250235.3543307087</v>
      </c>
      <c r="BM204" s="62">
        <v>100</v>
      </c>
      <c r="BN204" s="83">
        <f t="shared" si="189"/>
        <v>0.68027210884353739</v>
      </c>
      <c r="BO204" s="102">
        <v>17501322</v>
      </c>
      <c r="BP204" s="110">
        <f t="shared" si="190"/>
        <v>175013.22</v>
      </c>
      <c r="BQ204" s="108">
        <f t="shared" si="191"/>
        <v>4613</v>
      </c>
      <c r="BR204" s="62">
        <f t="shared" si="192"/>
        <v>4290</v>
      </c>
      <c r="BS204" s="83">
        <f t="shared" si="193"/>
        <v>0.92998048991979188</v>
      </c>
      <c r="BT204" s="102">
        <f t="shared" si="194"/>
        <v>4234798690</v>
      </c>
      <c r="BU204" s="110">
        <f t="shared" si="195"/>
        <v>987132.56177156174</v>
      </c>
      <c r="BV204" s="62">
        <f t="shared" si="196"/>
        <v>3766</v>
      </c>
      <c r="BW204" s="83">
        <f t="shared" si="197"/>
        <v>0.8163884673748103</v>
      </c>
      <c r="BX204" s="102">
        <f t="shared" si="198"/>
        <v>976227372</v>
      </c>
      <c r="BY204" s="110">
        <f t="shared" si="199"/>
        <v>259221.28836962295</v>
      </c>
      <c r="BZ204" s="85"/>
      <c r="CA204" s="89">
        <f t="shared" si="200"/>
        <v>0.11359202254498157</v>
      </c>
      <c r="CB204" s="89">
        <f t="shared" si="201"/>
        <v>7.0019510080208125E-2</v>
      </c>
    </row>
    <row r="205" spans="1:80" s="15" customFormat="1" ht="13.5" customHeight="1">
      <c r="A205" s="65"/>
      <c r="B205" s="331">
        <v>34</v>
      </c>
      <c r="C205" s="328" t="s">
        <v>44</v>
      </c>
      <c r="D205" s="318" t="s">
        <v>157</v>
      </c>
      <c r="E205" s="307"/>
      <c r="F205" s="154">
        <v>8</v>
      </c>
      <c r="G205" s="62">
        <v>8</v>
      </c>
      <c r="H205" s="83">
        <f t="shared" si="163"/>
        <v>1</v>
      </c>
      <c r="I205" s="102">
        <v>6829100</v>
      </c>
      <c r="J205" s="110">
        <f t="shared" si="164"/>
        <v>853637.5</v>
      </c>
      <c r="K205" s="62">
        <v>8</v>
      </c>
      <c r="L205" s="83">
        <f t="shared" si="165"/>
        <v>1</v>
      </c>
      <c r="M205" s="102">
        <v>1340076</v>
      </c>
      <c r="N205" s="110">
        <f t="shared" si="166"/>
        <v>167509.5</v>
      </c>
      <c r="O205" s="154">
        <v>33</v>
      </c>
      <c r="P205" s="62">
        <v>33</v>
      </c>
      <c r="Q205" s="83">
        <f t="shared" si="167"/>
        <v>1</v>
      </c>
      <c r="R205" s="102">
        <v>17514930</v>
      </c>
      <c r="S205" s="110">
        <f t="shared" si="168"/>
        <v>530755.45454545459</v>
      </c>
      <c r="T205" s="62">
        <v>29</v>
      </c>
      <c r="U205" s="83">
        <f t="shared" si="169"/>
        <v>0.87878787878787878</v>
      </c>
      <c r="V205" s="102">
        <v>2782498</v>
      </c>
      <c r="W205" s="110">
        <f t="shared" si="170"/>
        <v>95948.206896551725</v>
      </c>
      <c r="X205" s="154">
        <v>2096</v>
      </c>
      <c r="Y205" s="62">
        <v>2058</v>
      </c>
      <c r="Z205" s="83">
        <f t="shared" si="171"/>
        <v>0.98187022900763354</v>
      </c>
      <c r="AA205" s="102">
        <v>756708070</v>
      </c>
      <c r="AB205" s="110">
        <f t="shared" si="172"/>
        <v>367690.99611273082</v>
      </c>
      <c r="AC205" s="62">
        <v>1785</v>
      </c>
      <c r="AD205" s="83">
        <f t="shared" si="173"/>
        <v>0.85162213740458015</v>
      </c>
      <c r="AE205" s="102">
        <v>181845252</v>
      </c>
      <c r="AF205" s="110">
        <f t="shared" si="174"/>
        <v>101874.09075630252</v>
      </c>
      <c r="AG205" s="154">
        <v>1435</v>
      </c>
      <c r="AH205" s="62">
        <v>1420</v>
      </c>
      <c r="AI205" s="83">
        <f t="shared" si="175"/>
        <v>0.98954703832752611</v>
      </c>
      <c r="AJ205" s="102">
        <v>752385810</v>
      </c>
      <c r="AK205" s="110">
        <f t="shared" si="176"/>
        <v>529849.161971831</v>
      </c>
      <c r="AL205" s="62">
        <v>1268</v>
      </c>
      <c r="AM205" s="83">
        <f t="shared" si="177"/>
        <v>0.88362369337979096</v>
      </c>
      <c r="AN205" s="102">
        <v>151535496</v>
      </c>
      <c r="AO205" s="110">
        <f t="shared" si="178"/>
        <v>119507.48895899054</v>
      </c>
      <c r="AP205" s="154">
        <v>572</v>
      </c>
      <c r="AQ205" s="62">
        <v>569</v>
      </c>
      <c r="AR205" s="83">
        <f t="shared" si="179"/>
        <v>0.99475524475524479</v>
      </c>
      <c r="AS205" s="102">
        <v>301426380</v>
      </c>
      <c r="AT205" s="110">
        <f t="shared" si="180"/>
        <v>529747.59226713527</v>
      </c>
      <c r="AU205" s="62">
        <v>539</v>
      </c>
      <c r="AV205" s="83">
        <f t="shared" si="181"/>
        <v>0.94230769230769229</v>
      </c>
      <c r="AW205" s="102">
        <v>57097375</v>
      </c>
      <c r="AX205" s="110">
        <f t="shared" si="182"/>
        <v>105932.05009276437</v>
      </c>
      <c r="AY205" s="154">
        <v>128</v>
      </c>
      <c r="AZ205" s="62">
        <v>127</v>
      </c>
      <c r="BA205" s="83">
        <f t="shared" si="183"/>
        <v>0.9921875</v>
      </c>
      <c r="BB205" s="102">
        <v>81505730</v>
      </c>
      <c r="BC205" s="110">
        <f t="shared" si="184"/>
        <v>641777.40157480317</v>
      </c>
      <c r="BD205" s="62">
        <v>116</v>
      </c>
      <c r="BE205" s="83">
        <f t="shared" si="185"/>
        <v>0.90625</v>
      </c>
      <c r="BF205" s="102">
        <v>14838792</v>
      </c>
      <c r="BG205" s="110">
        <f t="shared" si="186"/>
        <v>127920.62068965517</v>
      </c>
      <c r="BH205" s="154">
        <v>21</v>
      </c>
      <c r="BI205" s="62">
        <v>21</v>
      </c>
      <c r="BJ205" s="83">
        <f t="shared" si="187"/>
        <v>1</v>
      </c>
      <c r="BK205" s="102">
        <v>11864550</v>
      </c>
      <c r="BL205" s="110">
        <f t="shared" si="188"/>
        <v>564978.57142857148</v>
      </c>
      <c r="BM205" s="62">
        <v>20</v>
      </c>
      <c r="BN205" s="83">
        <f t="shared" si="189"/>
        <v>0.95238095238095233</v>
      </c>
      <c r="BO205" s="102">
        <v>3039672</v>
      </c>
      <c r="BP205" s="110">
        <f t="shared" si="190"/>
        <v>151983.6</v>
      </c>
      <c r="BQ205" s="108">
        <f t="shared" si="191"/>
        <v>4293</v>
      </c>
      <c r="BR205" s="62">
        <f t="shared" si="192"/>
        <v>4236</v>
      </c>
      <c r="BS205" s="83">
        <f t="shared" si="193"/>
        <v>0.98672257162823196</v>
      </c>
      <c r="BT205" s="102">
        <f t="shared" si="194"/>
        <v>1928234570</v>
      </c>
      <c r="BU205" s="110">
        <f t="shared" si="195"/>
        <v>455201.73984891409</v>
      </c>
      <c r="BV205" s="62">
        <f t="shared" si="196"/>
        <v>3765</v>
      </c>
      <c r="BW205" s="83">
        <f t="shared" si="197"/>
        <v>0.87700908455625437</v>
      </c>
      <c r="BX205" s="102">
        <f t="shared" si="198"/>
        <v>412479161</v>
      </c>
      <c r="BY205" s="110">
        <f t="shared" si="199"/>
        <v>109556.21806108898</v>
      </c>
      <c r="BZ205" s="85"/>
      <c r="CA205" s="89">
        <f t="shared" si="200"/>
        <v>0.10971348707197759</v>
      </c>
      <c r="CB205" s="89">
        <f t="shared" si="201"/>
        <v>1.3277428371768041E-2</v>
      </c>
    </row>
    <row r="206" spans="1:80" s="15" customFormat="1" ht="13.5" customHeight="1">
      <c r="A206" s="65"/>
      <c r="B206" s="332"/>
      <c r="C206" s="329"/>
      <c r="D206" s="306" t="s">
        <v>171</v>
      </c>
      <c r="E206" s="307"/>
      <c r="F206" s="154">
        <v>2</v>
      </c>
      <c r="G206" s="62">
        <v>2</v>
      </c>
      <c r="H206" s="83">
        <f t="shared" si="163"/>
        <v>1</v>
      </c>
      <c r="I206" s="102">
        <v>1501610</v>
      </c>
      <c r="J206" s="110">
        <f t="shared" si="164"/>
        <v>750805</v>
      </c>
      <c r="K206" s="62">
        <v>2</v>
      </c>
      <c r="L206" s="83">
        <f t="shared" si="165"/>
        <v>1</v>
      </c>
      <c r="M206" s="102">
        <v>355061</v>
      </c>
      <c r="N206" s="110">
        <f t="shared" si="166"/>
        <v>177530.5</v>
      </c>
      <c r="O206" s="154">
        <v>4</v>
      </c>
      <c r="P206" s="62">
        <v>4</v>
      </c>
      <c r="Q206" s="83">
        <f t="shared" si="167"/>
        <v>1</v>
      </c>
      <c r="R206" s="102">
        <v>1129070</v>
      </c>
      <c r="S206" s="110">
        <f t="shared" si="168"/>
        <v>282267.5</v>
      </c>
      <c r="T206" s="62">
        <v>4</v>
      </c>
      <c r="U206" s="83">
        <f t="shared" si="169"/>
        <v>1</v>
      </c>
      <c r="V206" s="102">
        <v>154069</v>
      </c>
      <c r="W206" s="110">
        <f t="shared" si="170"/>
        <v>38517.25</v>
      </c>
      <c r="X206" s="154">
        <v>116</v>
      </c>
      <c r="Y206" s="62">
        <v>114</v>
      </c>
      <c r="Z206" s="83">
        <f t="shared" si="171"/>
        <v>0.98275862068965514</v>
      </c>
      <c r="AA206" s="102">
        <v>45842800</v>
      </c>
      <c r="AB206" s="110">
        <f t="shared" si="172"/>
        <v>402129.82456140348</v>
      </c>
      <c r="AC206" s="62">
        <v>94</v>
      </c>
      <c r="AD206" s="83">
        <f t="shared" si="173"/>
        <v>0.81034482758620685</v>
      </c>
      <c r="AE206" s="102">
        <v>10170481</v>
      </c>
      <c r="AF206" s="110">
        <f t="shared" si="174"/>
        <v>108196.60638297872</v>
      </c>
      <c r="AG206" s="154">
        <v>36</v>
      </c>
      <c r="AH206" s="62">
        <v>35</v>
      </c>
      <c r="AI206" s="83">
        <f t="shared" si="175"/>
        <v>0.97222222222222221</v>
      </c>
      <c r="AJ206" s="102">
        <v>13461790</v>
      </c>
      <c r="AK206" s="110">
        <f t="shared" si="176"/>
        <v>384622.57142857142</v>
      </c>
      <c r="AL206" s="62">
        <v>31</v>
      </c>
      <c r="AM206" s="83">
        <f t="shared" si="177"/>
        <v>0.86111111111111116</v>
      </c>
      <c r="AN206" s="102">
        <v>2858416</v>
      </c>
      <c r="AO206" s="110">
        <f t="shared" si="178"/>
        <v>92206.967741935485</v>
      </c>
      <c r="AP206" s="154">
        <v>14</v>
      </c>
      <c r="AQ206" s="62">
        <v>14</v>
      </c>
      <c r="AR206" s="83">
        <f t="shared" si="179"/>
        <v>1</v>
      </c>
      <c r="AS206" s="102">
        <v>5441000</v>
      </c>
      <c r="AT206" s="110">
        <f t="shared" si="180"/>
        <v>388642.85714285716</v>
      </c>
      <c r="AU206" s="62">
        <v>14</v>
      </c>
      <c r="AV206" s="83">
        <f t="shared" si="181"/>
        <v>1</v>
      </c>
      <c r="AW206" s="102">
        <v>1083095</v>
      </c>
      <c r="AX206" s="110">
        <f t="shared" si="182"/>
        <v>77363.928571428565</v>
      </c>
      <c r="AY206" s="154">
        <v>0</v>
      </c>
      <c r="AZ206" s="62">
        <v>0</v>
      </c>
      <c r="BA206" s="83" t="str">
        <f t="shared" si="183"/>
        <v>-</v>
      </c>
      <c r="BB206" s="102">
        <v>0</v>
      </c>
      <c r="BC206" s="110" t="str">
        <f t="shared" si="184"/>
        <v>-</v>
      </c>
      <c r="BD206" s="62">
        <v>0</v>
      </c>
      <c r="BE206" s="83" t="str">
        <f t="shared" si="185"/>
        <v>-</v>
      </c>
      <c r="BF206" s="102">
        <v>0</v>
      </c>
      <c r="BG206" s="110" t="str">
        <f t="shared" si="186"/>
        <v>-</v>
      </c>
      <c r="BH206" s="154">
        <v>0</v>
      </c>
      <c r="BI206" s="62">
        <v>0</v>
      </c>
      <c r="BJ206" s="83" t="str">
        <f t="shared" si="187"/>
        <v>-</v>
      </c>
      <c r="BK206" s="102">
        <v>0</v>
      </c>
      <c r="BL206" s="110" t="str">
        <f t="shared" si="188"/>
        <v>-</v>
      </c>
      <c r="BM206" s="62">
        <v>0</v>
      </c>
      <c r="BN206" s="83" t="str">
        <f t="shared" si="189"/>
        <v>-</v>
      </c>
      <c r="BO206" s="102">
        <v>0</v>
      </c>
      <c r="BP206" s="110" t="str">
        <f t="shared" si="190"/>
        <v>-</v>
      </c>
      <c r="BQ206" s="108">
        <f t="shared" si="191"/>
        <v>172</v>
      </c>
      <c r="BR206" s="62">
        <f t="shared" si="192"/>
        <v>169</v>
      </c>
      <c r="BS206" s="83">
        <f t="shared" si="193"/>
        <v>0.98255813953488369</v>
      </c>
      <c r="BT206" s="102">
        <f t="shared" si="194"/>
        <v>67376270</v>
      </c>
      <c r="BU206" s="110">
        <f t="shared" si="195"/>
        <v>398676.15384615387</v>
      </c>
      <c r="BV206" s="62">
        <f t="shared" si="196"/>
        <v>145</v>
      </c>
      <c r="BW206" s="83">
        <f t="shared" si="197"/>
        <v>0.84302325581395354</v>
      </c>
      <c r="BX206" s="102">
        <f t="shared" si="198"/>
        <v>14621122</v>
      </c>
      <c r="BY206" s="110">
        <f t="shared" si="199"/>
        <v>100835.32413793103</v>
      </c>
      <c r="BZ206" s="85"/>
      <c r="CA206" s="89">
        <f t="shared" si="200"/>
        <v>0.13953488372093015</v>
      </c>
      <c r="CB206" s="89">
        <f t="shared" si="201"/>
        <v>1.744186046511631E-2</v>
      </c>
    </row>
    <row r="207" spans="1:80" s="15" customFormat="1" ht="13.5" customHeight="1">
      <c r="A207" s="65"/>
      <c r="B207" s="332"/>
      <c r="C207" s="329"/>
      <c r="D207" s="84"/>
      <c r="E207" s="74" t="s">
        <v>167</v>
      </c>
      <c r="F207" s="178">
        <v>2</v>
      </c>
      <c r="G207" s="64">
        <v>2</v>
      </c>
      <c r="H207" s="82">
        <f t="shared" si="163"/>
        <v>1</v>
      </c>
      <c r="I207" s="111">
        <v>1501610</v>
      </c>
      <c r="J207" s="112">
        <f t="shared" si="164"/>
        <v>750805</v>
      </c>
      <c r="K207" s="64">
        <v>2</v>
      </c>
      <c r="L207" s="82">
        <f t="shared" si="165"/>
        <v>1</v>
      </c>
      <c r="M207" s="111">
        <v>355061</v>
      </c>
      <c r="N207" s="112">
        <f t="shared" si="166"/>
        <v>177530.5</v>
      </c>
      <c r="O207" s="178">
        <v>4</v>
      </c>
      <c r="P207" s="64">
        <v>4</v>
      </c>
      <c r="Q207" s="82">
        <f t="shared" si="167"/>
        <v>1</v>
      </c>
      <c r="R207" s="111">
        <v>1129070</v>
      </c>
      <c r="S207" s="112">
        <f t="shared" si="168"/>
        <v>282267.5</v>
      </c>
      <c r="T207" s="64">
        <v>4</v>
      </c>
      <c r="U207" s="82">
        <f t="shared" si="169"/>
        <v>1</v>
      </c>
      <c r="V207" s="111">
        <v>154069</v>
      </c>
      <c r="W207" s="112">
        <f t="shared" si="170"/>
        <v>38517.25</v>
      </c>
      <c r="X207" s="178">
        <v>90</v>
      </c>
      <c r="Y207" s="64">
        <v>88</v>
      </c>
      <c r="Z207" s="82">
        <f t="shared" si="171"/>
        <v>0.97777777777777775</v>
      </c>
      <c r="AA207" s="111">
        <v>35669250</v>
      </c>
      <c r="AB207" s="112">
        <f t="shared" si="172"/>
        <v>405332.38636363635</v>
      </c>
      <c r="AC207" s="64">
        <v>72</v>
      </c>
      <c r="AD207" s="82">
        <f t="shared" si="173"/>
        <v>0.8</v>
      </c>
      <c r="AE207" s="111">
        <v>8483927</v>
      </c>
      <c r="AF207" s="112">
        <f t="shared" si="174"/>
        <v>117832.31944444444</v>
      </c>
      <c r="AG207" s="178">
        <v>26</v>
      </c>
      <c r="AH207" s="64">
        <v>25</v>
      </c>
      <c r="AI207" s="82">
        <f t="shared" si="175"/>
        <v>0.96153846153846156</v>
      </c>
      <c r="AJ207" s="111">
        <v>9129020</v>
      </c>
      <c r="AK207" s="112">
        <f t="shared" si="176"/>
        <v>365160.8</v>
      </c>
      <c r="AL207" s="64">
        <v>22</v>
      </c>
      <c r="AM207" s="82">
        <f t="shared" si="177"/>
        <v>0.84615384615384615</v>
      </c>
      <c r="AN207" s="111">
        <v>1965032</v>
      </c>
      <c r="AO207" s="112">
        <f t="shared" si="178"/>
        <v>89319.636363636368</v>
      </c>
      <c r="AP207" s="178">
        <v>10</v>
      </c>
      <c r="AQ207" s="64">
        <v>10</v>
      </c>
      <c r="AR207" s="82">
        <f t="shared" si="179"/>
        <v>1</v>
      </c>
      <c r="AS207" s="111">
        <v>3179940</v>
      </c>
      <c r="AT207" s="112">
        <f t="shared" si="180"/>
        <v>317994</v>
      </c>
      <c r="AU207" s="64">
        <v>10</v>
      </c>
      <c r="AV207" s="82">
        <f t="shared" si="181"/>
        <v>1</v>
      </c>
      <c r="AW207" s="111">
        <v>846791</v>
      </c>
      <c r="AX207" s="112">
        <f t="shared" si="182"/>
        <v>84679.1</v>
      </c>
      <c r="AY207" s="178">
        <v>0</v>
      </c>
      <c r="AZ207" s="64">
        <v>0</v>
      </c>
      <c r="BA207" s="82" t="str">
        <f t="shared" si="183"/>
        <v>-</v>
      </c>
      <c r="BB207" s="111">
        <v>0</v>
      </c>
      <c r="BC207" s="112" t="str">
        <f t="shared" si="184"/>
        <v>-</v>
      </c>
      <c r="BD207" s="64">
        <v>0</v>
      </c>
      <c r="BE207" s="82" t="str">
        <f t="shared" si="185"/>
        <v>-</v>
      </c>
      <c r="BF207" s="111">
        <v>0</v>
      </c>
      <c r="BG207" s="112" t="str">
        <f t="shared" si="186"/>
        <v>-</v>
      </c>
      <c r="BH207" s="178">
        <v>0</v>
      </c>
      <c r="BI207" s="64">
        <v>0</v>
      </c>
      <c r="BJ207" s="82" t="str">
        <f t="shared" si="187"/>
        <v>-</v>
      </c>
      <c r="BK207" s="111">
        <v>0</v>
      </c>
      <c r="BL207" s="112" t="str">
        <f t="shared" si="188"/>
        <v>-</v>
      </c>
      <c r="BM207" s="64">
        <v>0</v>
      </c>
      <c r="BN207" s="82" t="str">
        <f t="shared" si="189"/>
        <v>-</v>
      </c>
      <c r="BO207" s="111">
        <v>0</v>
      </c>
      <c r="BP207" s="112" t="str">
        <f t="shared" si="190"/>
        <v>-</v>
      </c>
      <c r="BQ207" s="109">
        <f t="shared" si="191"/>
        <v>132</v>
      </c>
      <c r="BR207" s="64">
        <f t="shared" si="192"/>
        <v>129</v>
      </c>
      <c r="BS207" s="82">
        <f t="shared" si="193"/>
        <v>0.97727272727272729</v>
      </c>
      <c r="BT207" s="111">
        <f t="shared" si="194"/>
        <v>50608890</v>
      </c>
      <c r="BU207" s="112">
        <f t="shared" si="195"/>
        <v>392316.97674418607</v>
      </c>
      <c r="BV207" s="64">
        <f t="shared" si="196"/>
        <v>110</v>
      </c>
      <c r="BW207" s="82">
        <f t="shared" si="197"/>
        <v>0.83333333333333337</v>
      </c>
      <c r="BX207" s="111">
        <f t="shared" si="198"/>
        <v>11804880</v>
      </c>
      <c r="BY207" s="112">
        <f t="shared" si="199"/>
        <v>107317.09090909091</v>
      </c>
      <c r="BZ207" s="85"/>
      <c r="CA207" s="89">
        <f t="shared" si="200"/>
        <v>0.14393939393939392</v>
      </c>
      <c r="CB207" s="89">
        <f t="shared" si="201"/>
        <v>2.2727272727272707E-2</v>
      </c>
    </row>
    <row r="208" spans="1:80" s="15" customFormat="1" ht="13.5" customHeight="1">
      <c r="A208" s="65"/>
      <c r="B208" s="332"/>
      <c r="C208" s="329"/>
      <c r="D208" s="84"/>
      <c r="E208" s="209" t="s">
        <v>168</v>
      </c>
      <c r="F208" s="224">
        <v>0</v>
      </c>
      <c r="G208" s="225">
        <v>0</v>
      </c>
      <c r="H208" s="226" t="str">
        <f t="shared" si="163"/>
        <v>-</v>
      </c>
      <c r="I208" s="227">
        <v>0</v>
      </c>
      <c r="J208" s="228" t="str">
        <f t="shared" si="164"/>
        <v>-</v>
      </c>
      <c r="K208" s="225">
        <v>0</v>
      </c>
      <c r="L208" s="226" t="str">
        <f t="shared" si="165"/>
        <v>-</v>
      </c>
      <c r="M208" s="227">
        <v>0</v>
      </c>
      <c r="N208" s="228" t="str">
        <f t="shared" si="166"/>
        <v>-</v>
      </c>
      <c r="O208" s="224">
        <v>0</v>
      </c>
      <c r="P208" s="225">
        <v>0</v>
      </c>
      <c r="Q208" s="226" t="str">
        <f t="shared" si="167"/>
        <v>-</v>
      </c>
      <c r="R208" s="227">
        <v>0</v>
      </c>
      <c r="S208" s="228" t="str">
        <f t="shared" si="168"/>
        <v>-</v>
      </c>
      <c r="T208" s="225">
        <v>0</v>
      </c>
      <c r="U208" s="226" t="str">
        <f t="shared" si="169"/>
        <v>-</v>
      </c>
      <c r="V208" s="227">
        <v>0</v>
      </c>
      <c r="W208" s="228" t="str">
        <f t="shared" si="170"/>
        <v>-</v>
      </c>
      <c r="X208" s="224">
        <v>26</v>
      </c>
      <c r="Y208" s="225">
        <v>26</v>
      </c>
      <c r="Z208" s="226">
        <f t="shared" si="171"/>
        <v>1</v>
      </c>
      <c r="AA208" s="227">
        <v>10173550</v>
      </c>
      <c r="AB208" s="228">
        <f t="shared" si="172"/>
        <v>391290.38461538462</v>
      </c>
      <c r="AC208" s="225">
        <v>22</v>
      </c>
      <c r="AD208" s="226">
        <f t="shared" si="173"/>
        <v>0.84615384615384615</v>
      </c>
      <c r="AE208" s="227">
        <v>1686554</v>
      </c>
      <c r="AF208" s="228">
        <f t="shared" si="174"/>
        <v>76661.545454545456</v>
      </c>
      <c r="AG208" s="224">
        <v>10</v>
      </c>
      <c r="AH208" s="225">
        <v>10</v>
      </c>
      <c r="AI208" s="226">
        <f t="shared" si="175"/>
        <v>1</v>
      </c>
      <c r="AJ208" s="227">
        <v>4332770</v>
      </c>
      <c r="AK208" s="228">
        <f t="shared" si="176"/>
        <v>433277</v>
      </c>
      <c r="AL208" s="225">
        <v>9</v>
      </c>
      <c r="AM208" s="226">
        <f t="shared" si="177"/>
        <v>0.9</v>
      </c>
      <c r="AN208" s="227">
        <v>893384</v>
      </c>
      <c r="AO208" s="228">
        <f t="shared" si="178"/>
        <v>99264.888888888891</v>
      </c>
      <c r="AP208" s="224">
        <v>4</v>
      </c>
      <c r="AQ208" s="225">
        <v>4</v>
      </c>
      <c r="AR208" s="226">
        <f t="shared" si="179"/>
        <v>1</v>
      </c>
      <c r="AS208" s="227">
        <v>2261060</v>
      </c>
      <c r="AT208" s="228">
        <f t="shared" si="180"/>
        <v>565265</v>
      </c>
      <c r="AU208" s="225">
        <v>4</v>
      </c>
      <c r="AV208" s="226">
        <f t="shared" si="181"/>
        <v>1</v>
      </c>
      <c r="AW208" s="227">
        <v>236304</v>
      </c>
      <c r="AX208" s="228">
        <f t="shared" si="182"/>
        <v>59076</v>
      </c>
      <c r="AY208" s="224">
        <v>0</v>
      </c>
      <c r="AZ208" s="225">
        <v>0</v>
      </c>
      <c r="BA208" s="226" t="str">
        <f t="shared" si="183"/>
        <v>-</v>
      </c>
      <c r="BB208" s="227">
        <v>0</v>
      </c>
      <c r="BC208" s="228" t="str">
        <f t="shared" si="184"/>
        <v>-</v>
      </c>
      <c r="BD208" s="225">
        <v>0</v>
      </c>
      <c r="BE208" s="226" t="str">
        <f t="shared" si="185"/>
        <v>-</v>
      </c>
      <c r="BF208" s="227">
        <v>0</v>
      </c>
      <c r="BG208" s="228" t="str">
        <f t="shared" si="186"/>
        <v>-</v>
      </c>
      <c r="BH208" s="224">
        <v>0</v>
      </c>
      <c r="BI208" s="225">
        <v>0</v>
      </c>
      <c r="BJ208" s="226" t="str">
        <f t="shared" si="187"/>
        <v>-</v>
      </c>
      <c r="BK208" s="227">
        <v>0</v>
      </c>
      <c r="BL208" s="228" t="str">
        <f t="shared" si="188"/>
        <v>-</v>
      </c>
      <c r="BM208" s="225">
        <v>0</v>
      </c>
      <c r="BN208" s="226" t="str">
        <f t="shared" si="189"/>
        <v>-</v>
      </c>
      <c r="BO208" s="227">
        <v>0</v>
      </c>
      <c r="BP208" s="228" t="str">
        <f t="shared" si="190"/>
        <v>-</v>
      </c>
      <c r="BQ208" s="229">
        <f t="shared" si="191"/>
        <v>40</v>
      </c>
      <c r="BR208" s="225">
        <f t="shared" si="192"/>
        <v>40</v>
      </c>
      <c r="BS208" s="226">
        <f t="shared" si="193"/>
        <v>1</v>
      </c>
      <c r="BT208" s="227">
        <f t="shared" si="194"/>
        <v>16767380</v>
      </c>
      <c r="BU208" s="228">
        <f t="shared" si="195"/>
        <v>419184.5</v>
      </c>
      <c r="BV208" s="225">
        <f t="shared" si="196"/>
        <v>35</v>
      </c>
      <c r="BW208" s="226">
        <f t="shared" si="197"/>
        <v>0.875</v>
      </c>
      <c r="BX208" s="227">
        <f t="shared" si="198"/>
        <v>2816242</v>
      </c>
      <c r="BY208" s="228">
        <f t="shared" si="199"/>
        <v>80464.057142857142</v>
      </c>
      <c r="BZ208" s="85"/>
      <c r="CA208" s="89">
        <f t="shared" si="200"/>
        <v>0.125</v>
      </c>
      <c r="CB208" s="89">
        <f t="shared" si="201"/>
        <v>0</v>
      </c>
    </row>
    <row r="209" spans="1:80" s="15" customFormat="1" ht="13.5" customHeight="1">
      <c r="A209" s="65"/>
      <c r="B209" s="332"/>
      <c r="C209" s="329"/>
      <c r="D209" s="221"/>
      <c r="E209" s="75" t="s">
        <v>234</v>
      </c>
      <c r="F209" s="222">
        <v>0</v>
      </c>
      <c r="G209" s="136">
        <v>0</v>
      </c>
      <c r="H209" s="134" t="str">
        <f>IFERROR(G209/F209,"-")</f>
        <v>-</v>
      </c>
      <c r="I209" s="137">
        <v>0</v>
      </c>
      <c r="J209" s="135" t="str">
        <f>IFERROR(I209/G209,"-")</f>
        <v>-</v>
      </c>
      <c r="K209" s="136">
        <v>0</v>
      </c>
      <c r="L209" s="134" t="str">
        <f>IFERROR(K209/F209,"-")</f>
        <v>-</v>
      </c>
      <c r="M209" s="137">
        <v>0</v>
      </c>
      <c r="N209" s="135" t="str">
        <f>IFERROR(M209/K209,"-")</f>
        <v>-</v>
      </c>
      <c r="O209" s="222">
        <v>0</v>
      </c>
      <c r="P209" s="136">
        <v>0</v>
      </c>
      <c r="Q209" s="134" t="str">
        <f>IFERROR(P209/O209,"-")</f>
        <v>-</v>
      </c>
      <c r="R209" s="137">
        <v>0</v>
      </c>
      <c r="S209" s="135" t="str">
        <f>IFERROR(R209/P209,"-")</f>
        <v>-</v>
      </c>
      <c r="T209" s="136">
        <v>0</v>
      </c>
      <c r="U209" s="134" t="str">
        <f>IFERROR(T209/O209,"-")</f>
        <v>-</v>
      </c>
      <c r="V209" s="137">
        <v>0</v>
      </c>
      <c r="W209" s="135" t="str">
        <f>IFERROR(V209/T209,"-")</f>
        <v>-</v>
      </c>
      <c r="X209" s="222">
        <v>0</v>
      </c>
      <c r="Y209" s="136">
        <v>0</v>
      </c>
      <c r="Z209" s="134" t="str">
        <f>IFERROR(Y209/X209,"-")</f>
        <v>-</v>
      </c>
      <c r="AA209" s="137">
        <v>0</v>
      </c>
      <c r="AB209" s="135" t="str">
        <f>IFERROR(AA209/Y209,"-")</f>
        <v>-</v>
      </c>
      <c r="AC209" s="136">
        <v>0</v>
      </c>
      <c r="AD209" s="134" t="str">
        <f>IFERROR(AC209/X209,"-")</f>
        <v>-</v>
      </c>
      <c r="AE209" s="137">
        <v>0</v>
      </c>
      <c r="AF209" s="135" t="str">
        <f>IFERROR(AE209/AC209,"-")</f>
        <v>-</v>
      </c>
      <c r="AG209" s="222">
        <v>0</v>
      </c>
      <c r="AH209" s="136">
        <v>0</v>
      </c>
      <c r="AI209" s="134" t="str">
        <f>IFERROR(AH209/AG209,"-")</f>
        <v>-</v>
      </c>
      <c r="AJ209" s="137">
        <v>0</v>
      </c>
      <c r="AK209" s="135" t="str">
        <f>IFERROR(AJ209/AH209,"-")</f>
        <v>-</v>
      </c>
      <c r="AL209" s="136">
        <v>0</v>
      </c>
      <c r="AM209" s="134" t="str">
        <f>IFERROR(AL209/AG209,"-")</f>
        <v>-</v>
      </c>
      <c r="AN209" s="137">
        <v>0</v>
      </c>
      <c r="AO209" s="135" t="str">
        <f>IFERROR(AN209/AL209,"-")</f>
        <v>-</v>
      </c>
      <c r="AP209" s="222">
        <v>0</v>
      </c>
      <c r="AQ209" s="136">
        <v>0</v>
      </c>
      <c r="AR209" s="134" t="str">
        <f>IFERROR(AQ209/AP209,"-")</f>
        <v>-</v>
      </c>
      <c r="AS209" s="137">
        <v>0</v>
      </c>
      <c r="AT209" s="135" t="str">
        <f>IFERROR(AS209/AQ209,"-")</f>
        <v>-</v>
      </c>
      <c r="AU209" s="136">
        <v>0</v>
      </c>
      <c r="AV209" s="134" t="str">
        <f>IFERROR(AU209/AP209,"-")</f>
        <v>-</v>
      </c>
      <c r="AW209" s="137">
        <v>0</v>
      </c>
      <c r="AX209" s="135" t="str">
        <f>IFERROR(AW209/AU209,"-")</f>
        <v>-</v>
      </c>
      <c r="AY209" s="222">
        <v>0</v>
      </c>
      <c r="AZ209" s="136">
        <v>0</v>
      </c>
      <c r="BA209" s="134" t="str">
        <f>IFERROR(AZ209/AY209,"-")</f>
        <v>-</v>
      </c>
      <c r="BB209" s="137">
        <v>0</v>
      </c>
      <c r="BC209" s="135" t="str">
        <f>IFERROR(BB209/AZ209,"-")</f>
        <v>-</v>
      </c>
      <c r="BD209" s="136">
        <v>0</v>
      </c>
      <c r="BE209" s="134" t="str">
        <f>IFERROR(BD209/AY209,"-")</f>
        <v>-</v>
      </c>
      <c r="BF209" s="137">
        <v>0</v>
      </c>
      <c r="BG209" s="135" t="str">
        <f>IFERROR(BF209/BD209,"-")</f>
        <v>-</v>
      </c>
      <c r="BH209" s="222">
        <v>0</v>
      </c>
      <c r="BI209" s="136">
        <v>0</v>
      </c>
      <c r="BJ209" s="134" t="str">
        <f>IFERROR(BI209/BH209,"-")</f>
        <v>-</v>
      </c>
      <c r="BK209" s="137">
        <v>0</v>
      </c>
      <c r="BL209" s="135" t="str">
        <f>IFERROR(BK209/BI209,"-")</f>
        <v>-</v>
      </c>
      <c r="BM209" s="136">
        <v>0</v>
      </c>
      <c r="BN209" s="134" t="str">
        <f>IFERROR(BM209/BH209,"-")</f>
        <v>-</v>
      </c>
      <c r="BO209" s="137">
        <v>0</v>
      </c>
      <c r="BP209" s="135" t="str">
        <f>IFERROR(BO209/BM209,"-")</f>
        <v>-</v>
      </c>
      <c r="BQ209" s="223">
        <f t="shared" si="191"/>
        <v>0</v>
      </c>
      <c r="BR209" s="136">
        <f t="shared" si="192"/>
        <v>0</v>
      </c>
      <c r="BS209" s="134" t="str">
        <f>IFERROR(BR209/BQ209,"-")</f>
        <v>-</v>
      </c>
      <c r="BT209" s="137">
        <f>SUM(I209,R209,AA209,AJ209,AS209,BB209,BK209)</f>
        <v>0</v>
      </c>
      <c r="BU209" s="135" t="str">
        <f>IFERROR(BT209/BR209,"-")</f>
        <v>-</v>
      </c>
      <c r="BV209" s="136">
        <f>SUM(K209,T209,AC209,AL209,AU209,BD209,BM209)</f>
        <v>0</v>
      </c>
      <c r="BW209" s="134" t="str">
        <f>IFERROR(BV209/BQ209,"-")</f>
        <v>-</v>
      </c>
      <c r="BX209" s="137">
        <f>SUM(M209,V209,AE209,AN209,AW209,BF209,BO209)</f>
        <v>0</v>
      </c>
      <c r="BY209" s="135" t="str">
        <f>IFERROR(BX209/BV209,"-")</f>
        <v>-</v>
      </c>
      <c r="BZ209" s="85"/>
      <c r="CA209" s="89" t="str">
        <f t="shared" si="200"/>
        <v>-</v>
      </c>
      <c r="CB209" s="89" t="str">
        <f t="shared" si="201"/>
        <v>-</v>
      </c>
    </row>
    <row r="210" spans="1:80" s="15" customFormat="1" ht="13.5" customHeight="1">
      <c r="A210" s="65"/>
      <c r="B210" s="333"/>
      <c r="C210" s="330"/>
      <c r="D210" s="338" t="s">
        <v>225</v>
      </c>
      <c r="E210" s="339"/>
      <c r="F210" s="154">
        <v>114</v>
      </c>
      <c r="G210" s="62">
        <v>109</v>
      </c>
      <c r="H210" s="83">
        <f t="shared" si="163"/>
        <v>0.95614035087719296</v>
      </c>
      <c r="I210" s="102">
        <v>178156340</v>
      </c>
      <c r="J210" s="110">
        <f t="shared" si="164"/>
        <v>1634461.8348623854</v>
      </c>
      <c r="K210" s="62">
        <v>96</v>
      </c>
      <c r="L210" s="83">
        <f t="shared" si="165"/>
        <v>0.84210526315789469</v>
      </c>
      <c r="M210" s="102">
        <v>83069624</v>
      </c>
      <c r="N210" s="110">
        <f t="shared" si="166"/>
        <v>865308.58333333337</v>
      </c>
      <c r="O210" s="154">
        <v>226</v>
      </c>
      <c r="P210" s="62">
        <v>220</v>
      </c>
      <c r="Q210" s="83">
        <f t="shared" si="167"/>
        <v>0.97345132743362828</v>
      </c>
      <c r="R210" s="102">
        <v>425322430</v>
      </c>
      <c r="S210" s="110">
        <f t="shared" si="168"/>
        <v>1933283.7727272727</v>
      </c>
      <c r="T210" s="62">
        <v>195</v>
      </c>
      <c r="U210" s="83">
        <f t="shared" si="169"/>
        <v>0.86283185840707965</v>
      </c>
      <c r="V210" s="102">
        <v>154952868</v>
      </c>
      <c r="W210" s="110">
        <f t="shared" si="170"/>
        <v>794630.09230769228</v>
      </c>
      <c r="X210" s="154">
        <v>8113</v>
      </c>
      <c r="Y210" s="62">
        <v>7550</v>
      </c>
      <c r="Z210" s="83">
        <f t="shared" si="171"/>
        <v>0.9306052015284112</v>
      </c>
      <c r="AA210" s="102">
        <v>5815044180</v>
      </c>
      <c r="AB210" s="110">
        <f t="shared" si="172"/>
        <v>770204.52715231793</v>
      </c>
      <c r="AC210" s="62">
        <v>6602</v>
      </c>
      <c r="AD210" s="83">
        <f t="shared" si="173"/>
        <v>0.81375570072722792</v>
      </c>
      <c r="AE210" s="102">
        <v>1379732226</v>
      </c>
      <c r="AF210" s="110">
        <f t="shared" si="174"/>
        <v>208987.0078764011</v>
      </c>
      <c r="AG210" s="154">
        <v>6546</v>
      </c>
      <c r="AH210" s="62">
        <v>6254</v>
      </c>
      <c r="AI210" s="83">
        <f t="shared" si="175"/>
        <v>0.95539260617170796</v>
      </c>
      <c r="AJ210" s="102">
        <v>6088827740</v>
      </c>
      <c r="AK210" s="110">
        <f t="shared" si="176"/>
        <v>973589.34122161812</v>
      </c>
      <c r="AL210" s="62">
        <v>5624</v>
      </c>
      <c r="AM210" s="83">
        <f t="shared" si="177"/>
        <v>0.85915062633669415</v>
      </c>
      <c r="AN210" s="102">
        <v>1200244883</v>
      </c>
      <c r="AO210" s="110">
        <f t="shared" si="178"/>
        <v>213414.80849928877</v>
      </c>
      <c r="AP210" s="154">
        <v>4451</v>
      </c>
      <c r="AQ210" s="62">
        <v>4276</v>
      </c>
      <c r="AR210" s="83">
        <f t="shared" si="179"/>
        <v>0.9606829925859357</v>
      </c>
      <c r="AS210" s="102">
        <v>5001547160</v>
      </c>
      <c r="AT210" s="110">
        <f t="shared" si="180"/>
        <v>1169678.9429373245</v>
      </c>
      <c r="AU210" s="62">
        <v>3873</v>
      </c>
      <c r="AV210" s="83">
        <f t="shared" si="181"/>
        <v>0.87014154122669063</v>
      </c>
      <c r="AW210" s="102">
        <v>1047829228</v>
      </c>
      <c r="AX210" s="110">
        <f t="shared" si="182"/>
        <v>270547.17996385234</v>
      </c>
      <c r="AY210" s="154">
        <v>2073</v>
      </c>
      <c r="AZ210" s="62">
        <v>1975</v>
      </c>
      <c r="BA210" s="83">
        <f t="shared" si="183"/>
        <v>0.95272551857211774</v>
      </c>
      <c r="BB210" s="102">
        <v>2589852250</v>
      </c>
      <c r="BC210" s="110">
        <f t="shared" si="184"/>
        <v>1311317.5949367089</v>
      </c>
      <c r="BD210" s="62">
        <v>1775</v>
      </c>
      <c r="BE210" s="83">
        <f t="shared" si="185"/>
        <v>0.8562469850458273</v>
      </c>
      <c r="BF210" s="102">
        <v>439901679</v>
      </c>
      <c r="BG210" s="110">
        <f t="shared" si="186"/>
        <v>247831.93183098591</v>
      </c>
      <c r="BH210" s="154">
        <v>676</v>
      </c>
      <c r="BI210" s="62">
        <v>619</v>
      </c>
      <c r="BJ210" s="83">
        <f t="shared" si="187"/>
        <v>0.91568047337278102</v>
      </c>
      <c r="BK210" s="102">
        <v>907846780</v>
      </c>
      <c r="BL210" s="110">
        <f t="shared" si="188"/>
        <v>1466634.5395799677</v>
      </c>
      <c r="BM210" s="62">
        <v>553</v>
      </c>
      <c r="BN210" s="83">
        <f t="shared" si="189"/>
        <v>0.81804733727810652</v>
      </c>
      <c r="BO210" s="102">
        <v>124300474</v>
      </c>
      <c r="BP210" s="110">
        <f t="shared" si="190"/>
        <v>224774.81735985534</v>
      </c>
      <c r="BQ210" s="108">
        <f t="shared" si="191"/>
        <v>22199</v>
      </c>
      <c r="BR210" s="62">
        <f t="shared" si="192"/>
        <v>21003</v>
      </c>
      <c r="BS210" s="83">
        <f t="shared" si="193"/>
        <v>0.9461236992657327</v>
      </c>
      <c r="BT210" s="102">
        <f t="shared" si="194"/>
        <v>21006596880</v>
      </c>
      <c r="BU210" s="110">
        <f t="shared" si="195"/>
        <v>1000171.2555349236</v>
      </c>
      <c r="BV210" s="62">
        <f t="shared" si="196"/>
        <v>18718</v>
      </c>
      <c r="BW210" s="83">
        <f t="shared" si="197"/>
        <v>0.84319113473579888</v>
      </c>
      <c r="BX210" s="102">
        <f t="shared" si="198"/>
        <v>4430030982</v>
      </c>
      <c r="BY210" s="110">
        <f t="shared" si="199"/>
        <v>236672.23966235708</v>
      </c>
      <c r="BZ210" s="85"/>
      <c r="CA210" s="89">
        <f t="shared" si="200"/>
        <v>0.10293256452993382</v>
      </c>
      <c r="CB210" s="89">
        <f t="shared" si="201"/>
        <v>5.3876300734267302E-2</v>
      </c>
    </row>
    <row r="211" spans="1:80" s="15" customFormat="1" ht="13.5" customHeight="1">
      <c r="A211" s="65"/>
      <c r="B211" s="331">
        <v>35</v>
      </c>
      <c r="C211" s="328" t="s">
        <v>1</v>
      </c>
      <c r="D211" s="318" t="s">
        <v>157</v>
      </c>
      <c r="E211" s="307"/>
      <c r="F211" s="154">
        <v>3</v>
      </c>
      <c r="G211" s="62">
        <v>3</v>
      </c>
      <c r="H211" s="83">
        <f t="shared" si="163"/>
        <v>1</v>
      </c>
      <c r="I211" s="102">
        <v>918350</v>
      </c>
      <c r="J211" s="110">
        <f t="shared" si="164"/>
        <v>306116.66666666669</v>
      </c>
      <c r="K211" s="62">
        <v>3</v>
      </c>
      <c r="L211" s="83">
        <f t="shared" si="165"/>
        <v>1</v>
      </c>
      <c r="M211" s="102">
        <v>174440</v>
      </c>
      <c r="N211" s="110">
        <f t="shared" si="166"/>
        <v>58146.666666666664</v>
      </c>
      <c r="O211" s="154">
        <v>8</v>
      </c>
      <c r="P211" s="62">
        <v>8</v>
      </c>
      <c r="Q211" s="83">
        <f t="shared" si="167"/>
        <v>1</v>
      </c>
      <c r="R211" s="102">
        <v>5719210</v>
      </c>
      <c r="S211" s="110">
        <f t="shared" si="168"/>
        <v>714901.25</v>
      </c>
      <c r="T211" s="62">
        <v>8</v>
      </c>
      <c r="U211" s="83">
        <f t="shared" si="169"/>
        <v>1</v>
      </c>
      <c r="V211" s="102">
        <v>1012588</v>
      </c>
      <c r="W211" s="110">
        <f t="shared" si="170"/>
        <v>126573.5</v>
      </c>
      <c r="X211" s="154">
        <v>4337</v>
      </c>
      <c r="Y211" s="62">
        <v>4264</v>
      </c>
      <c r="Z211" s="83">
        <f t="shared" si="171"/>
        <v>0.98316808854046578</v>
      </c>
      <c r="AA211" s="102">
        <v>1765573200</v>
      </c>
      <c r="AB211" s="110">
        <f t="shared" si="172"/>
        <v>414065.00938086305</v>
      </c>
      <c r="AC211" s="62">
        <v>3632</v>
      </c>
      <c r="AD211" s="83">
        <f t="shared" si="173"/>
        <v>0.83744523864422415</v>
      </c>
      <c r="AE211" s="102">
        <v>378220334</v>
      </c>
      <c r="AF211" s="110">
        <f t="shared" si="174"/>
        <v>104135.55451541851</v>
      </c>
      <c r="AG211" s="154">
        <v>3289</v>
      </c>
      <c r="AH211" s="62">
        <v>3256</v>
      </c>
      <c r="AI211" s="83">
        <f t="shared" si="175"/>
        <v>0.98996655518394649</v>
      </c>
      <c r="AJ211" s="102">
        <v>1590105660</v>
      </c>
      <c r="AK211" s="110">
        <f t="shared" si="176"/>
        <v>488361.68918918917</v>
      </c>
      <c r="AL211" s="62">
        <v>2867</v>
      </c>
      <c r="AM211" s="83">
        <f t="shared" si="177"/>
        <v>0.87169352386743693</v>
      </c>
      <c r="AN211" s="102">
        <v>329547537</v>
      </c>
      <c r="AO211" s="110">
        <f t="shared" si="178"/>
        <v>114945.07743285665</v>
      </c>
      <c r="AP211" s="154">
        <v>1487</v>
      </c>
      <c r="AQ211" s="62">
        <v>1474</v>
      </c>
      <c r="AR211" s="83">
        <f t="shared" si="179"/>
        <v>0.99125756556825828</v>
      </c>
      <c r="AS211" s="102">
        <v>827190590</v>
      </c>
      <c r="AT211" s="110">
        <f t="shared" si="180"/>
        <v>561187.64586160111</v>
      </c>
      <c r="AU211" s="62">
        <v>1310</v>
      </c>
      <c r="AV211" s="83">
        <f t="shared" si="181"/>
        <v>0.88096839273705452</v>
      </c>
      <c r="AW211" s="102">
        <v>152238826</v>
      </c>
      <c r="AX211" s="110">
        <f t="shared" si="182"/>
        <v>116212.84427480916</v>
      </c>
      <c r="AY211" s="154">
        <v>369</v>
      </c>
      <c r="AZ211" s="62">
        <v>368</v>
      </c>
      <c r="BA211" s="83">
        <f t="shared" si="183"/>
        <v>0.99728997289972898</v>
      </c>
      <c r="BB211" s="102">
        <v>195378240</v>
      </c>
      <c r="BC211" s="110">
        <f t="shared" si="184"/>
        <v>530919.13043478259</v>
      </c>
      <c r="BD211" s="62">
        <v>330</v>
      </c>
      <c r="BE211" s="83">
        <f t="shared" si="185"/>
        <v>0.89430894308943087</v>
      </c>
      <c r="BF211" s="102">
        <v>34441381</v>
      </c>
      <c r="BG211" s="110">
        <f t="shared" si="186"/>
        <v>104367.82121212121</v>
      </c>
      <c r="BH211" s="154">
        <v>81</v>
      </c>
      <c r="BI211" s="62">
        <v>81</v>
      </c>
      <c r="BJ211" s="83">
        <f t="shared" si="187"/>
        <v>1</v>
      </c>
      <c r="BK211" s="102">
        <v>43918570</v>
      </c>
      <c r="BL211" s="110">
        <f t="shared" si="188"/>
        <v>542204.56790123461</v>
      </c>
      <c r="BM211" s="62">
        <v>70</v>
      </c>
      <c r="BN211" s="83">
        <f t="shared" si="189"/>
        <v>0.86419753086419748</v>
      </c>
      <c r="BO211" s="102">
        <v>7496590</v>
      </c>
      <c r="BP211" s="110">
        <f t="shared" si="190"/>
        <v>107094.14285714286</v>
      </c>
      <c r="BQ211" s="108">
        <f t="shared" si="191"/>
        <v>9574</v>
      </c>
      <c r="BR211" s="62">
        <f t="shared" si="192"/>
        <v>9454</v>
      </c>
      <c r="BS211" s="83">
        <f t="shared" si="193"/>
        <v>0.9874660538959682</v>
      </c>
      <c r="BT211" s="102">
        <f t="shared" si="194"/>
        <v>4428803820</v>
      </c>
      <c r="BU211" s="110">
        <f t="shared" si="195"/>
        <v>468458.19970382907</v>
      </c>
      <c r="BV211" s="62">
        <f t="shared" si="196"/>
        <v>8220</v>
      </c>
      <c r="BW211" s="83">
        <f t="shared" si="197"/>
        <v>0.85857530812617511</v>
      </c>
      <c r="BX211" s="102">
        <f t="shared" si="198"/>
        <v>903131696</v>
      </c>
      <c r="BY211" s="110">
        <f t="shared" si="199"/>
        <v>109870.03600973236</v>
      </c>
      <c r="BZ211" s="85"/>
      <c r="CA211" s="89">
        <f t="shared" si="200"/>
        <v>0.12889074576979309</v>
      </c>
      <c r="CB211" s="89">
        <f t="shared" si="201"/>
        <v>1.2533946104031801E-2</v>
      </c>
    </row>
    <row r="212" spans="1:80" s="15" customFormat="1" ht="13.5" customHeight="1">
      <c r="A212" s="65"/>
      <c r="B212" s="332"/>
      <c r="C212" s="329"/>
      <c r="D212" s="306" t="s">
        <v>171</v>
      </c>
      <c r="E212" s="307"/>
      <c r="F212" s="154">
        <v>0</v>
      </c>
      <c r="G212" s="62">
        <v>0</v>
      </c>
      <c r="H212" s="83" t="str">
        <f t="shared" si="163"/>
        <v>-</v>
      </c>
      <c r="I212" s="102">
        <v>0</v>
      </c>
      <c r="J212" s="110" t="str">
        <f t="shared" si="164"/>
        <v>-</v>
      </c>
      <c r="K212" s="62">
        <v>0</v>
      </c>
      <c r="L212" s="83" t="str">
        <f t="shared" si="165"/>
        <v>-</v>
      </c>
      <c r="M212" s="102">
        <v>0</v>
      </c>
      <c r="N212" s="110" t="str">
        <f t="shared" si="166"/>
        <v>-</v>
      </c>
      <c r="O212" s="154">
        <v>0</v>
      </c>
      <c r="P212" s="62">
        <v>0</v>
      </c>
      <c r="Q212" s="83" t="str">
        <f t="shared" si="167"/>
        <v>-</v>
      </c>
      <c r="R212" s="102">
        <v>0</v>
      </c>
      <c r="S212" s="110" t="str">
        <f t="shared" si="168"/>
        <v>-</v>
      </c>
      <c r="T212" s="62">
        <v>0</v>
      </c>
      <c r="U212" s="83" t="str">
        <f t="shared" si="169"/>
        <v>-</v>
      </c>
      <c r="V212" s="102">
        <v>0</v>
      </c>
      <c r="W212" s="110" t="str">
        <f t="shared" si="170"/>
        <v>-</v>
      </c>
      <c r="X212" s="154">
        <v>200</v>
      </c>
      <c r="Y212" s="62">
        <v>196</v>
      </c>
      <c r="Z212" s="83">
        <f t="shared" si="171"/>
        <v>0.98</v>
      </c>
      <c r="AA212" s="102">
        <v>98964560</v>
      </c>
      <c r="AB212" s="110">
        <f t="shared" si="172"/>
        <v>504921.22448979592</v>
      </c>
      <c r="AC212" s="62">
        <v>162</v>
      </c>
      <c r="AD212" s="83">
        <f t="shared" si="173"/>
        <v>0.81</v>
      </c>
      <c r="AE212" s="102">
        <v>21138716</v>
      </c>
      <c r="AF212" s="110">
        <f t="shared" si="174"/>
        <v>130485.90123456791</v>
      </c>
      <c r="AG212" s="154">
        <v>115</v>
      </c>
      <c r="AH212" s="62">
        <v>114</v>
      </c>
      <c r="AI212" s="83">
        <f t="shared" si="175"/>
        <v>0.99130434782608701</v>
      </c>
      <c r="AJ212" s="102">
        <v>54825780</v>
      </c>
      <c r="AK212" s="110">
        <f t="shared" si="176"/>
        <v>480927.89473684208</v>
      </c>
      <c r="AL212" s="62">
        <v>96</v>
      </c>
      <c r="AM212" s="83">
        <f t="shared" si="177"/>
        <v>0.83478260869565213</v>
      </c>
      <c r="AN212" s="102">
        <v>9466253</v>
      </c>
      <c r="AO212" s="110">
        <f t="shared" si="178"/>
        <v>98606.802083333328</v>
      </c>
      <c r="AP212" s="154">
        <v>27</v>
      </c>
      <c r="AQ212" s="62">
        <v>27</v>
      </c>
      <c r="AR212" s="83">
        <f t="shared" si="179"/>
        <v>1</v>
      </c>
      <c r="AS212" s="102">
        <v>16800030</v>
      </c>
      <c r="AT212" s="110">
        <f t="shared" si="180"/>
        <v>622223.33333333337</v>
      </c>
      <c r="AU212" s="62">
        <v>26</v>
      </c>
      <c r="AV212" s="83">
        <f t="shared" si="181"/>
        <v>0.96296296296296291</v>
      </c>
      <c r="AW212" s="102">
        <v>4401149</v>
      </c>
      <c r="AX212" s="110">
        <f t="shared" si="182"/>
        <v>169274.96153846153</v>
      </c>
      <c r="AY212" s="154">
        <v>2</v>
      </c>
      <c r="AZ212" s="62">
        <v>2</v>
      </c>
      <c r="BA212" s="83">
        <f t="shared" si="183"/>
        <v>1</v>
      </c>
      <c r="BB212" s="102">
        <v>763520</v>
      </c>
      <c r="BC212" s="110">
        <f t="shared" si="184"/>
        <v>381760</v>
      </c>
      <c r="BD212" s="62">
        <v>2</v>
      </c>
      <c r="BE212" s="83">
        <f t="shared" si="185"/>
        <v>1</v>
      </c>
      <c r="BF212" s="102">
        <v>272996</v>
      </c>
      <c r="BG212" s="110">
        <f t="shared" si="186"/>
        <v>136498</v>
      </c>
      <c r="BH212" s="154">
        <v>0</v>
      </c>
      <c r="BI212" s="62">
        <v>0</v>
      </c>
      <c r="BJ212" s="83" t="str">
        <f t="shared" si="187"/>
        <v>-</v>
      </c>
      <c r="BK212" s="102">
        <v>0</v>
      </c>
      <c r="BL212" s="110" t="str">
        <f t="shared" si="188"/>
        <v>-</v>
      </c>
      <c r="BM212" s="62">
        <v>0</v>
      </c>
      <c r="BN212" s="83" t="str">
        <f t="shared" si="189"/>
        <v>-</v>
      </c>
      <c r="BO212" s="102">
        <v>0</v>
      </c>
      <c r="BP212" s="110" t="str">
        <f t="shared" si="190"/>
        <v>-</v>
      </c>
      <c r="BQ212" s="108">
        <f t="shared" si="191"/>
        <v>344</v>
      </c>
      <c r="BR212" s="62">
        <f t="shared" si="192"/>
        <v>339</v>
      </c>
      <c r="BS212" s="83">
        <f t="shared" si="193"/>
        <v>0.98546511627906974</v>
      </c>
      <c r="BT212" s="102">
        <f t="shared" si="194"/>
        <v>171353890</v>
      </c>
      <c r="BU212" s="110">
        <f t="shared" si="195"/>
        <v>505468.70206489676</v>
      </c>
      <c r="BV212" s="62">
        <f t="shared" si="196"/>
        <v>286</v>
      </c>
      <c r="BW212" s="83">
        <f t="shared" si="197"/>
        <v>0.83139534883720934</v>
      </c>
      <c r="BX212" s="102">
        <f t="shared" si="198"/>
        <v>35279114</v>
      </c>
      <c r="BY212" s="110">
        <f t="shared" si="199"/>
        <v>123353.54545454546</v>
      </c>
      <c r="BZ212" s="85"/>
      <c r="CA212" s="89">
        <f t="shared" si="200"/>
        <v>0.15406976744186041</v>
      </c>
      <c r="CB212" s="89">
        <f t="shared" si="201"/>
        <v>1.4534883720930258E-2</v>
      </c>
    </row>
    <row r="213" spans="1:80" s="15" customFormat="1" ht="13.5" customHeight="1">
      <c r="A213" s="65"/>
      <c r="B213" s="332"/>
      <c r="C213" s="329"/>
      <c r="D213" s="84"/>
      <c r="E213" s="74" t="s">
        <v>167</v>
      </c>
      <c r="F213" s="178">
        <v>0</v>
      </c>
      <c r="G213" s="64">
        <v>0</v>
      </c>
      <c r="H213" s="82" t="str">
        <f t="shared" si="163"/>
        <v>-</v>
      </c>
      <c r="I213" s="111">
        <v>0</v>
      </c>
      <c r="J213" s="112" t="str">
        <f t="shared" si="164"/>
        <v>-</v>
      </c>
      <c r="K213" s="64">
        <v>0</v>
      </c>
      <c r="L213" s="82" t="str">
        <f t="shared" si="165"/>
        <v>-</v>
      </c>
      <c r="M213" s="111">
        <v>0</v>
      </c>
      <c r="N213" s="112" t="str">
        <f t="shared" si="166"/>
        <v>-</v>
      </c>
      <c r="O213" s="178">
        <v>0</v>
      </c>
      <c r="P213" s="64">
        <v>0</v>
      </c>
      <c r="Q213" s="82" t="str">
        <f t="shared" si="167"/>
        <v>-</v>
      </c>
      <c r="R213" s="111">
        <v>0</v>
      </c>
      <c r="S213" s="112" t="str">
        <f t="shared" si="168"/>
        <v>-</v>
      </c>
      <c r="T213" s="64">
        <v>0</v>
      </c>
      <c r="U213" s="82" t="str">
        <f t="shared" si="169"/>
        <v>-</v>
      </c>
      <c r="V213" s="111">
        <v>0</v>
      </c>
      <c r="W213" s="112" t="str">
        <f t="shared" si="170"/>
        <v>-</v>
      </c>
      <c r="X213" s="178">
        <v>127</v>
      </c>
      <c r="Y213" s="64">
        <v>125</v>
      </c>
      <c r="Z213" s="82">
        <f t="shared" si="171"/>
        <v>0.98425196850393704</v>
      </c>
      <c r="AA213" s="111">
        <v>58982000</v>
      </c>
      <c r="AB213" s="112">
        <f t="shared" si="172"/>
        <v>471856</v>
      </c>
      <c r="AC213" s="64">
        <v>101</v>
      </c>
      <c r="AD213" s="82">
        <f t="shared" si="173"/>
        <v>0.79527559055118113</v>
      </c>
      <c r="AE213" s="111">
        <v>11217849</v>
      </c>
      <c r="AF213" s="112">
        <f t="shared" si="174"/>
        <v>111067.81188118811</v>
      </c>
      <c r="AG213" s="178">
        <v>74</v>
      </c>
      <c r="AH213" s="64">
        <v>74</v>
      </c>
      <c r="AI213" s="82">
        <f t="shared" si="175"/>
        <v>1</v>
      </c>
      <c r="AJ213" s="111">
        <v>41177790</v>
      </c>
      <c r="AK213" s="112">
        <f t="shared" si="176"/>
        <v>556456.62162162166</v>
      </c>
      <c r="AL213" s="64">
        <v>62</v>
      </c>
      <c r="AM213" s="82">
        <f t="shared" si="177"/>
        <v>0.83783783783783783</v>
      </c>
      <c r="AN213" s="111">
        <v>6295818</v>
      </c>
      <c r="AO213" s="112">
        <f t="shared" si="178"/>
        <v>101545.45161290323</v>
      </c>
      <c r="AP213" s="178">
        <v>17</v>
      </c>
      <c r="AQ213" s="64">
        <v>17</v>
      </c>
      <c r="AR213" s="82">
        <f t="shared" si="179"/>
        <v>1</v>
      </c>
      <c r="AS213" s="111">
        <v>9301510</v>
      </c>
      <c r="AT213" s="112">
        <f t="shared" si="180"/>
        <v>547147.6470588235</v>
      </c>
      <c r="AU213" s="64">
        <v>16</v>
      </c>
      <c r="AV213" s="82">
        <f t="shared" si="181"/>
        <v>0.94117647058823528</v>
      </c>
      <c r="AW213" s="111">
        <v>1875733</v>
      </c>
      <c r="AX213" s="112">
        <f t="shared" si="182"/>
        <v>117233.3125</v>
      </c>
      <c r="AY213" s="178">
        <v>2</v>
      </c>
      <c r="AZ213" s="64">
        <v>2</v>
      </c>
      <c r="BA213" s="82">
        <f t="shared" si="183"/>
        <v>1</v>
      </c>
      <c r="BB213" s="111">
        <v>763520</v>
      </c>
      <c r="BC213" s="112">
        <f t="shared" si="184"/>
        <v>381760</v>
      </c>
      <c r="BD213" s="64">
        <v>2</v>
      </c>
      <c r="BE213" s="82">
        <f t="shared" si="185"/>
        <v>1</v>
      </c>
      <c r="BF213" s="111">
        <v>272996</v>
      </c>
      <c r="BG213" s="112">
        <f t="shared" si="186"/>
        <v>136498</v>
      </c>
      <c r="BH213" s="178">
        <v>0</v>
      </c>
      <c r="BI213" s="64">
        <v>0</v>
      </c>
      <c r="BJ213" s="82" t="str">
        <f t="shared" si="187"/>
        <v>-</v>
      </c>
      <c r="BK213" s="111">
        <v>0</v>
      </c>
      <c r="BL213" s="112" t="str">
        <f t="shared" si="188"/>
        <v>-</v>
      </c>
      <c r="BM213" s="64">
        <v>0</v>
      </c>
      <c r="BN213" s="82" t="str">
        <f t="shared" si="189"/>
        <v>-</v>
      </c>
      <c r="BO213" s="111">
        <v>0</v>
      </c>
      <c r="BP213" s="112" t="str">
        <f t="shared" si="190"/>
        <v>-</v>
      </c>
      <c r="BQ213" s="109">
        <f t="shared" si="191"/>
        <v>220</v>
      </c>
      <c r="BR213" s="64">
        <f t="shared" si="192"/>
        <v>218</v>
      </c>
      <c r="BS213" s="82">
        <f t="shared" si="193"/>
        <v>0.99090909090909096</v>
      </c>
      <c r="BT213" s="111">
        <f t="shared" si="194"/>
        <v>110224820</v>
      </c>
      <c r="BU213" s="112">
        <f t="shared" si="195"/>
        <v>505618.44036697247</v>
      </c>
      <c r="BV213" s="64">
        <f t="shared" si="196"/>
        <v>181</v>
      </c>
      <c r="BW213" s="82">
        <f t="shared" si="197"/>
        <v>0.82272727272727275</v>
      </c>
      <c r="BX213" s="111">
        <f t="shared" si="198"/>
        <v>19662396</v>
      </c>
      <c r="BY213" s="112">
        <f t="shared" si="199"/>
        <v>108632.02209944751</v>
      </c>
      <c r="BZ213" s="85"/>
      <c r="CA213" s="89">
        <f t="shared" si="200"/>
        <v>0.16818181818181821</v>
      </c>
      <c r="CB213" s="89">
        <f t="shared" si="201"/>
        <v>9.0909090909090384E-3</v>
      </c>
    </row>
    <row r="214" spans="1:80" s="15" customFormat="1" ht="13.5" customHeight="1">
      <c r="A214" s="65"/>
      <c r="B214" s="332"/>
      <c r="C214" s="329"/>
      <c r="D214" s="84"/>
      <c r="E214" s="209" t="s">
        <v>168</v>
      </c>
      <c r="F214" s="224">
        <v>0</v>
      </c>
      <c r="G214" s="225">
        <v>0</v>
      </c>
      <c r="H214" s="226" t="str">
        <f t="shared" si="163"/>
        <v>-</v>
      </c>
      <c r="I214" s="227">
        <v>0</v>
      </c>
      <c r="J214" s="228" t="str">
        <f t="shared" si="164"/>
        <v>-</v>
      </c>
      <c r="K214" s="225">
        <v>0</v>
      </c>
      <c r="L214" s="226" t="str">
        <f t="shared" si="165"/>
        <v>-</v>
      </c>
      <c r="M214" s="227">
        <v>0</v>
      </c>
      <c r="N214" s="228" t="str">
        <f t="shared" si="166"/>
        <v>-</v>
      </c>
      <c r="O214" s="224">
        <v>0</v>
      </c>
      <c r="P214" s="225">
        <v>0</v>
      </c>
      <c r="Q214" s="226" t="str">
        <f t="shared" si="167"/>
        <v>-</v>
      </c>
      <c r="R214" s="227">
        <v>0</v>
      </c>
      <c r="S214" s="228" t="str">
        <f t="shared" si="168"/>
        <v>-</v>
      </c>
      <c r="T214" s="225">
        <v>0</v>
      </c>
      <c r="U214" s="226" t="str">
        <f t="shared" si="169"/>
        <v>-</v>
      </c>
      <c r="V214" s="227">
        <v>0</v>
      </c>
      <c r="W214" s="228" t="str">
        <f t="shared" si="170"/>
        <v>-</v>
      </c>
      <c r="X214" s="224">
        <v>73</v>
      </c>
      <c r="Y214" s="225">
        <v>71</v>
      </c>
      <c r="Z214" s="226">
        <f t="shared" si="171"/>
        <v>0.9726027397260274</v>
      </c>
      <c r="AA214" s="227">
        <v>39982560</v>
      </c>
      <c r="AB214" s="228">
        <f t="shared" si="172"/>
        <v>563134.64788732398</v>
      </c>
      <c r="AC214" s="225">
        <v>61</v>
      </c>
      <c r="AD214" s="226">
        <f t="shared" si="173"/>
        <v>0.83561643835616439</v>
      </c>
      <c r="AE214" s="227">
        <v>9920867</v>
      </c>
      <c r="AF214" s="228">
        <f t="shared" si="174"/>
        <v>162637.16393442624</v>
      </c>
      <c r="AG214" s="224">
        <v>41</v>
      </c>
      <c r="AH214" s="225">
        <v>40</v>
      </c>
      <c r="AI214" s="226">
        <f t="shared" si="175"/>
        <v>0.97560975609756095</v>
      </c>
      <c r="AJ214" s="227">
        <v>13647990</v>
      </c>
      <c r="AK214" s="228">
        <f t="shared" si="176"/>
        <v>341199.75</v>
      </c>
      <c r="AL214" s="225">
        <v>34</v>
      </c>
      <c r="AM214" s="226">
        <f t="shared" si="177"/>
        <v>0.82926829268292679</v>
      </c>
      <c r="AN214" s="227">
        <v>3170435</v>
      </c>
      <c r="AO214" s="228">
        <f t="shared" si="178"/>
        <v>93248.088235294112</v>
      </c>
      <c r="AP214" s="224">
        <v>10</v>
      </c>
      <c r="AQ214" s="225">
        <v>10</v>
      </c>
      <c r="AR214" s="226">
        <f t="shared" si="179"/>
        <v>1</v>
      </c>
      <c r="AS214" s="227">
        <v>7498520</v>
      </c>
      <c r="AT214" s="228">
        <f t="shared" si="180"/>
        <v>749852</v>
      </c>
      <c r="AU214" s="225">
        <v>10</v>
      </c>
      <c r="AV214" s="226">
        <f t="shared" si="181"/>
        <v>1</v>
      </c>
      <c r="AW214" s="227">
        <v>2525416</v>
      </c>
      <c r="AX214" s="228">
        <f t="shared" si="182"/>
        <v>252541.6</v>
      </c>
      <c r="AY214" s="224">
        <v>0</v>
      </c>
      <c r="AZ214" s="225">
        <v>0</v>
      </c>
      <c r="BA214" s="226" t="str">
        <f t="shared" si="183"/>
        <v>-</v>
      </c>
      <c r="BB214" s="227">
        <v>0</v>
      </c>
      <c r="BC214" s="228" t="str">
        <f t="shared" si="184"/>
        <v>-</v>
      </c>
      <c r="BD214" s="225">
        <v>0</v>
      </c>
      <c r="BE214" s="226" t="str">
        <f t="shared" si="185"/>
        <v>-</v>
      </c>
      <c r="BF214" s="227">
        <v>0</v>
      </c>
      <c r="BG214" s="228" t="str">
        <f t="shared" si="186"/>
        <v>-</v>
      </c>
      <c r="BH214" s="224">
        <v>0</v>
      </c>
      <c r="BI214" s="225">
        <v>0</v>
      </c>
      <c r="BJ214" s="226" t="str">
        <f t="shared" si="187"/>
        <v>-</v>
      </c>
      <c r="BK214" s="227">
        <v>0</v>
      </c>
      <c r="BL214" s="228" t="str">
        <f t="shared" si="188"/>
        <v>-</v>
      </c>
      <c r="BM214" s="225">
        <v>0</v>
      </c>
      <c r="BN214" s="226" t="str">
        <f t="shared" si="189"/>
        <v>-</v>
      </c>
      <c r="BO214" s="227">
        <v>0</v>
      </c>
      <c r="BP214" s="228" t="str">
        <f t="shared" si="190"/>
        <v>-</v>
      </c>
      <c r="BQ214" s="229">
        <f t="shared" si="191"/>
        <v>124</v>
      </c>
      <c r="BR214" s="225">
        <f t="shared" si="192"/>
        <v>121</v>
      </c>
      <c r="BS214" s="226">
        <f t="shared" si="193"/>
        <v>0.97580645161290325</v>
      </c>
      <c r="BT214" s="227">
        <f t="shared" si="194"/>
        <v>61129070</v>
      </c>
      <c r="BU214" s="228">
        <f t="shared" si="195"/>
        <v>505198.92561983468</v>
      </c>
      <c r="BV214" s="225">
        <f t="shared" si="196"/>
        <v>105</v>
      </c>
      <c r="BW214" s="226">
        <f t="shared" si="197"/>
        <v>0.84677419354838712</v>
      </c>
      <c r="BX214" s="227">
        <f t="shared" si="198"/>
        <v>15616718</v>
      </c>
      <c r="BY214" s="228">
        <f t="shared" si="199"/>
        <v>148730.64761904761</v>
      </c>
      <c r="BZ214" s="85"/>
      <c r="CA214" s="89">
        <f t="shared" si="200"/>
        <v>0.12903225806451613</v>
      </c>
      <c r="CB214" s="89">
        <f t="shared" si="201"/>
        <v>2.4193548387096753E-2</v>
      </c>
    </row>
    <row r="215" spans="1:80" s="15" customFormat="1" ht="13.5" customHeight="1">
      <c r="A215" s="65"/>
      <c r="B215" s="332"/>
      <c r="C215" s="329"/>
      <c r="D215" s="221"/>
      <c r="E215" s="75" t="s">
        <v>234</v>
      </c>
      <c r="F215" s="222">
        <v>0</v>
      </c>
      <c r="G215" s="136">
        <v>0</v>
      </c>
      <c r="H215" s="134" t="str">
        <f>IFERROR(G215/F215,"-")</f>
        <v>-</v>
      </c>
      <c r="I215" s="137">
        <v>0</v>
      </c>
      <c r="J215" s="135" t="str">
        <f>IFERROR(I215/G215,"-")</f>
        <v>-</v>
      </c>
      <c r="K215" s="136">
        <v>0</v>
      </c>
      <c r="L215" s="134" t="str">
        <f>IFERROR(K215/F215,"-")</f>
        <v>-</v>
      </c>
      <c r="M215" s="137">
        <v>0</v>
      </c>
      <c r="N215" s="135" t="str">
        <f>IFERROR(M215/K215,"-")</f>
        <v>-</v>
      </c>
      <c r="O215" s="222">
        <v>0</v>
      </c>
      <c r="P215" s="136">
        <v>0</v>
      </c>
      <c r="Q215" s="134" t="str">
        <f>IFERROR(P215/O215,"-")</f>
        <v>-</v>
      </c>
      <c r="R215" s="137">
        <v>0</v>
      </c>
      <c r="S215" s="135" t="str">
        <f>IFERROR(R215/P215,"-")</f>
        <v>-</v>
      </c>
      <c r="T215" s="136">
        <v>0</v>
      </c>
      <c r="U215" s="134" t="str">
        <f>IFERROR(T215/O215,"-")</f>
        <v>-</v>
      </c>
      <c r="V215" s="137">
        <v>0</v>
      </c>
      <c r="W215" s="135" t="str">
        <f>IFERROR(V215/T215,"-")</f>
        <v>-</v>
      </c>
      <c r="X215" s="222">
        <v>0</v>
      </c>
      <c r="Y215" s="136">
        <v>0</v>
      </c>
      <c r="Z215" s="134" t="str">
        <f>IFERROR(Y215/X215,"-")</f>
        <v>-</v>
      </c>
      <c r="AA215" s="137">
        <v>0</v>
      </c>
      <c r="AB215" s="135" t="str">
        <f>IFERROR(AA215/Y215,"-")</f>
        <v>-</v>
      </c>
      <c r="AC215" s="136">
        <v>0</v>
      </c>
      <c r="AD215" s="134" t="str">
        <f>IFERROR(AC215/X215,"-")</f>
        <v>-</v>
      </c>
      <c r="AE215" s="137">
        <v>0</v>
      </c>
      <c r="AF215" s="135" t="str">
        <f>IFERROR(AE215/AC215,"-")</f>
        <v>-</v>
      </c>
      <c r="AG215" s="222">
        <v>0</v>
      </c>
      <c r="AH215" s="136">
        <v>0</v>
      </c>
      <c r="AI215" s="134" t="str">
        <f>IFERROR(AH215/AG215,"-")</f>
        <v>-</v>
      </c>
      <c r="AJ215" s="137">
        <v>0</v>
      </c>
      <c r="AK215" s="135" t="str">
        <f>IFERROR(AJ215/AH215,"-")</f>
        <v>-</v>
      </c>
      <c r="AL215" s="136">
        <v>0</v>
      </c>
      <c r="AM215" s="134" t="str">
        <f>IFERROR(AL215/AG215,"-")</f>
        <v>-</v>
      </c>
      <c r="AN215" s="137">
        <v>0</v>
      </c>
      <c r="AO215" s="135" t="str">
        <f>IFERROR(AN215/AL215,"-")</f>
        <v>-</v>
      </c>
      <c r="AP215" s="222">
        <v>0</v>
      </c>
      <c r="AQ215" s="136">
        <v>0</v>
      </c>
      <c r="AR215" s="134" t="str">
        <f>IFERROR(AQ215/AP215,"-")</f>
        <v>-</v>
      </c>
      <c r="AS215" s="137">
        <v>0</v>
      </c>
      <c r="AT215" s="135" t="str">
        <f>IFERROR(AS215/AQ215,"-")</f>
        <v>-</v>
      </c>
      <c r="AU215" s="136">
        <v>0</v>
      </c>
      <c r="AV215" s="134" t="str">
        <f>IFERROR(AU215/AP215,"-")</f>
        <v>-</v>
      </c>
      <c r="AW215" s="137">
        <v>0</v>
      </c>
      <c r="AX215" s="135" t="str">
        <f>IFERROR(AW215/AU215,"-")</f>
        <v>-</v>
      </c>
      <c r="AY215" s="222">
        <v>0</v>
      </c>
      <c r="AZ215" s="136">
        <v>0</v>
      </c>
      <c r="BA215" s="134" t="str">
        <f>IFERROR(AZ215/AY215,"-")</f>
        <v>-</v>
      </c>
      <c r="BB215" s="137">
        <v>0</v>
      </c>
      <c r="BC215" s="135" t="str">
        <f>IFERROR(BB215/AZ215,"-")</f>
        <v>-</v>
      </c>
      <c r="BD215" s="136">
        <v>0</v>
      </c>
      <c r="BE215" s="134" t="str">
        <f>IFERROR(BD215/AY215,"-")</f>
        <v>-</v>
      </c>
      <c r="BF215" s="137">
        <v>0</v>
      </c>
      <c r="BG215" s="135" t="str">
        <f>IFERROR(BF215/BD215,"-")</f>
        <v>-</v>
      </c>
      <c r="BH215" s="222">
        <v>0</v>
      </c>
      <c r="BI215" s="136">
        <v>0</v>
      </c>
      <c r="BJ215" s="134" t="str">
        <f>IFERROR(BI215/BH215,"-")</f>
        <v>-</v>
      </c>
      <c r="BK215" s="137">
        <v>0</v>
      </c>
      <c r="BL215" s="135" t="str">
        <f>IFERROR(BK215/BI215,"-")</f>
        <v>-</v>
      </c>
      <c r="BM215" s="136">
        <v>0</v>
      </c>
      <c r="BN215" s="134" t="str">
        <f>IFERROR(BM215/BH215,"-")</f>
        <v>-</v>
      </c>
      <c r="BO215" s="137">
        <v>0</v>
      </c>
      <c r="BP215" s="135" t="str">
        <f>IFERROR(BO215/BM215,"-")</f>
        <v>-</v>
      </c>
      <c r="BQ215" s="223">
        <f t="shared" si="191"/>
        <v>0</v>
      </c>
      <c r="BR215" s="136">
        <f t="shared" si="192"/>
        <v>0</v>
      </c>
      <c r="BS215" s="134" t="str">
        <f>IFERROR(BR215/BQ215,"-")</f>
        <v>-</v>
      </c>
      <c r="BT215" s="137">
        <f>SUM(I215,R215,AA215,AJ215,AS215,BB215,BK215)</f>
        <v>0</v>
      </c>
      <c r="BU215" s="135" t="str">
        <f>IFERROR(BT215/BR215,"-")</f>
        <v>-</v>
      </c>
      <c r="BV215" s="136">
        <f>SUM(K215,T215,AC215,AL215,AU215,BD215,BM215)</f>
        <v>0</v>
      </c>
      <c r="BW215" s="134" t="str">
        <f>IFERROR(BV215/BQ215,"-")</f>
        <v>-</v>
      </c>
      <c r="BX215" s="137">
        <f>SUM(M215,V215,AE215,AN215,AW215,BF215,BO215)</f>
        <v>0</v>
      </c>
      <c r="BY215" s="135" t="str">
        <f>IFERROR(BX215/BV215,"-")</f>
        <v>-</v>
      </c>
      <c r="BZ215" s="85"/>
      <c r="CA215" s="89" t="str">
        <f t="shared" si="200"/>
        <v>-</v>
      </c>
      <c r="CB215" s="89" t="str">
        <f t="shared" si="201"/>
        <v>-</v>
      </c>
    </row>
    <row r="216" spans="1:80" s="15" customFormat="1" ht="13.5" customHeight="1">
      <c r="A216" s="65"/>
      <c r="B216" s="333"/>
      <c r="C216" s="330"/>
      <c r="D216" s="338" t="s">
        <v>225</v>
      </c>
      <c r="E216" s="339"/>
      <c r="F216" s="154">
        <v>24</v>
      </c>
      <c r="G216" s="62">
        <v>23</v>
      </c>
      <c r="H216" s="83">
        <f t="shared" si="163"/>
        <v>0.95833333333333337</v>
      </c>
      <c r="I216" s="102">
        <v>38287430</v>
      </c>
      <c r="J216" s="110">
        <f t="shared" si="164"/>
        <v>1664670.8695652173</v>
      </c>
      <c r="K216" s="62">
        <v>17</v>
      </c>
      <c r="L216" s="83">
        <f t="shared" si="165"/>
        <v>0.70833333333333337</v>
      </c>
      <c r="M216" s="102">
        <v>2561288</v>
      </c>
      <c r="N216" s="110">
        <f t="shared" si="166"/>
        <v>150664</v>
      </c>
      <c r="O216" s="154">
        <v>44</v>
      </c>
      <c r="P216" s="62">
        <v>40</v>
      </c>
      <c r="Q216" s="83">
        <f t="shared" si="167"/>
        <v>0.90909090909090906</v>
      </c>
      <c r="R216" s="102">
        <v>79539800</v>
      </c>
      <c r="S216" s="110">
        <f t="shared" si="168"/>
        <v>1988495</v>
      </c>
      <c r="T216" s="62">
        <v>35</v>
      </c>
      <c r="U216" s="83">
        <f t="shared" si="169"/>
        <v>0.79545454545454541</v>
      </c>
      <c r="V216" s="102">
        <v>19370005</v>
      </c>
      <c r="W216" s="110">
        <f t="shared" si="170"/>
        <v>553428.71428571432</v>
      </c>
      <c r="X216" s="154">
        <v>15896</v>
      </c>
      <c r="Y216" s="62">
        <v>14664</v>
      </c>
      <c r="Z216" s="83">
        <f t="shared" si="171"/>
        <v>0.9224962254655259</v>
      </c>
      <c r="AA216" s="102">
        <v>10749985590</v>
      </c>
      <c r="AB216" s="110">
        <f t="shared" si="172"/>
        <v>733086.85147299513</v>
      </c>
      <c r="AC216" s="62">
        <v>12244</v>
      </c>
      <c r="AD216" s="83">
        <f t="shared" si="173"/>
        <v>0.77025666834423756</v>
      </c>
      <c r="AE216" s="102">
        <v>2522667371</v>
      </c>
      <c r="AF216" s="110">
        <f t="shared" si="174"/>
        <v>206032.94438092125</v>
      </c>
      <c r="AG216" s="154">
        <v>13277</v>
      </c>
      <c r="AH216" s="62">
        <v>12557</v>
      </c>
      <c r="AI216" s="83">
        <f t="shared" si="175"/>
        <v>0.94577088197635006</v>
      </c>
      <c r="AJ216" s="102">
        <v>11423360430</v>
      </c>
      <c r="AK216" s="110">
        <f t="shared" si="176"/>
        <v>909720.50887950941</v>
      </c>
      <c r="AL216" s="62">
        <v>11052</v>
      </c>
      <c r="AM216" s="83">
        <f t="shared" si="177"/>
        <v>0.83241696166302626</v>
      </c>
      <c r="AN216" s="102">
        <v>2575503452</v>
      </c>
      <c r="AO216" s="110">
        <f t="shared" si="178"/>
        <v>233035.05718422006</v>
      </c>
      <c r="AP216" s="154">
        <v>9399</v>
      </c>
      <c r="AQ216" s="62">
        <v>8978</v>
      </c>
      <c r="AR216" s="83">
        <f t="shared" si="179"/>
        <v>0.95520800085115443</v>
      </c>
      <c r="AS216" s="102">
        <v>9004166310</v>
      </c>
      <c r="AT216" s="110">
        <f t="shared" si="180"/>
        <v>1002914.4920917799</v>
      </c>
      <c r="AU216" s="62">
        <v>8096</v>
      </c>
      <c r="AV216" s="83">
        <f t="shared" si="181"/>
        <v>0.86136823066283652</v>
      </c>
      <c r="AW216" s="102">
        <v>1934479316</v>
      </c>
      <c r="AX216" s="110">
        <f t="shared" si="182"/>
        <v>238942.60326086957</v>
      </c>
      <c r="AY216" s="154">
        <v>4248</v>
      </c>
      <c r="AZ216" s="62">
        <v>3997</v>
      </c>
      <c r="BA216" s="83">
        <f t="shared" si="183"/>
        <v>0.94091337099811678</v>
      </c>
      <c r="BB216" s="102">
        <v>4336097480</v>
      </c>
      <c r="BC216" s="110">
        <f t="shared" si="184"/>
        <v>1084837.9984988743</v>
      </c>
      <c r="BD216" s="62">
        <v>3573</v>
      </c>
      <c r="BE216" s="83">
        <f t="shared" si="185"/>
        <v>0.84110169491525422</v>
      </c>
      <c r="BF216" s="102">
        <v>858392734</v>
      </c>
      <c r="BG216" s="110">
        <f t="shared" si="186"/>
        <v>240244.25804645955</v>
      </c>
      <c r="BH216" s="154">
        <v>1398</v>
      </c>
      <c r="BI216" s="62">
        <v>1255</v>
      </c>
      <c r="BJ216" s="83">
        <f t="shared" si="187"/>
        <v>0.89771101573676682</v>
      </c>
      <c r="BK216" s="102">
        <v>1352083920</v>
      </c>
      <c r="BL216" s="110">
        <f t="shared" si="188"/>
        <v>1077357.7051792829</v>
      </c>
      <c r="BM216" s="62">
        <v>1094</v>
      </c>
      <c r="BN216" s="83">
        <f t="shared" si="189"/>
        <v>0.7825464949928469</v>
      </c>
      <c r="BO216" s="102">
        <v>193292624</v>
      </c>
      <c r="BP216" s="110">
        <f t="shared" si="190"/>
        <v>176684.29981718466</v>
      </c>
      <c r="BQ216" s="108">
        <f t="shared" si="191"/>
        <v>44286</v>
      </c>
      <c r="BR216" s="62">
        <f t="shared" si="192"/>
        <v>41514</v>
      </c>
      <c r="BS216" s="83">
        <f t="shared" si="193"/>
        <v>0.93740685543964231</v>
      </c>
      <c r="BT216" s="102">
        <f t="shared" si="194"/>
        <v>36983520960</v>
      </c>
      <c r="BU216" s="110">
        <f t="shared" si="195"/>
        <v>890868.64575805748</v>
      </c>
      <c r="BV216" s="62">
        <f t="shared" si="196"/>
        <v>36111</v>
      </c>
      <c r="BW216" s="83">
        <f t="shared" si="197"/>
        <v>0.81540441674569841</v>
      </c>
      <c r="BX216" s="102">
        <f t="shared" si="198"/>
        <v>8106266790</v>
      </c>
      <c r="BY216" s="110">
        <f t="shared" si="199"/>
        <v>224481.92489823044</v>
      </c>
      <c r="BZ216" s="85"/>
      <c r="CA216" s="89">
        <f t="shared" si="200"/>
        <v>0.12200243869394389</v>
      </c>
      <c r="CB216" s="89">
        <f t="shared" si="201"/>
        <v>6.2593144560357694E-2</v>
      </c>
    </row>
    <row r="217" spans="1:80" s="15" customFormat="1" ht="13.5" customHeight="1">
      <c r="A217" s="65"/>
      <c r="B217" s="331">
        <v>36</v>
      </c>
      <c r="C217" s="328" t="s">
        <v>2</v>
      </c>
      <c r="D217" s="318" t="s">
        <v>157</v>
      </c>
      <c r="E217" s="307"/>
      <c r="F217" s="154">
        <v>5</v>
      </c>
      <c r="G217" s="62">
        <v>5</v>
      </c>
      <c r="H217" s="83">
        <f t="shared" si="163"/>
        <v>1</v>
      </c>
      <c r="I217" s="102">
        <v>1351480</v>
      </c>
      <c r="J217" s="110">
        <f t="shared" si="164"/>
        <v>270296</v>
      </c>
      <c r="K217" s="62">
        <v>3</v>
      </c>
      <c r="L217" s="83">
        <f t="shared" si="165"/>
        <v>0.6</v>
      </c>
      <c r="M217" s="102">
        <v>215349</v>
      </c>
      <c r="N217" s="110">
        <f t="shared" si="166"/>
        <v>71783</v>
      </c>
      <c r="O217" s="154">
        <v>8</v>
      </c>
      <c r="P217" s="62">
        <v>8</v>
      </c>
      <c r="Q217" s="83">
        <f t="shared" si="167"/>
        <v>1</v>
      </c>
      <c r="R217" s="102">
        <v>3109700</v>
      </c>
      <c r="S217" s="110">
        <f t="shared" si="168"/>
        <v>388712.5</v>
      </c>
      <c r="T217" s="62">
        <v>6</v>
      </c>
      <c r="U217" s="83">
        <f t="shared" si="169"/>
        <v>0.75</v>
      </c>
      <c r="V217" s="102">
        <v>530859</v>
      </c>
      <c r="W217" s="110">
        <f t="shared" si="170"/>
        <v>88476.5</v>
      </c>
      <c r="X217" s="154">
        <v>2283</v>
      </c>
      <c r="Y217" s="62">
        <v>2240</v>
      </c>
      <c r="Z217" s="83">
        <f t="shared" si="171"/>
        <v>0.98116513359614543</v>
      </c>
      <c r="AA217" s="102">
        <v>1006397220</v>
      </c>
      <c r="AB217" s="110">
        <f t="shared" si="172"/>
        <v>449284.47321428574</v>
      </c>
      <c r="AC217" s="62">
        <v>1960</v>
      </c>
      <c r="AD217" s="83">
        <f t="shared" si="173"/>
        <v>0.85851949189662724</v>
      </c>
      <c r="AE217" s="102">
        <v>199714215</v>
      </c>
      <c r="AF217" s="110">
        <f t="shared" si="174"/>
        <v>101895.00765306123</v>
      </c>
      <c r="AG217" s="154">
        <v>1934</v>
      </c>
      <c r="AH217" s="62">
        <v>1921</v>
      </c>
      <c r="AI217" s="83">
        <f t="shared" si="175"/>
        <v>0.99327817993795242</v>
      </c>
      <c r="AJ217" s="102">
        <v>993912570</v>
      </c>
      <c r="AK217" s="110">
        <f t="shared" si="176"/>
        <v>517393.3211868818</v>
      </c>
      <c r="AL217" s="62">
        <v>1753</v>
      </c>
      <c r="AM217" s="83">
        <f t="shared" si="177"/>
        <v>0.90641158221302998</v>
      </c>
      <c r="AN217" s="102">
        <v>203366667</v>
      </c>
      <c r="AO217" s="110">
        <f t="shared" si="178"/>
        <v>116010.64860239589</v>
      </c>
      <c r="AP217" s="154">
        <v>1065</v>
      </c>
      <c r="AQ217" s="62">
        <v>1059</v>
      </c>
      <c r="AR217" s="83">
        <f t="shared" si="179"/>
        <v>0.9943661971830986</v>
      </c>
      <c r="AS217" s="102">
        <v>583671350</v>
      </c>
      <c r="AT217" s="110">
        <f t="shared" si="180"/>
        <v>551153.30500472139</v>
      </c>
      <c r="AU217" s="62">
        <v>990</v>
      </c>
      <c r="AV217" s="83">
        <f t="shared" si="181"/>
        <v>0.92957746478873238</v>
      </c>
      <c r="AW217" s="102">
        <v>127532651</v>
      </c>
      <c r="AX217" s="110">
        <f t="shared" si="182"/>
        <v>128820.8595959596</v>
      </c>
      <c r="AY217" s="154">
        <v>349</v>
      </c>
      <c r="AZ217" s="62">
        <v>348</v>
      </c>
      <c r="BA217" s="83">
        <f t="shared" si="183"/>
        <v>0.99713467048710602</v>
      </c>
      <c r="BB217" s="102">
        <v>220428100</v>
      </c>
      <c r="BC217" s="110">
        <f t="shared" si="184"/>
        <v>633414.08045977016</v>
      </c>
      <c r="BD217" s="62">
        <v>328</v>
      </c>
      <c r="BE217" s="83">
        <f t="shared" si="185"/>
        <v>0.93982808022922637</v>
      </c>
      <c r="BF217" s="102">
        <v>42274612</v>
      </c>
      <c r="BG217" s="110">
        <f t="shared" si="186"/>
        <v>128886.01219512195</v>
      </c>
      <c r="BH217" s="154">
        <v>79</v>
      </c>
      <c r="BI217" s="62">
        <v>79</v>
      </c>
      <c r="BJ217" s="83">
        <f t="shared" si="187"/>
        <v>1</v>
      </c>
      <c r="BK217" s="102">
        <v>52327820</v>
      </c>
      <c r="BL217" s="110">
        <f t="shared" si="188"/>
        <v>662377.4683544304</v>
      </c>
      <c r="BM217" s="62">
        <v>74</v>
      </c>
      <c r="BN217" s="83">
        <f t="shared" si="189"/>
        <v>0.93670886075949367</v>
      </c>
      <c r="BO217" s="102">
        <v>11287595</v>
      </c>
      <c r="BP217" s="110">
        <f t="shared" si="190"/>
        <v>152535.06756756757</v>
      </c>
      <c r="BQ217" s="108">
        <f t="shared" si="191"/>
        <v>5723</v>
      </c>
      <c r="BR217" s="62">
        <f t="shared" si="192"/>
        <v>5660</v>
      </c>
      <c r="BS217" s="83">
        <f t="shared" si="193"/>
        <v>0.98899178752402583</v>
      </c>
      <c r="BT217" s="102">
        <f t="shared" si="194"/>
        <v>2861198240</v>
      </c>
      <c r="BU217" s="110">
        <f t="shared" si="195"/>
        <v>505512.0565371025</v>
      </c>
      <c r="BV217" s="62">
        <f t="shared" si="196"/>
        <v>5114</v>
      </c>
      <c r="BW217" s="83">
        <f t="shared" si="197"/>
        <v>0.89358727939891669</v>
      </c>
      <c r="BX217" s="102">
        <f t="shared" si="198"/>
        <v>584921948</v>
      </c>
      <c r="BY217" s="110">
        <f t="shared" si="199"/>
        <v>114376.60305044975</v>
      </c>
      <c r="BZ217" s="85"/>
      <c r="CA217" s="89">
        <f t="shared" si="200"/>
        <v>9.5404508125109144E-2</v>
      </c>
      <c r="CB217" s="89">
        <f t="shared" si="201"/>
        <v>1.1008212475974166E-2</v>
      </c>
    </row>
    <row r="218" spans="1:80" s="15" customFormat="1" ht="13.5" customHeight="1">
      <c r="A218" s="65"/>
      <c r="B218" s="332"/>
      <c r="C218" s="329"/>
      <c r="D218" s="306" t="s">
        <v>171</v>
      </c>
      <c r="E218" s="307"/>
      <c r="F218" s="154">
        <v>0</v>
      </c>
      <c r="G218" s="62">
        <v>0</v>
      </c>
      <c r="H218" s="83" t="str">
        <f t="shared" si="163"/>
        <v>-</v>
      </c>
      <c r="I218" s="102">
        <v>0</v>
      </c>
      <c r="J218" s="110" t="str">
        <f t="shared" si="164"/>
        <v>-</v>
      </c>
      <c r="K218" s="62">
        <v>0</v>
      </c>
      <c r="L218" s="83" t="str">
        <f t="shared" si="165"/>
        <v>-</v>
      </c>
      <c r="M218" s="102">
        <v>0</v>
      </c>
      <c r="N218" s="110" t="str">
        <f t="shared" si="166"/>
        <v>-</v>
      </c>
      <c r="O218" s="154">
        <v>0</v>
      </c>
      <c r="P218" s="62">
        <v>0</v>
      </c>
      <c r="Q218" s="83" t="str">
        <f t="shared" si="167"/>
        <v>-</v>
      </c>
      <c r="R218" s="102">
        <v>0</v>
      </c>
      <c r="S218" s="110" t="str">
        <f t="shared" si="168"/>
        <v>-</v>
      </c>
      <c r="T218" s="62">
        <v>0</v>
      </c>
      <c r="U218" s="83" t="str">
        <f t="shared" si="169"/>
        <v>-</v>
      </c>
      <c r="V218" s="102">
        <v>0</v>
      </c>
      <c r="W218" s="110" t="str">
        <f t="shared" si="170"/>
        <v>-</v>
      </c>
      <c r="X218" s="154">
        <v>28</v>
      </c>
      <c r="Y218" s="62">
        <v>28</v>
      </c>
      <c r="Z218" s="83">
        <f t="shared" si="171"/>
        <v>1</v>
      </c>
      <c r="AA218" s="102">
        <v>10546860</v>
      </c>
      <c r="AB218" s="110">
        <f t="shared" si="172"/>
        <v>376673.57142857142</v>
      </c>
      <c r="AC218" s="62">
        <v>23</v>
      </c>
      <c r="AD218" s="83">
        <f t="shared" si="173"/>
        <v>0.8214285714285714</v>
      </c>
      <c r="AE218" s="102">
        <v>2041827</v>
      </c>
      <c r="AF218" s="110">
        <f t="shared" si="174"/>
        <v>88775.086956521744</v>
      </c>
      <c r="AG218" s="154">
        <v>21</v>
      </c>
      <c r="AH218" s="62">
        <v>21</v>
      </c>
      <c r="AI218" s="83">
        <f t="shared" si="175"/>
        <v>1</v>
      </c>
      <c r="AJ218" s="102">
        <v>10909830</v>
      </c>
      <c r="AK218" s="110">
        <f t="shared" si="176"/>
        <v>519515.71428571426</v>
      </c>
      <c r="AL218" s="62">
        <v>18</v>
      </c>
      <c r="AM218" s="83">
        <f t="shared" si="177"/>
        <v>0.8571428571428571</v>
      </c>
      <c r="AN218" s="102">
        <v>1147552</v>
      </c>
      <c r="AO218" s="110">
        <f t="shared" si="178"/>
        <v>63752.888888888891</v>
      </c>
      <c r="AP218" s="154">
        <v>4</v>
      </c>
      <c r="AQ218" s="62">
        <v>4</v>
      </c>
      <c r="AR218" s="83">
        <f t="shared" si="179"/>
        <v>1</v>
      </c>
      <c r="AS218" s="102">
        <v>4309190</v>
      </c>
      <c r="AT218" s="110">
        <f t="shared" si="180"/>
        <v>1077297.5</v>
      </c>
      <c r="AU218" s="62">
        <v>3</v>
      </c>
      <c r="AV218" s="83">
        <f t="shared" si="181"/>
        <v>0.75</v>
      </c>
      <c r="AW218" s="102">
        <v>239595</v>
      </c>
      <c r="AX218" s="110">
        <f t="shared" si="182"/>
        <v>79865</v>
      </c>
      <c r="AY218" s="154">
        <v>1</v>
      </c>
      <c r="AZ218" s="62">
        <v>1</v>
      </c>
      <c r="BA218" s="83">
        <f t="shared" si="183"/>
        <v>1</v>
      </c>
      <c r="BB218" s="102">
        <v>2478100</v>
      </c>
      <c r="BC218" s="110">
        <f t="shared" si="184"/>
        <v>2478100</v>
      </c>
      <c r="BD218" s="62">
        <v>1</v>
      </c>
      <c r="BE218" s="83">
        <f t="shared" si="185"/>
        <v>1</v>
      </c>
      <c r="BF218" s="102">
        <v>60938</v>
      </c>
      <c r="BG218" s="110">
        <f t="shared" si="186"/>
        <v>60938</v>
      </c>
      <c r="BH218" s="154">
        <v>0</v>
      </c>
      <c r="BI218" s="62">
        <v>0</v>
      </c>
      <c r="BJ218" s="83" t="str">
        <f t="shared" si="187"/>
        <v>-</v>
      </c>
      <c r="BK218" s="102">
        <v>0</v>
      </c>
      <c r="BL218" s="110" t="str">
        <f t="shared" si="188"/>
        <v>-</v>
      </c>
      <c r="BM218" s="62">
        <v>0</v>
      </c>
      <c r="BN218" s="83" t="str">
        <f t="shared" si="189"/>
        <v>-</v>
      </c>
      <c r="BO218" s="102">
        <v>0</v>
      </c>
      <c r="BP218" s="110" t="str">
        <f t="shared" si="190"/>
        <v>-</v>
      </c>
      <c r="BQ218" s="108">
        <f t="shared" si="191"/>
        <v>54</v>
      </c>
      <c r="BR218" s="62">
        <f t="shared" si="192"/>
        <v>54</v>
      </c>
      <c r="BS218" s="83">
        <f t="shared" si="193"/>
        <v>1</v>
      </c>
      <c r="BT218" s="102">
        <f t="shared" si="194"/>
        <v>28243980</v>
      </c>
      <c r="BU218" s="110">
        <f t="shared" si="195"/>
        <v>523036.66666666669</v>
      </c>
      <c r="BV218" s="62">
        <f t="shared" si="196"/>
        <v>45</v>
      </c>
      <c r="BW218" s="83">
        <f t="shared" si="197"/>
        <v>0.83333333333333337</v>
      </c>
      <c r="BX218" s="102">
        <f t="shared" si="198"/>
        <v>3489912</v>
      </c>
      <c r="BY218" s="110">
        <f t="shared" si="199"/>
        <v>77553.600000000006</v>
      </c>
      <c r="BZ218" s="85"/>
      <c r="CA218" s="89">
        <f t="shared" si="200"/>
        <v>0.16666666666666663</v>
      </c>
      <c r="CB218" s="89">
        <f t="shared" si="201"/>
        <v>0</v>
      </c>
    </row>
    <row r="219" spans="1:80" s="15" customFormat="1" ht="13.5" customHeight="1">
      <c r="A219" s="65"/>
      <c r="B219" s="332"/>
      <c r="C219" s="329"/>
      <c r="D219" s="84"/>
      <c r="E219" s="74" t="s">
        <v>167</v>
      </c>
      <c r="F219" s="178">
        <v>0</v>
      </c>
      <c r="G219" s="64">
        <v>0</v>
      </c>
      <c r="H219" s="82" t="str">
        <f t="shared" si="163"/>
        <v>-</v>
      </c>
      <c r="I219" s="111">
        <v>0</v>
      </c>
      <c r="J219" s="112" t="str">
        <f t="shared" si="164"/>
        <v>-</v>
      </c>
      <c r="K219" s="64">
        <v>0</v>
      </c>
      <c r="L219" s="82" t="str">
        <f t="shared" si="165"/>
        <v>-</v>
      </c>
      <c r="M219" s="111">
        <v>0</v>
      </c>
      <c r="N219" s="112" t="str">
        <f t="shared" si="166"/>
        <v>-</v>
      </c>
      <c r="O219" s="178">
        <v>0</v>
      </c>
      <c r="P219" s="64">
        <v>0</v>
      </c>
      <c r="Q219" s="82" t="str">
        <f t="shared" si="167"/>
        <v>-</v>
      </c>
      <c r="R219" s="111">
        <v>0</v>
      </c>
      <c r="S219" s="112" t="str">
        <f t="shared" si="168"/>
        <v>-</v>
      </c>
      <c r="T219" s="64">
        <v>0</v>
      </c>
      <c r="U219" s="82" t="str">
        <f t="shared" si="169"/>
        <v>-</v>
      </c>
      <c r="V219" s="111">
        <v>0</v>
      </c>
      <c r="W219" s="112" t="str">
        <f t="shared" si="170"/>
        <v>-</v>
      </c>
      <c r="X219" s="178">
        <v>15</v>
      </c>
      <c r="Y219" s="64">
        <v>15</v>
      </c>
      <c r="Z219" s="82">
        <f t="shared" si="171"/>
        <v>1</v>
      </c>
      <c r="AA219" s="111">
        <v>4299400</v>
      </c>
      <c r="AB219" s="112">
        <f t="shared" si="172"/>
        <v>286626.66666666669</v>
      </c>
      <c r="AC219" s="64">
        <v>10</v>
      </c>
      <c r="AD219" s="82">
        <f t="shared" si="173"/>
        <v>0.66666666666666663</v>
      </c>
      <c r="AE219" s="111">
        <v>859361</v>
      </c>
      <c r="AF219" s="112">
        <f t="shared" si="174"/>
        <v>85936.1</v>
      </c>
      <c r="AG219" s="178">
        <v>14</v>
      </c>
      <c r="AH219" s="64">
        <v>14</v>
      </c>
      <c r="AI219" s="82">
        <f t="shared" si="175"/>
        <v>1</v>
      </c>
      <c r="AJ219" s="111">
        <v>6785710</v>
      </c>
      <c r="AK219" s="112">
        <f t="shared" si="176"/>
        <v>484693.57142857142</v>
      </c>
      <c r="AL219" s="64">
        <v>12</v>
      </c>
      <c r="AM219" s="82">
        <f t="shared" si="177"/>
        <v>0.8571428571428571</v>
      </c>
      <c r="AN219" s="111">
        <v>876855</v>
      </c>
      <c r="AO219" s="112">
        <f t="shared" si="178"/>
        <v>73071.25</v>
      </c>
      <c r="AP219" s="178">
        <v>2</v>
      </c>
      <c r="AQ219" s="64">
        <v>2</v>
      </c>
      <c r="AR219" s="82">
        <f t="shared" si="179"/>
        <v>1</v>
      </c>
      <c r="AS219" s="111">
        <v>1666990</v>
      </c>
      <c r="AT219" s="112">
        <f t="shared" si="180"/>
        <v>833495</v>
      </c>
      <c r="AU219" s="64">
        <v>1</v>
      </c>
      <c r="AV219" s="82">
        <f t="shared" si="181"/>
        <v>0.5</v>
      </c>
      <c r="AW219" s="111">
        <v>131628</v>
      </c>
      <c r="AX219" s="112">
        <f t="shared" si="182"/>
        <v>131628</v>
      </c>
      <c r="AY219" s="178">
        <v>0</v>
      </c>
      <c r="AZ219" s="64">
        <v>0</v>
      </c>
      <c r="BA219" s="82" t="str">
        <f t="shared" si="183"/>
        <v>-</v>
      </c>
      <c r="BB219" s="111">
        <v>0</v>
      </c>
      <c r="BC219" s="112" t="str">
        <f t="shared" si="184"/>
        <v>-</v>
      </c>
      <c r="BD219" s="64">
        <v>0</v>
      </c>
      <c r="BE219" s="82" t="str">
        <f t="shared" si="185"/>
        <v>-</v>
      </c>
      <c r="BF219" s="111">
        <v>0</v>
      </c>
      <c r="BG219" s="112" t="str">
        <f t="shared" si="186"/>
        <v>-</v>
      </c>
      <c r="BH219" s="178">
        <v>0</v>
      </c>
      <c r="BI219" s="64">
        <v>0</v>
      </c>
      <c r="BJ219" s="82" t="str">
        <f t="shared" si="187"/>
        <v>-</v>
      </c>
      <c r="BK219" s="111">
        <v>0</v>
      </c>
      <c r="BL219" s="112" t="str">
        <f t="shared" si="188"/>
        <v>-</v>
      </c>
      <c r="BM219" s="64">
        <v>0</v>
      </c>
      <c r="BN219" s="82" t="str">
        <f t="shared" si="189"/>
        <v>-</v>
      </c>
      <c r="BO219" s="111">
        <v>0</v>
      </c>
      <c r="BP219" s="112" t="str">
        <f t="shared" si="190"/>
        <v>-</v>
      </c>
      <c r="BQ219" s="109">
        <f t="shared" si="191"/>
        <v>31</v>
      </c>
      <c r="BR219" s="64">
        <f t="shared" si="192"/>
        <v>31</v>
      </c>
      <c r="BS219" s="82">
        <f t="shared" si="193"/>
        <v>1</v>
      </c>
      <c r="BT219" s="111">
        <f t="shared" si="194"/>
        <v>12752100</v>
      </c>
      <c r="BU219" s="112">
        <f t="shared" si="195"/>
        <v>411358.06451612903</v>
      </c>
      <c r="BV219" s="64">
        <f t="shared" si="196"/>
        <v>23</v>
      </c>
      <c r="BW219" s="82">
        <f t="shared" si="197"/>
        <v>0.74193548387096775</v>
      </c>
      <c r="BX219" s="111">
        <f t="shared" si="198"/>
        <v>1867844</v>
      </c>
      <c r="BY219" s="112">
        <f t="shared" si="199"/>
        <v>81210.608695652176</v>
      </c>
      <c r="BZ219" s="85"/>
      <c r="CA219" s="89">
        <f t="shared" si="200"/>
        <v>0.25806451612903225</v>
      </c>
      <c r="CB219" s="89">
        <f t="shared" si="201"/>
        <v>0</v>
      </c>
    </row>
    <row r="220" spans="1:80" s="15" customFormat="1" ht="13.5" customHeight="1">
      <c r="A220" s="65"/>
      <c r="B220" s="332"/>
      <c r="C220" s="329"/>
      <c r="D220" s="84"/>
      <c r="E220" s="209" t="s">
        <v>168</v>
      </c>
      <c r="F220" s="224">
        <v>0</v>
      </c>
      <c r="G220" s="225">
        <v>0</v>
      </c>
      <c r="H220" s="226" t="str">
        <f t="shared" si="163"/>
        <v>-</v>
      </c>
      <c r="I220" s="227">
        <v>0</v>
      </c>
      <c r="J220" s="228" t="str">
        <f t="shared" si="164"/>
        <v>-</v>
      </c>
      <c r="K220" s="225">
        <v>0</v>
      </c>
      <c r="L220" s="226" t="str">
        <f t="shared" si="165"/>
        <v>-</v>
      </c>
      <c r="M220" s="227">
        <v>0</v>
      </c>
      <c r="N220" s="228" t="str">
        <f t="shared" si="166"/>
        <v>-</v>
      </c>
      <c r="O220" s="224">
        <v>0</v>
      </c>
      <c r="P220" s="225">
        <v>0</v>
      </c>
      <c r="Q220" s="226" t="str">
        <f t="shared" si="167"/>
        <v>-</v>
      </c>
      <c r="R220" s="227">
        <v>0</v>
      </c>
      <c r="S220" s="228" t="str">
        <f t="shared" si="168"/>
        <v>-</v>
      </c>
      <c r="T220" s="225">
        <v>0</v>
      </c>
      <c r="U220" s="226" t="str">
        <f t="shared" si="169"/>
        <v>-</v>
      </c>
      <c r="V220" s="227">
        <v>0</v>
      </c>
      <c r="W220" s="228" t="str">
        <f t="shared" si="170"/>
        <v>-</v>
      </c>
      <c r="X220" s="224">
        <v>13</v>
      </c>
      <c r="Y220" s="225">
        <v>13</v>
      </c>
      <c r="Z220" s="226">
        <f t="shared" si="171"/>
        <v>1</v>
      </c>
      <c r="AA220" s="227">
        <v>6247460</v>
      </c>
      <c r="AB220" s="228">
        <f t="shared" si="172"/>
        <v>480573.84615384613</v>
      </c>
      <c r="AC220" s="225">
        <v>13</v>
      </c>
      <c r="AD220" s="226">
        <f t="shared" si="173"/>
        <v>1</v>
      </c>
      <c r="AE220" s="227">
        <v>1182466</v>
      </c>
      <c r="AF220" s="228">
        <f t="shared" si="174"/>
        <v>90958.923076923078</v>
      </c>
      <c r="AG220" s="224">
        <v>7</v>
      </c>
      <c r="AH220" s="225">
        <v>7</v>
      </c>
      <c r="AI220" s="226">
        <f t="shared" si="175"/>
        <v>1</v>
      </c>
      <c r="AJ220" s="227">
        <v>4124120</v>
      </c>
      <c r="AK220" s="228">
        <f t="shared" si="176"/>
        <v>589160</v>
      </c>
      <c r="AL220" s="225">
        <v>6</v>
      </c>
      <c r="AM220" s="226">
        <f t="shared" si="177"/>
        <v>0.8571428571428571</v>
      </c>
      <c r="AN220" s="227">
        <v>270697</v>
      </c>
      <c r="AO220" s="228">
        <f t="shared" si="178"/>
        <v>45116.166666666664</v>
      </c>
      <c r="AP220" s="224">
        <v>2</v>
      </c>
      <c r="AQ220" s="225">
        <v>2</v>
      </c>
      <c r="AR220" s="226">
        <f t="shared" si="179"/>
        <v>1</v>
      </c>
      <c r="AS220" s="227">
        <v>2642200</v>
      </c>
      <c r="AT220" s="228">
        <f t="shared" si="180"/>
        <v>1321100</v>
      </c>
      <c r="AU220" s="225">
        <v>2</v>
      </c>
      <c r="AV220" s="226">
        <f t="shared" si="181"/>
        <v>1</v>
      </c>
      <c r="AW220" s="227">
        <v>107967</v>
      </c>
      <c r="AX220" s="228">
        <f t="shared" si="182"/>
        <v>53983.5</v>
      </c>
      <c r="AY220" s="224">
        <v>1</v>
      </c>
      <c r="AZ220" s="225">
        <v>1</v>
      </c>
      <c r="BA220" s="226">
        <f t="shared" si="183"/>
        <v>1</v>
      </c>
      <c r="BB220" s="227">
        <v>2478100</v>
      </c>
      <c r="BC220" s="228">
        <f t="shared" si="184"/>
        <v>2478100</v>
      </c>
      <c r="BD220" s="225">
        <v>1</v>
      </c>
      <c r="BE220" s="226">
        <f t="shared" si="185"/>
        <v>1</v>
      </c>
      <c r="BF220" s="227">
        <v>60938</v>
      </c>
      <c r="BG220" s="228">
        <f t="shared" si="186"/>
        <v>60938</v>
      </c>
      <c r="BH220" s="224">
        <v>0</v>
      </c>
      <c r="BI220" s="225">
        <v>0</v>
      </c>
      <c r="BJ220" s="226" t="str">
        <f t="shared" si="187"/>
        <v>-</v>
      </c>
      <c r="BK220" s="227">
        <v>0</v>
      </c>
      <c r="BL220" s="228" t="str">
        <f t="shared" si="188"/>
        <v>-</v>
      </c>
      <c r="BM220" s="225">
        <v>0</v>
      </c>
      <c r="BN220" s="226" t="str">
        <f t="shared" si="189"/>
        <v>-</v>
      </c>
      <c r="BO220" s="227">
        <v>0</v>
      </c>
      <c r="BP220" s="228" t="str">
        <f t="shared" si="190"/>
        <v>-</v>
      </c>
      <c r="BQ220" s="229">
        <f t="shared" si="191"/>
        <v>23</v>
      </c>
      <c r="BR220" s="225">
        <f t="shared" si="192"/>
        <v>23</v>
      </c>
      <c r="BS220" s="226">
        <f t="shared" si="193"/>
        <v>1</v>
      </c>
      <c r="BT220" s="227">
        <f t="shared" si="194"/>
        <v>15491880</v>
      </c>
      <c r="BU220" s="228">
        <f t="shared" si="195"/>
        <v>673560</v>
      </c>
      <c r="BV220" s="225">
        <f t="shared" si="196"/>
        <v>22</v>
      </c>
      <c r="BW220" s="226">
        <f t="shared" si="197"/>
        <v>0.95652173913043481</v>
      </c>
      <c r="BX220" s="227">
        <f t="shared" si="198"/>
        <v>1622068</v>
      </c>
      <c r="BY220" s="228">
        <f t="shared" si="199"/>
        <v>73730.363636363632</v>
      </c>
      <c r="BZ220" s="85"/>
      <c r="CA220" s="89">
        <f t="shared" si="200"/>
        <v>4.3478260869565188E-2</v>
      </c>
      <c r="CB220" s="89">
        <f t="shared" si="201"/>
        <v>0</v>
      </c>
    </row>
    <row r="221" spans="1:80" s="15" customFormat="1" ht="13.5" customHeight="1">
      <c r="A221" s="65"/>
      <c r="B221" s="332"/>
      <c r="C221" s="329"/>
      <c r="D221" s="221"/>
      <c r="E221" s="75" t="s">
        <v>234</v>
      </c>
      <c r="F221" s="222">
        <v>0</v>
      </c>
      <c r="G221" s="136">
        <v>0</v>
      </c>
      <c r="H221" s="134" t="str">
        <f>IFERROR(G221/F221,"-")</f>
        <v>-</v>
      </c>
      <c r="I221" s="137">
        <v>0</v>
      </c>
      <c r="J221" s="135" t="str">
        <f>IFERROR(I221/G221,"-")</f>
        <v>-</v>
      </c>
      <c r="K221" s="136">
        <v>0</v>
      </c>
      <c r="L221" s="134" t="str">
        <f>IFERROR(K221/F221,"-")</f>
        <v>-</v>
      </c>
      <c r="M221" s="137">
        <v>0</v>
      </c>
      <c r="N221" s="135" t="str">
        <f>IFERROR(M221/K221,"-")</f>
        <v>-</v>
      </c>
      <c r="O221" s="222">
        <v>0</v>
      </c>
      <c r="P221" s="136">
        <v>0</v>
      </c>
      <c r="Q221" s="134" t="str">
        <f>IFERROR(P221/O221,"-")</f>
        <v>-</v>
      </c>
      <c r="R221" s="137">
        <v>0</v>
      </c>
      <c r="S221" s="135" t="str">
        <f>IFERROR(R221/P221,"-")</f>
        <v>-</v>
      </c>
      <c r="T221" s="136">
        <v>0</v>
      </c>
      <c r="U221" s="134" t="str">
        <f>IFERROR(T221/O221,"-")</f>
        <v>-</v>
      </c>
      <c r="V221" s="137">
        <v>0</v>
      </c>
      <c r="W221" s="135" t="str">
        <f>IFERROR(V221/T221,"-")</f>
        <v>-</v>
      </c>
      <c r="X221" s="222">
        <v>0</v>
      </c>
      <c r="Y221" s="136">
        <v>0</v>
      </c>
      <c r="Z221" s="134" t="str">
        <f>IFERROR(Y221/X221,"-")</f>
        <v>-</v>
      </c>
      <c r="AA221" s="137">
        <v>0</v>
      </c>
      <c r="AB221" s="135" t="str">
        <f>IFERROR(AA221/Y221,"-")</f>
        <v>-</v>
      </c>
      <c r="AC221" s="136">
        <v>0</v>
      </c>
      <c r="AD221" s="134" t="str">
        <f>IFERROR(AC221/X221,"-")</f>
        <v>-</v>
      </c>
      <c r="AE221" s="137">
        <v>0</v>
      </c>
      <c r="AF221" s="135" t="str">
        <f>IFERROR(AE221/AC221,"-")</f>
        <v>-</v>
      </c>
      <c r="AG221" s="222">
        <v>0</v>
      </c>
      <c r="AH221" s="136">
        <v>0</v>
      </c>
      <c r="AI221" s="134" t="str">
        <f>IFERROR(AH221/AG221,"-")</f>
        <v>-</v>
      </c>
      <c r="AJ221" s="137">
        <v>0</v>
      </c>
      <c r="AK221" s="135" t="str">
        <f>IFERROR(AJ221/AH221,"-")</f>
        <v>-</v>
      </c>
      <c r="AL221" s="136">
        <v>0</v>
      </c>
      <c r="AM221" s="134" t="str">
        <f>IFERROR(AL221/AG221,"-")</f>
        <v>-</v>
      </c>
      <c r="AN221" s="137">
        <v>0</v>
      </c>
      <c r="AO221" s="135" t="str">
        <f>IFERROR(AN221/AL221,"-")</f>
        <v>-</v>
      </c>
      <c r="AP221" s="222">
        <v>0</v>
      </c>
      <c r="AQ221" s="136">
        <v>0</v>
      </c>
      <c r="AR221" s="134" t="str">
        <f>IFERROR(AQ221/AP221,"-")</f>
        <v>-</v>
      </c>
      <c r="AS221" s="137">
        <v>0</v>
      </c>
      <c r="AT221" s="135" t="str">
        <f>IFERROR(AS221/AQ221,"-")</f>
        <v>-</v>
      </c>
      <c r="AU221" s="136">
        <v>0</v>
      </c>
      <c r="AV221" s="134" t="str">
        <f>IFERROR(AU221/AP221,"-")</f>
        <v>-</v>
      </c>
      <c r="AW221" s="137">
        <v>0</v>
      </c>
      <c r="AX221" s="135" t="str">
        <f>IFERROR(AW221/AU221,"-")</f>
        <v>-</v>
      </c>
      <c r="AY221" s="222">
        <v>0</v>
      </c>
      <c r="AZ221" s="136">
        <v>0</v>
      </c>
      <c r="BA221" s="134" t="str">
        <f>IFERROR(AZ221/AY221,"-")</f>
        <v>-</v>
      </c>
      <c r="BB221" s="137">
        <v>0</v>
      </c>
      <c r="BC221" s="135" t="str">
        <f>IFERROR(BB221/AZ221,"-")</f>
        <v>-</v>
      </c>
      <c r="BD221" s="136">
        <v>0</v>
      </c>
      <c r="BE221" s="134" t="str">
        <f>IFERROR(BD221/AY221,"-")</f>
        <v>-</v>
      </c>
      <c r="BF221" s="137">
        <v>0</v>
      </c>
      <c r="BG221" s="135" t="str">
        <f>IFERROR(BF221/BD221,"-")</f>
        <v>-</v>
      </c>
      <c r="BH221" s="222">
        <v>0</v>
      </c>
      <c r="BI221" s="136">
        <v>0</v>
      </c>
      <c r="BJ221" s="134" t="str">
        <f>IFERROR(BI221/BH221,"-")</f>
        <v>-</v>
      </c>
      <c r="BK221" s="137">
        <v>0</v>
      </c>
      <c r="BL221" s="135" t="str">
        <f>IFERROR(BK221/BI221,"-")</f>
        <v>-</v>
      </c>
      <c r="BM221" s="136">
        <v>0</v>
      </c>
      <c r="BN221" s="134" t="str">
        <f>IFERROR(BM221/BH221,"-")</f>
        <v>-</v>
      </c>
      <c r="BO221" s="137">
        <v>0</v>
      </c>
      <c r="BP221" s="135" t="str">
        <f>IFERROR(BO221/BM221,"-")</f>
        <v>-</v>
      </c>
      <c r="BQ221" s="223">
        <f t="shared" si="191"/>
        <v>0</v>
      </c>
      <c r="BR221" s="136">
        <f t="shared" si="192"/>
        <v>0</v>
      </c>
      <c r="BS221" s="134" t="str">
        <f>IFERROR(BR221/BQ221,"-")</f>
        <v>-</v>
      </c>
      <c r="BT221" s="137">
        <f>SUM(I221,R221,AA221,AJ221,AS221,BB221,BK221)</f>
        <v>0</v>
      </c>
      <c r="BU221" s="135" t="str">
        <f>IFERROR(BT221/BR221,"-")</f>
        <v>-</v>
      </c>
      <c r="BV221" s="136">
        <f>SUM(K221,T221,AC221,AL221,AU221,BD221,BM221)</f>
        <v>0</v>
      </c>
      <c r="BW221" s="134" t="str">
        <f>IFERROR(BV221/BQ221,"-")</f>
        <v>-</v>
      </c>
      <c r="BX221" s="137">
        <f>SUM(M221,V221,AE221,AN221,AW221,BF221,BO221)</f>
        <v>0</v>
      </c>
      <c r="BY221" s="135" t="str">
        <f>IFERROR(BX221/BV221,"-")</f>
        <v>-</v>
      </c>
      <c r="BZ221" s="85"/>
      <c r="CA221" s="89" t="str">
        <f t="shared" si="200"/>
        <v>-</v>
      </c>
      <c r="CB221" s="89" t="str">
        <f t="shared" si="201"/>
        <v>-</v>
      </c>
    </row>
    <row r="222" spans="1:80" s="15" customFormat="1" ht="13.5" customHeight="1">
      <c r="A222" s="65"/>
      <c r="B222" s="333"/>
      <c r="C222" s="330"/>
      <c r="D222" s="338" t="s">
        <v>225</v>
      </c>
      <c r="E222" s="339"/>
      <c r="F222" s="154">
        <v>22</v>
      </c>
      <c r="G222" s="62">
        <v>20</v>
      </c>
      <c r="H222" s="83">
        <f t="shared" si="163"/>
        <v>0.90909090909090906</v>
      </c>
      <c r="I222" s="102">
        <v>42465530</v>
      </c>
      <c r="J222" s="110">
        <f t="shared" si="164"/>
        <v>2123276.5</v>
      </c>
      <c r="K222" s="62">
        <v>12</v>
      </c>
      <c r="L222" s="83">
        <f t="shared" si="165"/>
        <v>0.54545454545454541</v>
      </c>
      <c r="M222" s="102">
        <v>11565099</v>
      </c>
      <c r="N222" s="110">
        <f t="shared" si="166"/>
        <v>963758.25</v>
      </c>
      <c r="O222" s="154">
        <v>41</v>
      </c>
      <c r="P222" s="62">
        <v>39</v>
      </c>
      <c r="Q222" s="83">
        <f t="shared" si="167"/>
        <v>0.95121951219512191</v>
      </c>
      <c r="R222" s="102">
        <v>99145080</v>
      </c>
      <c r="S222" s="110">
        <f t="shared" si="168"/>
        <v>2542181.5384615385</v>
      </c>
      <c r="T222" s="62">
        <v>37</v>
      </c>
      <c r="U222" s="83">
        <f t="shared" si="169"/>
        <v>0.90243902439024393</v>
      </c>
      <c r="V222" s="102">
        <v>61567298</v>
      </c>
      <c r="W222" s="110">
        <f t="shared" si="170"/>
        <v>1663981.027027027</v>
      </c>
      <c r="X222" s="154">
        <v>3184</v>
      </c>
      <c r="Y222" s="62">
        <v>2850</v>
      </c>
      <c r="Z222" s="83">
        <f t="shared" si="171"/>
        <v>0.89510050251256279</v>
      </c>
      <c r="AA222" s="102">
        <v>2243636990</v>
      </c>
      <c r="AB222" s="110">
        <f t="shared" si="172"/>
        <v>787241.04912280699</v>
      </c>
      <c r="AC222" s="62">
        <v>2338</v>
      </c>
      <c r="AD222" s="83">
        <f t="shared" si="173"/>
        <v>0.73429648241206025</v>
      </c>
      <c r="AE222" s="102">
        <v>573239455</v>
      </c>
      <c r="AF222" s="110">
        <f t="shared" si="174"/>
        <v>245183.68477331052</v>
      </c>
      <c r="AG222" s="154">
        <v>2559</v>
      </c>
      <c r="AH222" s="62">
        <v>2393</v>
      </c>
      <c r="AI222" s="83">
        <f t="shared" si="175"/>
        <v>0.93513091051191877</v>
      </c>
      <c r="AJ222" s="102">
        <v>2452377240</v>
      </c>
      <c r="AK222" s="110">
        <f t="shared" si="176"/>
        <v>1024812.8875888006</v>
      </c>
      <c r="AL222" s="62">
        <v>2059</v>
      </c>
      <c r="AM222" s="83">
        <f t="shared" si="177"/>
        <v>0.80461117624071898</v>
      </c>
      <c r="AN222" s="102">
        <v>526868906</v>
      </c>
      <c r="AO222" s="110">
        <f t="shared" si="178"/>
        <v>255885.82127246237</v>
      </c>
      <c r="AP222" s="154">
        <v>1969</v>
      </c>
      <c r="AQ222" s="62">
        <v>1861</v>
      </c>
      <c r="AR222" s="83">
        <f t="shared" si="179"/>
        <v>0.94514982224479427</v>
      </c>
      <c r="AS222" s="102">
        <v>2068846800</v>
      </c>
      <c r="AT222" s="110">
        <f t="shared" si="180"/>
        <v>1111685.5454056959</v>
      </c>
      <c r="AU222" s="62">
        <v>1669</v>
      </c>
      <c r="AV222" s="83">
        <f t="shared" si="181"/>
        <v>0.84763839512442862</v>
      </c>
      <c r="AW222" s="102">
        <v>442848996</v>
      </c>
      <c r="AX222" s="110">
        <f t="shared" si="182"/>
        <v>265337.92450569203</v>
      </c>
      <c r="AY222" s="154">
        <v>1102</v>
      </c>
      <c r="AZ222" s="62">
        <v>1038</v>
      </c>
      <c r="BA222" s="83">
        <f t="shared" si="183"/>
        <v>0.94192377495462798</v>
      </c>
      <c r="BB222" s="102">
        <v>1143568290</v>
      </c>
      <c r="BC222" s="110">
        <f t="shared" si="184"/>
        <v>1101703.5549132947</v>
      </c>
      <c r="BD222" s="62">
        <v>925</v>
      </c>
      <c r="BE222" s="83">
        <f t="shared" si="185"/>
        <v>0.83938294010889292</v>
      </c>
      <c r="BF222" s="102">
        <v>223284681</v>
      </c>
      <c r="BG222" s="110">
        <f t="shared" si="186"/>
        <v>241388.84432432434</v>
      </c>
      <c r="BH222" s="154">
        <v>448</v>
      </c>
      <c r="BI222" s="62">
        <v>413</v>
      </c>
      <c r="BJ222" s="83">
        <f t="shared" si="187"/>
        <v>0.921875</v>
      </c>
      <c r="BK222" s="102">
        <v>438320700</v>
      </c>
      <c r="BL222" s="110">
        <f t="shared" si="188"/>
        <v>1061309.200968523</v>
      </c>
      <c r="BM222" s="62">
        <v>332</v>
      </c>
      <c r="BN222" s="83">
        <f t="shared" si="189"/>
        <v>0.7410714285714286</v>
      </c>
      <c r="BO222" s="102">
        <v>68918277</v>
      </c>
      <c r="BP222" s="110">
        <f t="shared" si="190"/>
        <v>207585.17168674699</v>
      </c>
      <c r="BQ222" s="108">
        <f t="shared" si="191"/>
        <v>9325</v>
      </c>
      <c r="BR222" s="62">
        <f t="shared" si="192"/>
        <v>8614</v>
      </c>
      <c r="BS222" s="83">
        <f t="shared" si="193"/>
        <v>0.92375335120643431</v>
      </c>
      <c r="BT222" s="102">
        <f t="shared" si="194"/>
        <v>8488360630</v>
      </c>
      <c r="BU222" s="110">
        <f t="shared" si="195"/>
        <v>985414.5147434409</v>
      </c>
      <c r="BV222" s="62">
        <f t="shared" si="196"/>
        <v>7372</v>
      </c>
      <c r="BW222" s="83">
        <f t="shared" si="197"/>
        <v>0.79056300268096513</v>
      </c>
      <c r="BX222" s="102">
        <f t="shared" si="198"/>
        <v>1908292712</v>
      </c>
      <c r="BY222" s="110">
        <f t="shared" si="199"/>
        <v>258856.8518719479</v>
      </c>
      <c r="BZ222" s="85"/>
      <c r="CA222" s="89">
        <f t="shared" si="200"/>
        <v>0.13319034852546918</v>
      </c>
      <c r="CB222" s="89">
        <f t="shared" si="201"/>
        <v>7.6246648793565686E-2</v>
      </c>
    </row>
    <row r="223" spans="1:80" s="15" customFormat="1" ht="13.5" customHeight="1">
      <c r="A223" s="65"/>
      <c r="B223" s="331">
        <v>37</v>
      </c>
      <c r="C223" s="328" t="s">
        <v>3</v>
      </c>
      <c r="D223" s="318" t="s">
        <v>157</v>
      </c>
      <c r="E223" s="307"/>
      <c r="F223" s="154">
        <v>3</v>
      </c>
      <c r="G223" s="62">
        <v>3</v>
      </c>
      <c r="H223" s="83">
        <f t="shared" si="163"/>
        <v>1</v>
      </c>
      <c r="I223" s="102">
        <v>458270</v>
      </c>
      <c r="J223" s="110">
        <f t="shared" si="164"/>
        <v>152756.66666666666</v>
      </c>
      <c r="K223" s="62">
        <v>2</v>
      </c>
      <c r="L223" s="83">
        <f t="shared" si="165"/>
        <v>0.66666666666666663</v>
      </c>
      <c r="M223" s="102">
        <v>55360</v>
      </c>
      <c r="N223" s="110">
        <f t="shared" si="166"/>
        <v>27680</v>
      </c>
      <c r="O223" s="154">
        <v>30</v>
      </c>
      <c r="P223" s="62">
        <v>30</v>
      </c>
      <c r="Q223" s="83">
        <f t="shared" si="167"/>
        <v>1</v>
      </c>
      <c r="R223" s="102">
        <v>15036680</v>
      </c>
      <c r="S223" s="110">
        <f t="shared" si="168"/>
        <v>501222.66666666669</v>
      </c>
      <c r="T223" s="62">
        <v>25</v>
      </c>
      <c r="U223" s="83">
        <f t="shared" si="169"/>
        <v>0.83333333333333337</v>
      </c>
      <c r="V223" s="102">
        <v>1970923</v>
      </c>
      <c r="W223" s="110">
        <f t="shared" si="170"/>
        <v>78836.92</v>
      </c>
      <c r="X223" s="154">
        <v>6372</v>
      </c>
      <c r="Y223" s="62">
        <v>6261</v>
      </c>
      <c r="Z223" s="83">
        <f t="shared" si="171"/>
        <v>0.98258003766478341</v>
      </c>
      <c r="AA223" s="102">
        <v>2769460900</v>
      </c>
      <c r="AB223" s="110">
        <f t="shared" si="172"/>
        <v>442335.23398818081</v>
      </c>
      <c r="AC223" s="62">
        <v>5306</v>
      </c>
      <c r="AD223" s="83">
        <f t="shared" si="173"/>
        <v>0.83270558694287511</v>
      </c>
      <c r="AE223" s="102">
        <v>580008412</v>
      </c>
      <c r="AF223" s="110">
        <f t="shared" si="174"/>
        <v>109311.80022615906</v>
      </c>
      <c r="AG223" s="154">
        <v>4655</v>
      </c>
      <c r="AH223" s="62">
        <v>4619</v>
      </c>
      <c r="AI223" s="83">
        <f t="shared" si="175"/>
        <v>0.99226638023630509</v>
      </c>
      <c r="AJ223" s="102">
        <v>2400409040</v>
      </c>
      <c r="AK223" s="110">
        <f t="shared" si="176"/>
        <v>519681.54145919031</v>
      </c>
      <c r="AL223" s="62">
        <v>4107</v>
      </c>
      <c r="AM223" s="83">
        <f t="shared" si="177"/>
        <v>0.88227712137486569</v>
      </c>
      <c r="AN223" s="102">
        <v>465321914</v>
      </c>
      <c r="AO223" s="110">
        <f t="shared" si="178"/>
        <v>113299.71122473825</v>
      </c>
      <c r="AP223" s="154">
        <v>2382</v>
      </c>
      <c r="AQ223" s="62">
        <v>2366</v>
      </c>
      <c r="AR223" s="83">
        <f t="shared" si="179"/>
        <v>0.99328295549958023</v>
      </c>
      <c r="AS223" s="102">
        <v>1448322560</v>
      </c>
      <c r="AT223" s="110">
        <f t="shared" si="180"/>
        <v>612139.71259509725</v>
      </c>
      <c r="AU223" s="62">
        <v>2160</v>
      </c>
      <c r="AV223" s="83">
        <f t="shared" si="181"/>
        <v>0.90680100755667503</v>
      </c>
      <c r="AW223" s="102">
        <v>269332963</v>
      </c>
      <c r="AX223" s="110">
        <f t="shared" si="182"/>
        <v>124691.18657407408</v>
      </c>
      <c r="AY223" s="154">
        <v>655</v>
      </c>
      <c r="AZ223" s="62">
        <v>653</v>
      </c>
      <c r="BA223" s="83">
        <f t="shared" si="183"/>
        <v>0.99694656488549616</v>
      </c>
      <c r="BB223" s="102">
        <v>404204890</v>
      </c>
      <c r="BC223" s="110">
        <f t="shared" si="184"/>
        <v>618996.76875957125</v>
      </c>
      <c r="BD223" s="62">
        <v>602</v>
      </c>
      <c r="BE223" s="83">
        <f t="shared" si="185"/>
        <v>0.91908396946564885</v>
      </c>
      <c r="BF223" s="102">
        <v>72210115</v>
      </c>
      <c r="BG223" s="110">
        <f t="shared" si="186"/>
        <v>119950.35714285714</v>
      </c>
      <c r="BH223" s="154">
        <v>127</v>
      </c>
      <c r="BI223" s="62">
        <v>126</v>
      </c>
      <c r="BJ223" s="83">
        <f t="shared" si="187"/>
        <v>0.99212598425196852</v>
      </c>
      <c r="BK223" s="102">
        <v>82915220</v>
      </c>
      <c r="BL223" s="110">
        <f t="shared" si="188"/>
        <v>658057.30158730154</v>
      </c>
      <c r="BM223" s="62">
        <v>120</v>
      </c>
      <c r="BN223" s="83">
        <f t="shared" si="189"/>
        <v>0.94488188976377951</v>
      </c>
      <c r="BO223" s="102">
        <v>14392120</v>
      </c>
      <c r="BP223" s="110">
        <f t="shared" si="190"/>
        <v>119934.33333333333</v>
      </c>
      <c r="BQ223" s="108">
        <f t="shared" si="191"/>
        <v>14224</v>
      </c>
      <c r="BR223" s="62">
        <f t="shared" si="192"/>
        <v>14058</v>
      </c>
      <c r="BS223" s="83">
        <f t="shared" si="193"/>
        <v>0.98832958380202474</v>
      </c>
      <c r="BT223" s="102">
        <f t="shared" si="194"/>
        <v>7120807560</v>
      </c>
      <c r="BU223" s="110">
        <f t="shared" si="195"/>
        <v>506530.62740076822</v>
      </c>
      <c r="BV223" s="62">
        <f t="shared" si="196"/>
        <v>12322</v>
      </c>
      <c r="BW223" s="83">
        <f t="shared" si="197"/>
        <v>0.86628233970753654</v>
      </c>
      <c r="BX223" s="102">
        <f t="shared" si="198"/>
        <v>1403291807</v>
      </c>
      <c r="BY223" s="110">
        <f t="shared" si="199"/>
        <v>113885.06792728453</v>
      </c>
      <c r="BZ223" s="85"/>
      <c r="CA223" s="89">
        <f t="shared" si="200"/>
        <v>0.12204724409448819</v>
      </c>
      <c r="CB223" s="89">
        <f t="shared" si="201"/>
        <v>1.1670416197975264E-2</v>
      </c>
    </row>
    <row r="224" spans="1:80" s="15" customFormat="1" ht="13.5" customHeight="1">
      <c r="A224" s="65"/>
      <c r="B224" s="332"/>
      <c r="C224" s="329"/>
      <c r="D224" s="306" t="s">
        <v>171</v>
      </c>
      <c r="E224" s="307"/>
      <c r="F224" s="154">
        <v>0</v>
      </c>
      <c r="G224" s="62">
        <v>0</v>
      </c>
      <c r="H224" s="83" t="str">
        <f t="shared" si="163"/>
        <v>-</v>
      </c>
      <c r="I224" s="102">
        <v>0</v>
      </c>
      <c r="J224" s="110" t="str">
        <f t="shared" si="164"/>
        <v>-</v>
      </c>
      <c r="K224" s="62">
        <v>0</v>
      </c>
      <c r="L224" s="83" t="str">
        <f t="shared" si="165"/>
        <v>-</v>
      </c>
      <c r="M224" s="102">
        <v>0</v>
      </c>
      <c r="N224" s="110" t="str">
        <f t="shared" si="166"/>
        <v>-</v>
      </c>
      <c r="O224" s="154">
        <v>1</v>
      </c>
      <c r="P224" s="62">
        <v>1</v>
      </c>
      <c r="Q224" s="83">
        <f t="shared" si="167"/>
        <v>1</v>
      </c>
      <c r="R224" s="102">
        <v>312050</v>
      </c>
      <c r="S224" s="110">
        <f t="shared" si="168"/>
        <v>312050</v>
      </c>
      <c r="T224" s="62">
        <v>1</v>
      </c>
      <c r="U224" s="83">
        <f t="shared" si="169"/>
        <v>1</v>
      </c>
      <c r="V224" s="102">
        <v>82648</v>
      </c>
      <c r="W224" s="110">
        <f t="shared" si="170"/>
        <v>82648</v>
      </c>
      <c r="X224" s="154">
        <v>80</v>
      </c>
      <c r="Y224" s="62">
        <v>78</v>
      </c>
      <c r="Z224" s="83">
        <f t="shared" si="171"/>
        <v>0.97499999999999998</v>
      </c>
      <c r="AA224" s="102">
        <v>34493990</v>
      </c>
      <c r="AB224" s="110">
        <f t="shared" si="172"/>
        <v>442230.641025641</v>
      </c>
      <c r="AC224" s="62">
        <v>62</v>
      </c>
      <c r="AD224" s="83">
        <f t="shared" si="173"/>
        <v>0.77500000000000002</v>
      </c>
      <c r="AE224" s="102">
        <v>6613765</v>
      </c>
      <c r="AF224" s="110">
        <f t="shared" si="174"/>
        <v>106673.62903225806</v>
      </c>
      <c r="AG224" s="154">
        <v>34</v>
      </c>
      <c r="AH224" s="62">
        <v>34</v>
      </c>
      <c r="AI224" s="83">
        <f t="shared" si="175"/>
        <v>1</v>
      </c>
      <c r="AJ224" s="102">
        <v>17086090</v>
      </c>
      <c r="AK224" s="110">
        <f t="shared" si="176"/>
        <v>502532.0588235294</v>
      </c>
      <c r="AL224" s="62">
        <v>30</v>
      </c>
      <c r="AM224" s="83">
        <f t="shared" si="177"/>
        <v>0.88235294117647056</v>
      </c>
      <c r="AN224" s="102">
        <v>6070034</v>
      </c>
      <c r="AO224" s="110">
        <f t="shared" si="178"/>
        <v>202334.46666666667</v>
      </c>
      <c r="AP224" s="154">
        <v>12</v>
      </c>
      <c r="AQ224" s="62">
        <v>12</v>
      </c>
      <c r="AR224" s="83">
        <f t="shared" si="179"/>
        <v>1</v>
      </c>
      <c r="AS224" s="102">
        <v>7698610</v>
      </c>
      <c r="AT224" s="110">
        <f t="shared" si="180"/>
        <v>641550.83333333337</v>
      </c>
      <c r="AU224" s="62">
        <v>11</v>
      </c>
      <c r="AV224" s="83">
        <f t="shared" si="181"/>
        <v>0.91666666666666663</v>
      </c>
      <c r="AW224" s="102">
        <v>844340</v>
      </c>
      <c r="AX224" s="110">
        <f t="shared" si="182"/>
        <v>76758.181818181823</v>
      </c>
      <c r="AY224" s="154">
        <v>1</v>
      </c>
      <c r="AZ224" s="62">
        <v>1</v>
      </c>
      <c r="BA224" s="83">
        <f t="shared" si="183"/>
        <v>1</v>
      </c>
      <c r="BB224" s="102">
        <v>1122760</v>
      </c>
      <c r="BC224" s="110">
        <f t="shared" si="184"/>
        <v>1122760</v>
      </c>
      <c r="BD224" s="62">
        <v>1</v>
      </c>
      <c r="BE224" s="83">
        <f t="shared" si="185"/>
        <v>1</v>
      </c>
      <c r="BF224" s="102">
        <v>196635</v>
      </c>
      <c r="BG224" s="110">
        <f t="shared" si="186"/>
        <v>196635</v>
      </c>
      <c r="BH224" s="154">
        <v>0</v>
      </c>
      <c r="BI224" s="62">
        <v>0</v>
      </c>
      <c r="BJ224" s="83" t="str">
        <f t="shared" si="187"/>
        <v>-</v>
      </c>
      <c r="BK224" s="102">
        <v>0</v>
      </c>
      <c r="BL224" s="110" t="str">
        <f t="shared" si="188"/>
        <v>-</v>
      </c>
      <c r="BM224" s="62">
        <v>0</v>
      </c>
      <c r="BN224" s="83" t="str">
        <f t="shared" si="189"/>
        <v>-</v>
      </c>
      <c r="BO224" s="102">
        <v>0</v>
      </c>
      <c r="BP224" s="110" t="str">
        <f t="shared" si="190"/>
        <v>-</v>
      </c>
      <c r="BQ224" s="108">
        <f t="shared" si="191"/>
        <v>128</v>
      </c>
      <c r="BR224" s="62">
        <f t="shared" si="192"/>
        <v>126</v>
      </c>
      <c r="BS224" s="83">
        <f t="shared" si="193"/>
        <v>0.984375</v>
      </c>
      <c r="BT224" s="102">
        <f t="shared" si="194"/>
        <v>60713500</v>
      </c>
      <c r="BU224" s="110">
        <f t="shared" si="195"/>
        <v>481853.17460317462</v>
      </c>
      <c r="BV224" s="62">
        <f t="shared" si="196"/>
        <v>105</v>
      </c>
      <c r="BW224" s="83">
        <f t="shared" si="197"/>
        <v>0.8203125</v>
      </c>
      <c r="BX224" s="102">
        <f t="shared" si="198"/>
        <v>13807422</v>
      </c>
      <c r="BY224" s="110">
        <f t="shared" si="199"/>
        <v>131499.25714285715</v>
      </c>
      <c r="BZ224" s="85"/>
      <c r="CA224" s="89">
        <f t="shared" si="200"/>
        <v>0.1640625</v>
      </c>
      <c r="CB224" s="89">
        <f t="shared" si="201"/>
        <v>1.5625E-2</v>
      </c>
    </row>
    <row r="225" spans="1:80" s="15" customFormat="1" ht="13.5" customHeight="1">
      <c r="A225" s="65"/>
      <c r="B225" s="332"/>
      <c r="C225" s="329"/>
      <c r="D225" s="84"/>
      <c r="E225" s="74" t="s">
        <v>167</v>
      </c>
      <c r="F225" s="178">
        <v>0</v>
      </c>
      <c r="G225" s="64">
        <v>0</v>
      </c>
      <c r="H225" s="82" t="str">
        <f t="shared" si="163"/>
        <v>-</v>
      </c>
      <c r="I225" s="111">
        <v>0</v>
      </c>
      <c r="J225" s="112" t="str">
        <f t="shared" si="164"/>
        <v>-</v>
      </c>
      <c r="K225" s="64">
        <v>0</v>
      </c>
      <c r="L225" s="82" t="str">
        <f t="shared" si="165"/>
        <v>-</v>
      </c>
      <c r="M225" s="111">
        <v>0</v>
      </c>
      <c r="N225" s="112" t="str">
        <f t="shared" si="166"/>
        <v>-</v>
      </c>
      <c r="O225" s="178">
        <v>1</v>
      </c>
      <c r="P225" s="64">
        <v>1</v>
      </c>
      <c r="Q225" s="82">
        <f t="shared" si="167"/>
        <v>1</v>
      </c>
      <c r="R225" s="111">
        <v>312050</v>
      </c>
      <c r="S225" s="112">
        <f t="shared" si="168"/>
        <v>312050</v>
      </c>
      <c r="T225" s="64">
        <v>1</v>
      </c>
      <c r="U225" s="82">
        <f t="shared" si="169"/>
        <v>1</v>
      </c>
      <c r="V225" s="111">
        <v>82648</v>
      </c>
      <c r="W225" s="112">
        <f t="shared" si="170"/>
        <v>82648</v>
      </c>
      <c r="X225" s="178">
        <v>52</v>
      </c>
      <c r="Y225" s="64">
        <v>51</v>
      </c>
      <c r="Z225" s="82">
        <f t="shared" si="171"/>
        <v>0.98076923076923073</v>
      </c>
      <c r="AA225" s="111">
        <v>19774830</v>
      </c>
      <c r="AB225" s="112">
        <f t="shared" si="172"/>
        <v>387741.76470588235</v>
      </c>
      <c r="AC225" s="64">
        <v>40</v>
      </c>
      <c r="AD225" s="82">
        <f t="shared" si="173"/>
        <v>0.76923076923076927</v>
      </c>
      <c r="AE225" s="111">
        <v>3780761</v>
      </c>
      <c r="AF225" s="112">
        <f t="shared" si="174"/>
        <v>94519.024999999994</v>
      </c>
      <c r="AG225" s="178">
        <v>24</v>
      </c>
      <c r="AH225" s="64">
        <v>24</v>
      </c>
      <c r="AI225" s="82">
        <f t="shared" si="175"/>
        <v>1</v>
      </c>
      <c r="AJ225" s="111">
        <v>10482710</v>
      </c>
      <c r="AK225" s="112">
        <f t="shared" si="176"/>
        <v>436779.58333333331</v>
      </c>
      <c r="AL225" s="64">
        <v>21</v>
      </c>
      <c r="AM225" s="82">
        <f t="shared" si="177"/>
        <v>0.875</v>
      </c>
      <c r="AN225" s="111">
        <v>3094188</v>
      </c>
      <c r="AO225" s="112">
        <f t="shared" si="178"/>
        <v>147342.28571428571</v>
      </c>
      <c r="AP225" s="178">
        <v>6</v>
      </c>
      <c r="AQ225" s="64">
        <v>6</v>
      </c>
      <c r="AR225" s="82">
        <f t="shared" si="179"/>
        <v>1</v>
      </c>
      <c r="AS225" s="111">
        <v>5953340</v>
      </c>
      <c r="AT225" s="112">
        <f t="shared" si="180"/>
        <v>992223.33333333337</v>
      </c>
      <c r="AU225" s="64">
        <v>6</v>
      </c>
      <c r="AV225" s="82">
        <f t="shared" si="181"/>
        <v>1</v>
      </c>
      <c r="AW225" s="111">
        <v>489063</v>
      </c>
      <c r="AX225" s="112">
        <f t="shared" si="182"/>
        <v>81510.5</v>
      </c>
      <c r="AY225" s="178">
        <v>0</v>
      </c>
      <c r="AZ225" s="64">
        <v>0</v>
      </c>
      <c r="BA225" s="82" t="str">
        <f t="shared" si="183"/>
        <v>-</v>
      </c>
      <c r="BB225" s="111">
        <v>0</v>
      </c>
      <c r="BC225" s="112" t="str">
        <f t="shared" si="184"/>
        <v>-</v>
      </c>
      <c r="BD225" s="64">
        <v>0</v>
      </c>
      <c r="BE225" s="82" t="str">
        <f t="shared" si="185"/>
        <v>-</v>
      </c>
      <c r="BF225" s="111">
        <v>0</v>
      </c>
      <c r="BG225" s="112" t="str">
        <f t="shared" si="186"/>
        <v>-</v>
      </c>
      <c r="BH225" s="178">
        <v>0</v>
      </c>
      <c r="BI225" s="64">
        <v>0</v>
      </c>
      <c r="BJ225" s="82" t="str">
        <f t="shared" si="187"/>
        <v>-</v>
      </c>
      <c r="BK225" s="111">
        <v>0</v>
      </c>
      <c r="BL225" s="112" t="str">
        <f t="shared" si="188"/>
        <v>-</v>
      </c>
      <c r="BM225" s="64">
        <v>0</v>
      </c>
      <c r="BN225" s="82" t="str">
        <f t="shared" si="189"/>
        <v>-</v>
      </c>
      <c r="BO225" s="111">
        <v>0</v>
      </c>
      <c r="BP225" s="112" t="str">
        <f t="shared" si="190"/>
        <v>-</v>
      </c>
      <c r="BQ225" s="109">
        <f t="shared" si="191"/>
        <v>83</v>
      </c>
      <c r="BR225" s="64">
        <f t="shared" si="192"/>
        <v>82</v>
      </c>
      <c r="BS225" s="82">
        <f t="shared" si="193"/>
        <v>0.98795180722891562</v>
      </c>
      <c r="BT225" s="111">
        <f t="shared" si="194"/>
        <v>36522930</v>
      </c>
      <c r="BU225" s="112">
        <f t="shared" si="195"/>
        <v>445401.58536585368</v>
      </c>
      <c r="BV225" s="64">
        <f t="shared" si="196"/>
        <v>68</v>
      </c>
      <c r="BW225" s="82">
        <f t="shared" si="197"/>
        <v>0.81927710843373491</v>
      </c>
      <c r="BX225" s="111">
        <f t="shared" si="198"/>
        <v>7446660</v>
      </c>
      <c r="BY225" s="112">
        <f t="shared" si="199"/>
        <v>109509.70588235294</v>
      </c>
      <c r="BZ225" s="85"/>
      <c r="CA225" s="89">
        <f t="shared" si="200"/>
        <v>0.16867469879518071</v>
      </c>
      <c r="CB225" s="89">
        <f t="shared" si="201"/>
        <v>1.2048192771084376E-2</v>
      </c>
    </row>
    <row r="226" spans="1:80" s="15" customFormat="1" ht="13.5" customHeight="1">
      <c r="A226" s="65"/>
      <c r="B226" s="332"/>
      <c r="C226" s="329"/>
      <c r="D226" s="84"/>
      <c r="E226" s="209" t="s">
        <v>168</v>
      </c>
      <c r="F226" s="224">
        <v>0</v>
      </c>
      <c r="G226" s="225">
        <v>0</v>
      </c>
      <c r="H226" s="226" t="str">
        <f t="shared" si="163"/>
        <v>-</v>
      </c>
      <c r="I226" s="227">
        <v>0</v>
      </c>
      <c r="J226" s="228" t="str">
        <f t="shared" si="164"/>
        <v>-</v>
      </c>
      <c r="K226" s="225">
        <v>0</v>
      </c>
      <c r="L226" s="226" t="str">
        <f t="shared" si="165"/>
        <v>-</v>
      </c>
      <c r="M226" s="227">
        <v>0</v>
      </c>
      <c r="N226" s="228" t="str">
        <f t="shared" si="166"/>
        <v>-</v>
      </c>
      <c r="O226" s="224">
        <v>0</v>
      </c>
      <c r="P226" s="225">
        <v>0</v>
      </c>
      <c r="Q226" s="226" t="str">
        <f t="shared" si="167"/>
        <v>-</v>
      </c>
      <c r="R226" s="227">
        <v>0</v>
      </c>
      <c r="S226" s="228" t="str">
        <f t="shared" si="168"/>
        <v>-</v>
      </c>
      <c r="T226" s="225">
        <v>0</v>
      </c>
      <c r="U226" s="226" t="str">
        <f t="shared" si="169"/>
        <v>-</v>
      </c>
      <c r="V226" s="227">
        <v>0</v>
      </c>
      <c r="W226" s="228" t="str">
        <f t="shared" si="170"/>
        <v>-</v>
      </c>
      <c r="X226" s="224">
        <v>28</v>
      </c>
      <c r="Y226" s="225">
        <v>27</v>
      </c>
      <c r="Z226" s="226">
        <f t="shared" si="171"/>
        <v>0.9642857142857143</v>
      </c>
      <c r="AA226" s="227">
        <v>14719160</v>
      </c>
      <c r="AB226" s="228">
        <f t="shared" si="172"/>
        <v>545154.07407407404</v>
      </c>
      <c r="AC226" s="225">
        <v>22</v>
      </c>
      <c r="AD226" s="226">
        <f t="shared" si="173"/>
        <v>0.7857142857142857</v>
      </c>
      <c r="AE226" s="227">
        <v>2833004</v>
      </c>
      <c r="AF226" s="228">
        <f t="shared" si="174"/>
        <v>128772.90909090909</v>
      </c>
      <c r="AG226" s="224">
        <v>10</v>
      </c>
      <c r="AH226" s="225">
        <v>10</v>
      </c>
      <c r="AI226" s="226">
        <f t="shared" si="175"/>
        <v>1</v>
      </c>
      <c r="AJ226" s="227">
        <v>6603380</v>
      </c>
      <c r="AK226" s="228">
        <f t="shared" si="176"/>
        <v>660338</v>
      </c>
      <c r="AL226" s="225">
        <v>9</v>
      </c>
      <c r="AM226" s="226">
        <f t="shared" si="177"/>
        <v>0.9</v>
      </c>
      <c r="AN226" s="227">
        <v>2975846</v>
      </c>
      <c r="AO226" s="228">
        <f t="shared" si="178"/>
        <v>330649.55555555556</v>
      </c>
      <c r="AP226" s="224">
        <v>6</v>
      </c>
      <c r="AQ226" s="225">
        <v>6</v>
      </c>
      <c r="AR226" s="226">
        <f t="shared" si="179"/>
        <v>1</v>
      </c>
      <c r="AS226" s="227">
        <v>1745270</v>
      </c>
      <c r="AT226" s="228">
        <f t="shared" si="180"/>
        <v>290878.33333333331</v>
      </c>
      <c r="AU226" s="225">
        <v>5</v>
      </c>
      <c r="AV226" s="226">
        <f t="shared" si="181"/>
        <v>0.83333333333333337</v>
      </c>
      <c r="AW226" s="227">
        <v>355277</v>
      </c>
      <c r="AX226" s="228">
        <f t="shared" si="182"/>
        <v>71055.399999999994</v>
      </c>
      <c r="AY226" s="224">
        <v>1</v>
      </c>
      <c r="AZ226" s="225">
        <v>1</v>
      </c>
      <c r="BA226" s="226">
        <f t="shared" si="183"/>
        <v>1</v>
      </c>
      <c r="BB226" s="227">
        <v>1122760</v>
      </c>
      <c r="BC226" s="228">
        <f t="shared" si="184"/>
        <v>1122760</v>
      </c>
      <c r="BD226" s="225">
        <v>1</v>
      </c>
      <c r="BE226" s="226">
        <f t="shared" si="185"/>
        <v>1</v>
      </c>
      <c r="BF226" s="227">
        <v>196635</v>
      </c>
      <c r="BG226" s="228">
        <f t="shared" si="186"/>
        <v>196635</v>
      </c>
      <c r="BH226" s="224">
        <v>0</v>
      </c>
      <c r="BI226" s="225">
        <v>0</v>
      </c>
      <c r="BJ226" s="226" t="str">
        <f t="shared" si="187"/>
        <v>-</v>
      </c>
      <c r="BK226" s="227">
        <v>0</v>
      </c>
      <c r="BL226" s="228" t="str">
        <f t="shared" si="188"/>
        <v>-</v>
      </c>
      <c r="BM226" s="225">
        <v>0</v>
      </c>
      <c r="BN226" s="226" t="str">
        <f t="shared" si="189"/>
        <v>-</v>
      </c>
      <c r="BO226" s="227">
        <v>0</v>
      </c>
      <c r="BP226" s="228" t="str">
        <f t="shared" si="190"/>
        <v>-</v>
      </c>
      <c r="BQ226" s="229">
        <f t="shared" si="191"/>
        <v>45</v>
      </c>
      <c r="BR226" s="225">
        <f t="shared" si="192"/>
        <v>44</v>
      </c>
      <c r="BS226" s="226">
        <f t="shared" si="193"/>
        <v>0.97777777777777775</v>
      </c>
      <c r="BT226" s="227">
        <f t="shared" si="194"/>
        <v>24190570</v>
      </c>
      <c r="BU226" s="228">
        <f t="shared" si="195"/>
        <v>549785.68181818177</v>
      </c>
      <c r="BV226" s="225">
        <f t="shared" si="196"/>
        <v>37</v>
      </c>
      <c r="BW226" s="226">
        <f t="shared" si="197"/>
        <v>0.82222222222222219</v>
      </c>
      <c r="BX226" s="227">
        <f t="shared" si="198"/>
        <v>6360762</v>
      </c>
      <c r="BY226" s="228">
        <f t="shared" si="199"/>
        <v>171912.48648648648</v>
      </c>
      <c r="BZ226" s="85"/>
      <c r="CA226" s="89">
        <f t="shared" si="200"/>
        <v>0.15555555555555556</v>
      </c>
      <c r="CB226" s="89">
        <f t="shared" si="201"/>
        <v>2.2222222222222254E-2</v>
      </c>
    </row>
    <row r="227" spans="1:80" s="15" customFormat="1" ht="13.5" customHeight="1">
      <c r="A227" s="65"/>
      <c r="B227" s="332"/>
      <c r="C227" s="329"/>
      <c r="D227" s="221"/>
      <c r="E227" s="75" t="s">
        <v>234</v>
      </c>
      <c r="F227" s="222">
        <v>0</v>
      </c>
      <c r="G227" s="136">
        <v>0</v>
      </c>
      <c r="H227" s="134" t="str">
        <f>IFERROR(G227/F227,"-")</f>
        <v>-</v>
      </c>
      <c r="I227" s="137">
        <v>0</v>
      </c>
      <c r="J227" s="135" t="str">
        <f>IFERROR(I227/G227,"-")</f>
        <v>-</v>
      </c>
      <c r="K227" s="136">
        <v>0</v>
      </c>
      <c r="L227" s="134" t="str">
        <f>IFERROR(K227/F227,"-")</f>
        <v>-</v>
      </c>
      <c r="M227" s="137">
        <v>0</v>
      </c>
      <c r="N227" s="135" t="str">
        <f>IFERROR(M227/K227,"-")</f>
        <v>-</v>
      </c>
      <c r="O227" s="222">
        <v>0</v>
      </c>
      <c r="P227" s="136">
        <v>0</v>
      </c>
      <c r="Q227" s="134" t="str">
        <f>IFERROR(P227/O227,"-")</f>
        <v>-</v>
      </c>
      <c r="R227" s="137">
        <v>0</v>
      </c>
      <c r="S227" s="135" t="str">
        <f>IFERROR(R227/P227,"-")</f>
        <v>-</v>
      </c>
      <c r="T227" s="136">
        <v>0</v>
      </c>
      <c r="U227" s="134" t="str">
        <f>IFERROR(T227/O227,"-")</f>
        <v>-</v>
      </c>
      <c r="V227" s="137">
        <v>0</v>
      </c>
      <c r="W227" s="135" t="str">
        <f>IFERROR(V227/T227,"-")</f>
        <v>-</v>
      </c>
      <c r="X227" s="222">
        <v>0</v>
      </c>
      <c r="Y227" s="136">
        <v>0</v>
      </c>
      <c r="Z227" s="134" t="str">
        <f>IFERROR(Y227/X227,"-")</f>
        <v>-</v>
      </c>
      <c r="AA227" s="137">
        <v>0</v>
      </c>
      <c r="AB227" s="135" t="str">
        <f>IFERROR(AA227/Y227,"-")</f>
        <v>-</v>
      </c>
      <c r="AC227" s="136">
        <v>0</v>
      </c>
      <c r="AD227" s="134" t="str">
        <f>IFERROR(AC227/X227,"-")</f>
        <v>-</v>
      </c>
      <c r="AE227" s="137">
        <v>0</v>
      </c>
      <c r="AF227" s="135" t="str">
        <f>IFERROR(AE227/AC227,"-")</f>
        <v>-</v>
      </c>
      <c r="AG227" s="222">
        <v>0</v>
      </c>
      <c r="AH227" s="136">
        <v>0</v>
      </c>
      <c r="AI227" s="134" t="str">
        <f>IFERROR(AH227/AG227,"-")</f>
        <v>-</v>
      </c>
      <c r="AJ227" s="137">
        <v>0</v>
      </c>
      <c r="AK227" s="135" t="str">
        <f>IFERROR(AJ227/AH227,"-")</f>
        <v>-</v>
      </c>
      <c r="AL227" s="136">
        <v>0</v>
      </c>
      <c r="AM227" s="134" t="str">
        <f>IFERROR(AL227/AG227,"-")</f>
        <v>-</v>
      </c>
      <c r="AN227" s="137">
        <v>0</v>
      </c>
      <c r="AO227" s="135" t="str">
        <f>IFERROR(AN227/AL227,"-")</f>
        <v>-</v>
      </c>
      <c r="AP227" s="222">
        <v>0</v>
      </c>
      <c r="AQ227" s="136">
        <v>0</v>
      </c>
      <c r="AR227" s="134" t="str">
        <f>IFERROR(AQ227/AP227,"-")</f>
        <v>-</v>
      </c>
      <c r="AS227" s="137">
        <v>0</v>
      </c>
      <c r="AT227" s="135" t="str">
        <f>IFERROR(AS227/AQ227,"-")</f>
        <v>-</v>
      </c>
      <c r="AU227" s="136">
        <v>0</v>
      </c>
      <c r="AV227" s="134" t="str">
        <f>IFERROR(AU227/AP227,"-")</f>
        <v>-</v>
      </c>
      <c r="AW227" s="137">
        <v>0</v>
      </c>
      <c r="AX227" s="135" t="str">
        <f>IFERROR(AW227/AU227,"-")</f>
        <v>-</v>
      </c>
      <c r="AY227" s="222">
        <v>0</v>
      </c>
      <c r="AZ227" s="136">
        <v>0</v>
      </c>
      <c r="BA227" s="134" t="str">
        <f>IFERROR(AZ227/AY227,"-")</f>
        <v>-</v>
      </c>
      <c r="BB227" s="137">
        <v>0</v>
      </c>
      <c r="BC227" s="135" t="str">
        <f>IFERROR(BB227/AZ227,"-")</f>
        <v>-</v>
      </c>
      <c r="BD227" s="136">
        <v>0</v>
      </c>
      <c r="BE227" s="134" t="str">
        <f>IFERROR(BD227/AY227,"-")</f>
        <v>-</v>
      </c>
      <c r="BF227" s="137">
        <v>0</v>
      </c>
      <c r="BG227" s="135" t="str">
        <f>IFERROR(BF227/BD227,"-")</f>
        <v>-</v>
      </c>
      <c r="BH227" s="222">
        <v>0</v>
      </c>
      <c r="BI227" s="136">
        <v>0</v>
      </c>
      <c r="BJ227" s="134" t="str">
        <f>IFERROR(BI227/BH227,"-")</f>
        <v>-</v>
      </c>
      <c r="BK227" s="137">
        <v>0</v>
      </c>
      <c r="BL227" s="135" t="str">
        <f>IFERROR(BK227/BI227,"-")</f>
        <v>-</v>
      </c>
      <c r="BM227" s="136">
        <v>0</v>
      </c>
      <c r="BN227" s="134" t="str">
        <f>IFERROR(BM227/BH227,"-")</f>
        <v>-</v>
      </c>
      <c r="BO227" s="137">
        <v>0</v>
      </c>
      <c r="BP227" s="135" t="str">
        <f>IFERROR(BO227/BM227,"-")</f>
        <v>-</v>
      </c>
      <c r="BQ227" s="223">
        <f t="shared" si="191"/>
        <v>0</v>
      </c>
      <c r="BR227" s="136">
        <f t="shared" si="192"/>
        <v>0</v>
      </c>
      <c r="BS227" s="134" t="str">
        <f>IFERROR(BR227/BQ227,"-")</f>
        <v>-</v>
      </c>
      <c r="BT227" s="137">
        <f>SUM(I227,R227,AA227,AJ227,AS227,BB227,BK227)</f>
        <v>0</v>
      </c>
      <c r="BU227" s="135" t="str">
        <f>IFERROR(BT227/BR227,"-")</f>
        <v>-</v>
      </c>
      <c r="BV227" s="136">
        <f>SUM(K227,T227,AC227,AL227,AU227,BD227,BM227)</f>
        <v>0</v>
      </c>
      <c r="BW227" s="134" t="str">
        <f>IFERROR(BV227/BQ227,"-")</f>
        <v>-</v>
      </c>
      <c r="BX227" s="137">
        <f>SUM(M227,V227,AE227,AN227,AW227,BF227,BO227)</f>
        <v>0</v>
      </c>
      <c r="BY227" s="135" t="str">
        <f>IFERROR(BX227/BV227,"-")</f>
        <v>-</v>
      </c>
      <c r="BZ227" s="85"/>
      <c r="CA227" s="89" t="str">
        <f t="shared" si="200"/>
        <v>-</v>
      </c>
      <c r="CB227" s="89" t="str">
        <f t="shared" si="201"/>
        <v>-</v>
      </c>
    </row>
    <row r="228" spans="1:80" s="15" customFormat="1" ht="13.5" customHeight="1">
      <c r="A228" s="65"/>
      <c r="B228" s="333"/>
      <c r="C228" s="330"/>
      <c r="D228" s="338" t="s">
        <v>225</v>
      </c>
      <c r="E228" s="339"/>
      <c r="F228" s="154">
        <v>23</v>
      </c>
      <c r="G228" s="62">
        <v>23</v>
      </c>
      <c r="H228" s="83">
        <f t="shared" si="163"/>
        <v>1</v>
      </c>
      <c r="I228" s="102">
        <v>26481760</v>
      </c>
      <c r="J228" s="110">
        <f t="shared" si="164"/>
        <v>1151380.8695652173</v>
      </c>
      <c r="K228" s="62">
        <v>15</v>
      </c>
      <c r="L228" s="83">
        <f t="shared" si="165"/>
        <v>0.65217391304347827</v>
      </c>
      <c r="M228" s="102">
        <v>15556259</v>
      </c>
      <c r="N228" s="110">
        <f t="shared" si="166"/>
        <v>1037083.9333333333</v>
      </c>
      <c r="O228" s="154">
        <v>92</v>
      </c>
      <c r="P228" s="62">
        <v>88</v>
      </c>
      <c r="Q228" s="83">
        <f t="shared" si="167"/>
        <v>0.95652173913043481</v>
      </c>
      <c r="R228" s="102">
        <v>174267000</v>
      </c>
      <c r="S228" s="110">
        <f t="shared" si="168"/>
        <v>1980306.8181818181</v>
      </c>
      <c r="T228" s="62">
        <v>82</v>
      </c>
      <c r="U228" s="83">
        <f t="shared" si="169"/>
        <v>0.89130434782608692</v>
      </c>
      <c r="V228" s="102">
        <v>46697598</v>
      </c>
      <c r="W228" s="110">
        <f t="shared" si="170"/>
        <v>569482.90243902442</v>
      </c>
      <c r="X228" s="154">
        <v>10789</v>
      </c>
      <c r="Y228" s="62">
        <v>9893</v>
      </c>
      <c r="Z228" s="83">
        <f t="shared" si="171"/>
        <v>0.91695245157104455</v>
      </c>
      <c r="AA228" s="102">
        <v>8023190030</v>
      </c>
      <c r="AB228" s="110">
        <f t="shared" si="172"/>
        <v>810996.66734054382</v>
      </c>
      <c r="AC228" s="62">
        <v>8283</v>
      </c>
      <c r="AD228" s="83">
        <f t="shared" si="173"/>
        <v>0.76772638798776527</v>
      </c>
      <c r="AE228" s="102">
        <v>1781697043</v>
      </c>
      <c r="AF228" s="110">
        <f t="shared" si="174"/>
        <v>215102.86647349995</v>
      </c>
      <c r="AG228" s="154">
        <v>9190</v>
      </c>
      <c r="AH228" s="62">
        <v>8650</v>
      </c>
      <c r="AI228" s="83">
        <f t="shared" si="175"/>
        <v>0.94124047878128403</v>
      </c>
      <c r="AJ228" s="102">
        <v>8618074100</v>
      </c>
      <c r="AK228" s="110">
        <f t="shared" si="176"/>
        <v>996309.14450867055</v>
      </c>
      <c r="AL228" s="62">
        <v>7669</v>
      </c>
      <c r="AM228" s="83">
        <f t="shared" si="177"/>
        <v>0.83449401523394995</v>
      </c>
      <c r="AN228" s="102">
        <v>1933596042</v>
      </c>
      <c r="AO228" s="110">
        <f t="shared" si="178"/>
        <v>252131.44373451557</v>
      </c>
      <c r="AP228" s="154">
        <v>6977</v>
      </c>
      <c r="AQ228" s="62">
        <v>6650</v>
      </c>
      <c r="AR228" s="83">
        <f t="shared" si="179"/>
        <v>0.95313171850365486</v>
      </c>
      <c r="AS228" s="102">
        <v>7296152910</v>
      </c>
      <c r="AT228" s="110">
        <f t="shared" si="180"/>
        <v>1097165.8511278196</v>
      </c>
      <c r="AU228" s="62">
        <v>6032</v>
      </c>
      <c r="AV228" s="83">
        <f t="shared" si="181"/>
        <v>0.86455496631790163</v>
      </c>
      <c r="AW228" s="102">
        <v>1451882388</v>
      </c>
      <c r="AX228" s="110">
        <f t="shared" si="182"/>
        <v>240696.68236074271</v>
      </c>
      <c r="AY228" s="154">
        <v>3298</v>
      </c>
      <c r="AZ228" s="62">
        <v>3076</v>
      </c>
      <c r="BA228" s="83">
        <f t="shared" si="183"/>
        <v>0.93268647665251669</v>
      </c>
      <c r="BB228" s="102">
        <v>3527410230</v>
      </c>
      <c r="BC228" s="110">
        <f t="shared" si="184"/>
        <v>1146752.3504551365</v>
      </c>
      <c r="BD228" s="62">
        <v>2749</v>
      </c>
      <c r="BE228" s="83">
        <f t="shared" si="185"/>
        <v>0.83353547604608857</v>
      </c>
      <c r="BF228" s="102">
        <v>598351251</v>
      </c>
      <c r="BG228" s="110">
        <f t="shared" si="186"/>
        <v>217661.42269916332</v>
      </c>
      <c r="BH228" s="154">
        <v>1225</v>
      </c>
      <c r="BI228" s="62">
        <v>1109</v>
      </c>
      <c r="BJ228" s="83">
        <f t="shared" si="187"/>
        <v>0.90530612244897957</v>
      </c>
      <c r="BK228" s="102">
        <v>1139589970</v>
      </c>
      <c r="BL228" s="110">
        <f t="shared" si="188"/>
        <v>1027583.3814247069</v>
      </c>
      <c r="BM228" s="62">
        <v>964</v>
      </c>
      <c r="BN228" s="83">
        <f t="shared" si="189"/>
        <v>0.78693877551020408</v>
      </c>
      <c r="BO228" s="102">
        <v>164870974</v>
      </c>
      <c r="BP228" s="110">
        <f t="shared" si="190"/>
        <v>171027.98132780084</v>
      </c>
      <c r="BQ228" s="108">
        <f t="shared" si="191"/>
        <v>31594</v>
      </c>
      <c r="BR228" s="62">
        <f t="shared" si="192"/>
        <v>29489</v>
      </c>
      <c r="BS228" s="83">
        <f t="shared" si="193"/>
        <v>0.9333734253339242</v>
      </c>
      <c r="BT228" s="102">
        <f t="shared" si="194"/>
        <v>28805166000</v>
      </c>
      <c r="BU228" s="110">
        <f t="shared" si="195"/>
        <v>976810.53952321201</v>
      </c>
      <c r="BV228" s="62">
        <f t="shared" si="196"/>
        <v>25794</v>
      </c>
      <c r="BW228" s="83">
        <f t="shared" si="197"/>
        <v>0.81642083939988608</v>
      </c>
      <c r="BX228" s="102">
        <f t="shared" si="198"/>
        <v>5992651555</v>
      </c>
      <c r="BY228" s="110">
        <f t="shared" si="199"/>
        <v>232327.3457005505</v>
      </c>
      <c r="BZ228" s="85"/>
      <c r="CA228" s="89">
        <f t="shared" si="200"/>
        <v>0.11695258593403812</v>
      </c>
      <c r="CB228" s="89">
        <f t="shared" si="201"/>
        <v>6.66265746660758E-2</v>
      </c>
    </row>
    <row r="229" spans="1:80" s="15" customFormat="1" ht="13.5" customHeight="1">
      <c r="A229" s="65"/>
      <c r="B229" s="331">
        <v>38</v>
      </c>
      <c r="C229" s="328" t="s">
        <v>45</v>
      </c>
      <c r="D229" s="318" t="s">
        <v>157</v>
      </c>
      <c r="E229" s="307"/>
      <c r="F229" s="154">
        <v>2</v>
      </c>
      <c r="G229" s="62">
        <v>2</v>
      </c>
      <c r="H229" s="83">
        <f t="shared" si="163"/>
        <v>1</v>
      </c>
      <c r="I229" s="102">
        <v>167400</v>
      </c>
      <c r="J229" s="110">
        <f t="shared" si="164"/>
        <v>83700</v>
      </c>
      <c r="K229" s="62">
        <v>1</v>
      </c>
      <c r="L229" s="83">
        <f t="shared" si="165"/>
        <v>0.5</v>
      </c>
      <c r="M229" s="102">
        <v>31593</v>
      </c>
      <c r="N229" s="110">
        <f t="shared" si="166"/>
        <v>31593</v>
      </c>
      <c r="O229" s="154">
        <v>7</v>
      </c>
      <c r="P229" s="62">
        <v>7</v>
      </c>
      <c r="Q229" s="83">
        <f t="shared" si="167"/>
        <v>1</v>
      </c>
      <c r="R229" s="102">
        <v>4894890</v>
      </c>
      <c r="S229" s="110">
        <f t="shared" si="168"/>
        <v>699270</v>
      </c>
      <c r="T229" s="62">
        <v>7</v>
      </c>
      <c r="U229" s="83">
        <f t="shared" si="169"/>
        <v>1</v>
      </c>
      <c r="V229" s="102">
        <v>569611</v>
      </c>
      <c r="W229" s="110">
        <f t="shared" si="170"/>
        <v>81373</v>
      </c>
      <c r="X229" s="154">
        <v>969</v>
      </c>
      <c r="Y229" s="62">
        <v>959</v>
      </c>
      <c r="Z229" s="83">
        <f t="shared" si="171"/>
        <v>0.98968008255933948</v>
      </c>
      <c r="AA229" s="102">
        <v>429766530</v>
      </c>
      <c r="AB229" s="110">
        <f t="shared" si="172"/>
        <v>448140.28154327424</v>
      </c>
      <c r="AC229" s="62">
        <v>874</v>
      </c>
      <c r="AD229" s="83">
        <f t="shared" si="173"/>
        <v>0.90196078431372551</v>
      </c>
      <c r="AE229" s="102">
        <v>95936929</v>
      </c>
      <c r="AF229" s="110">
        <f t="shared" si="174"/>
        <v>109767.65331807781</v>
      </c>
      <c r="AG229" s="154">
        <v>701</v>
      </c>
      <c r="AH229" s="62">
        <v>697</v>
      </c>
      <c r="AI229" s="83">
        <f t="shared" si="175"/>
        <v>0.99429386590584878</v>
      </c>
      <c r="AJ229" s="102">
        <v>374432110</v>
      </c>
      <c r="AK229" s="110">
        <f t="shared" si="176"/>
        <v>537205.32281205163</v>
      </c>
      <c r="AL229" s="62">
        <v>653</v>
      </c>
      <c r="AM229" s="83">
        <f t="shared" si="177"/>
        <v>0.93152639087018541</v>
      </c>
      <c r="AN229" s="102">
        <v>72571557</v>
      </c>
      <c r="AO229" s="110">
        <f t="shared" si="178"/>
        <v>111135.61562021439</v>
      </c>
      <c r="AP229" s="154">
        <v>347</v>
      </c>
      <c r="AQ229" s="62">
        <v>346</v>
      </c>
      <c r="AR229" s="83">
        <f t="shared" si="179"/>
        <v>0.99711815561959649</v>
      </c>
      <c r="AS229" s="102">
        <v>182404740</v>
      </c>
      <c r="AT229" s="110">
        <f t="shared" si="180"/>
        <v>527181.32947976876</v>
      </c>
      <c r="AU229" s="62">
        <v>324</v>
      </c>
      <c r="AV229" s="83">
        <f t="shared" si="181"/>
        <v>0.93371757925072041</v>
      </c>
      <c r="AW229" s="102">
        <v>36870971</v>
      </c>
      <c r="AX229" s="110">
        <f t="shared" si="182"/>
        <v>113799.29320987655</v>
      </c>
      <c r="AY229" s="154">
        <v>99</v>
      </c>
      <c r="AZ229" s="62">
        <v>99</v>
      </c>
      <c r="BA229" s="83">
        <f t="shared" si="183"/>
        <v>1</v>
      </c>
      <c r="BB229" s="102">
        <v>54701770</v>
      </c>
      <c r="BC229" s="110">
        <f t="shared" si="184"/>
        <v>552543.13131313131</v>
      </c>
      <c r="BD229" s="62">
        <v>93</v>
      </c>
      <c r="BE229" s="83">
        <f t="shared" si="185"/>
        <v>0.93939393939393945</v>
      </c>
      <c r="BF229" s="102">
        <v>10404662</v>
      </c>
      <c r="BG229" s="110">
        <f t="shared" si="186"/>
        <v>111878.08602150538</v>
      </c>
      <c r="BH229" s="154">
        <v>23</v>
      </c>
      <c r="BI229" s="62">
        <v>23</v>
      </c>
      <c r="BJ229" s="83">
        <f t="shared" si="187"/>
        <v>1</v>
      </c>
      <c r="BK229" s="102">
        <v>11516290</v>
      </c>
      <c r="BL229" s="110">
        <f t="shared" si="188"/>
        <v>500708.26086956525</v>
      </c>
      <c r="BM229" s="62">
        <v>21</v>
      </c>
      <c r="BN229" s="83">
        <f t="shared" si="189"/>
        <v>0.91304347826086951</v>
      </c>
      <c r="BO229" s="102">
        <v>2307761</v>
      </c>
      <c r="BP229" s="110">
        <f t="shared" si="190"/>
        <v>109893.38095238095</v>
      </c>
      <c r="BQ229" s="108">
        <f t="shared" si="191"/>
        <v>2148</v>
      </c>
      <c r="BR229" s="62">
        <f t="shared" si="192"/>
        <v>2133</v>
      </c>
      <c r="BS229" s="83">
        <f t="shared" si="193"/>
        <v>0.99301675977653636</v>
      </c>
      <c r="BT229" s="102">
        <f t="shared" si="194"/>
        <v>1057883730</v>
      </c>
      <c r="BU229" s="110">
        <f t="shared" si="195"/>
        <v>495960.4922644163</v>
      </c>
      <c r="BV229" s="62">
        <f t="shared" si="196"/>
        <v>1973</v>
      </c>
      <c r="BW229" s="83">
        <f t="shared" si="197"/>
        <v>0.91852886405959033</v>
      </c>
      <c r="BX229" s="102">
        <f t="shared" si="198"/>
        <v>218693084</v>
      </c>
      <c r="BY229" s="110">
        <f t="shared" si="199"/>
        <v>110842.92143943234</v>
      </c>
      <c r="BZ229" s="85"/>
      <c r="CA229" s="89">
        <f t="shared" si="200"/>
        <v>7.4487895716946029E-2</v>
      </c>
      <c r="CB229" s="89">
        <f t="shared" si="201"/>
        <v>6.9832402234636382E-3</v>
      </c>
    </row>
    <row r="230" spans="1:80" s="15" customFormat="1" ht="13.5" customHeight="1">
      <c r="A230" s="65"/>
      <c r="B230" s="332"/>
      <c r="C230" s="329"/>
      <c r="D230" s="306" t="s">
        <v>171</v>
      </c>
      <c r="E230" s="307"/>
      <c r="F230" s="154">
        <v>0</v>
      </c>
      <c r="G230" s="62">
        <v>0</v>
      </c>
      <c r="H230" s="83" t="str">
        <f t="shared" si="163"/>
        <v>-</v>
      </c>
      <c r="I230" s="102">
        <v>0</v>
      </c>
      <c r="J230" s="110" t="str">
        <f t="shared" si="164"/>
        <v>-</v>
      </c>
      <c r="K230" s="62">
        <v>0</v>
      </c>
      <c r="L230" s="83" t="str">
        <f t="shared" si="165"/>
        <v>-</v>
      </c>
      <c r="M230" s="102">
        <v>0</v>
      </c>
      <c r="N230" s="110" t="str">
        <f t="shared" si="166"/>
        <v>-</v>
      </c>
      <c r="O230" s="154">
        <v>0</v>
      </c>
      <c r="P230" s="62">
        <v>0</v>
      </c>
      <c r="Q230" s="83" t="str">
        <f t="shared" si="167"/>
        <v>-</v>
      </c>
      <c r="R230" s="102">
        <v>0</v>
      </c>
      <c r="S230" s="110" t="str">
        <f t="shared" si="168"/>
        <v>-</v>
      </c>
      <c r="T230" s="62">
        <v>0</v>
      </c>
      <c r="U230" s="83" t="str">
        <f t="shared" si="169"/>
        <v>-</v>
      </c>
      <c r="V230" s="102">
        <v>0</v>
      </c>
      <c r="W230" s="110" t="str">
        <f t="shared" si="170"/>
        <v>-</v>
      </c>
      <c r="X230" s="154">
        <v>33</v>
      </c>
      <c r="Y230" s="62">
        <v>33</v>
      </c>
      <c r="Z230" s="83">
        <f t="shared" si="171"/>
        <v>1</v>
      </c>
      <c r="AA230" s="102">
        <v>17965950</v>
      </c>
      <c r="AB230" s="110">
        <f t="shared" si="172"/>
        <v>544422.72727272729</v>
      </c>
      <c r="AC230" s="62">
        <v>30</v>
      </c>
      <c r="AD230" s="83">
        <f t="shared" si="173"/>
        <v>0.90909090909090906</v>
      </c>
      <c r="AE230" s="102">
        <v>3630200</v>
      </c>
      <c r="AF230" s="110">
        <f t="shared" si="174"/>
        <v>121006.66666666667</v>
      </c>
      <c r="AG230" s="154">
        <v>16</v>
      </c>
      <c r="AH230" s="62">
        <v>16</v>
      </c>
      <c r="AI230" s="83">
        <f t="shared" si="175"/>
        <v>1</v>
      </c>
      <c r="AJ230" s="102">
        <v>9340810</v>
      </c>
      <c r="AK230" s="110">
        <f t="shared" si="176"/>
        <v>583800.625</v>
      </c>
      <c r="AL230" s="62">
        <v>16</v>
      </c>
      <c r="AM230" s="83">
        <f t="shared" si="177"/>
        <v>1</v>
      </c>
      <c r="AN230" s="102">
        <v>2332857</v>
      </c>
      <c r="AO230" s="110">
        <f t="shared" si="178"/>
        <v>145803.5625</v>
      </c>
      <c r="AP230" s="154">
        <v>3</v>
      </c>
      <c r="AQ230" s="62">
        <v>3</v>
      </c>
      <c r="AR230" s="83">
        <f t="shared" si="179"/>
        <v>1</v>
      </c>
      <c r="AS230" s="102">
        <v>1800030</v>
      </c>
      <c r="AT230" s="110">
        <f t="shared" si="180"/>
        <v>600010</v>
      </c>
      <c r="AU230" s="62">
        <v>2</v>
      </c>
      <c r="AV230" s="83">
        <f t="shared" si="181"/>
        <v>0.66666666666666663</v>
      </c>
      <c r="AW230" s="102">
        <v>177029</v>
      </c>
      <c r="AX230" s="110">
        <f t="shared" si="182"/>
        <v>88514.5</v>
      </c>
      <c r="AY230" s="154">
        <v>0</v>
      </c>
      <c r="AZ230" s="62">
        <v>0</v>
      </c>
      <c r="BA230" s="83" t="str">
        <f t="shared" si="183"/>
        <v>-</v>
      </c>
      <c r="BB230" s="102">
        <v>0</v>
      </c>
      <c r="BC230" s="110" t="str">
        <f t="shared" si="184"/>
        <v>-</v>
      </c>
      <c r="BD230" s="62">
        <v>0</v>
      </c>
      <c r="BE230" s="83" t="str">
        <f t="shared" si="185"/>
        <v>-</v>
      </c>
      <c r="BF230" s="102">
        <v>0</v>
      </c>
      <c r="BG230" s="110" t="str">
        <f t="shared" si="186"/>
        <v>-</v>
      </c>
      <c r="BH230" s="154">
        <v>0</v>
      </c>
      <c r="BI230" s="62">
        <v>0</v>
      </c>
      <c r="BJ230" s="83" t="str">
        <f t="shared" si="187"/>
        <v>-</v>
      </c>
      <c r="BK230" s="102">
        <v>0</v>
      </c>
      <c r="BL230" s="110" t="str">
        <f t="shared" si="188"/>
        <v>-</v>
      </c>
      <c r="BM230" s="62">
        <v>0</v>
      </c>
      <c r="BN230" s="83" t="str">
        <f t="shared" si="189"/>
        <v>-</v>
      </c>
      <c r="BO230" s="102">
        <v>0</v>
      </c>
      <c r="BP230" s="110" t="str">
        <f t="shared" si="190"/>
        <v>-</v>
      </c>
      <c r="BQ230" s="108">
        <f t="shared" si="191"/>
        <v>52</v>
      </c>
      <c r="BR230" s="62">
        <f t="shared" si="192"/>
        <v>52</v>
      </c>
      <c r="BS230" s="83">
        <f t="shared" si="193"/>
        <v>1</v>
      </c>
      <c r="BT230" s="102">
        <f t="shared" si="194"/>
        <v>29106790</v>
      </c>
      <c r="BU230" s="110">
        <f t="shared" si="195"/>
        <v>559745.9615384615</v>
      </c>
      <c r="BV230" s="62">
        <f t="shared" si="196"/>
        <v>48</v>
      </c>
      <c r="BW230" s="83">
        <f t="shared" si="197"/>
        <v>0.92307692307692313</v>
      </c>
      <c r="BX230" s="102">
        <f t="shared" si="198"/>
        <v>6140086</v>
      </c>
      <c r="BY230" s="110">
        <f t="shared" si="199"/>
        <v>127918.45833333333</v>
      </c>
      <c r="BZ230" s="85"/>
      <c r="CA230" s="89">
        <f t="shared" si="200"/>
        <v>7.6923076923076872E-2</v>
      </c>
      <c r="CB230" s="89">
        <f t="shared" si="201"/>
        <v>0</v>
      </c>
    </row>
    <row r="231" spans="1:80" s="15" customFormat="1" ht="13.5" customHeight="1">
      <c r="A231" s="65"/>
      <c r="B231" s="332"/>
      <c r="C231" s="329"/>
      <c r="D231" s="84"/>
      <c r="E231" s="74" t="s">
        <v>167</v>
      </c>
      <c r="F231" s="178">
        <v>0</v>
      </c>
      <c r="G231" s="64">
        <v>0</v>
      </c>
      <c r="H231" s="82" t="str">
        <f t="shared" si="163"/>
        <v>-</v>
      </c>
      <c r="I231" s="111">
        <v>0</v>
      </c>
      <c r="J231" s="112" t="str">
        <f t="shared" si="164"/>
        <v>-</v>
      </c>
      <c r="K231" s="64">
        <v>0</v>
      </c>
      <c r="L231" s="82" t="str">
        <f t="shared" si="165"/>
        <v>-</v>
      </c>
      <c r="M231" s="111">
        <v>0</v>
      </c>
      <c r="N231" s="112" t="str">
        <f t="shared" si="166"/>
        <v>-</v>
      </c>
      <c r="O231" s="178">
        <v>0</v>
      </c>
      <c r="P231" s="64">
        <v>0</v>
      </c>
      <c r="Q231" s="82" t="str">
        <f t="shared" si="167"/>
        <v>-</v>
      </c>
      <c r="R231" s="111">
        <v>0</v>
      </c>
      <c r="S231" s="112" t="str">
        <f t="shared" si="168"/>
        <v>-</v>
      </c>
      <c r="T231" s="64">
        <v>0</v>
      </c>
      <c r="U231" s="82" t="str">
        <f t="shared" si="169"/>
        <v>-</v>
      </c>
      <c r="V231" s="111">
        <v>0</v>
      </c>
      <c r="W231" s="112" t="str">
        <f t="shared" si="170"/>
        <v>-</v>
      </c>
      <c r="X231" s="178">
        <v>20</v>
      </c>
      <c r="Y231" s="64">
        <v>20</v>
      </c>
      <c r="Z231" s="82">
        <f t="shared" si="171"/>
        <v>1</v>
      </c>
      <c r="AA231" s="111">
        <v>10932630</v>
      </c>
      <c r="AB231" s="112">
        <f t="shared" si="172"/>
        <v>546631.5</v>
      </c>
      <c r="AC231" s="64">
        <v>18</v>
      </c>
      <c r="AD231" s="82">
        <f t="shared" si="173"/>
        <v>0.9</v>
      </c>
      <c r="AE231" s="111">
        <v>1748501</v>
      </c>
      <c r="AF231" s="112">
        <f t="shared" si="174"/>
        <v>97138.944444444438</v>
      </c>
      <c r="AG231" s="178">
        <v>10</v>
      </c>
      <c r="AH231" s="64">
        <v>10</v>
      </c>
      <c r="AI231" s="82">
        <f t="shared" si="175"/>
        <v>1</v>
      </c>
      <c r="AJ231" s="111">
        <v>6052830</v>
      </c>
      <c r="AK231" s="112">
        <f t="shared" si="176"/>
        <v>605283</v>
      </c>
      <c r="AL231" s="64">
        <v>10</v>
      </c>
      <c r="AM231" s="82">
        <f t="shared" si="177"/>
        <v>1</v>
      </c>
      <c r="AN231" s="111">
        <v>729083</v>
      </c>
      <c r="AO231" s="112">
        <f t="shared" si="178"/>
        <v>72908.3</v>
      </c>
      <c r="AP231" s="178">
        <v>2</v>
      </c>
      <c r="AQ231" s="64">
        <v>2</v>
      </c>
      <c r="AR231" s="82">
        <f t="shared" si="179"/>
        <v>1</v>
      </c>
      <c r="AS231" s="111">
        <v>1285140</v>
      </c>
      <c r="AT231" s="112">
        <f t="shared" si="180"/>
        <v>642570</v>
      </c>
      <c r="AU231" s="64">
        <v>1</v>
      </c>
      <c r="AV231" s="82">
        <f t="shared" si="181"/>
        <v>0.5</v>
      </c>
      <c r="AW231" s="111">
        <v>81963</v>
      </c>
      <c r="AX231" s="112">
        <f t="shared" si="182"/>
        <v>81963</v>
      </c>
      <c r="AY231" s="178">
        <v>0</v>
      </c>
      <c r="AZ231" s="64">
        <v>0</v>
      </c>
      <c r="BA231" s="82" t="str">
        <f t="shared" si="183"/>
        <v>-</v>
      </c>
      <c r="BB231" s="111">
        <v>0</v>
      </c>
      <c r="BC231" s="112" t="str">
        <f t="shared" si="184"/>
        <v>-</v>
      </c>
      <c r="BD231" s="64">
        <v>0</v>
      </c>
      <c r="BE231" s="82" t="str">
        <f t="shared" si="185"/>
        <v>-</v>
      </c>
      <c r="BF231" s="111">
        <v>0</v>
      </c>
      <c r="BG231" s="112" t="str">
        <f t="shared" si="186"/>
        <v>-</v>
      </c>
      <c r="BH231" s="178">
        <v>0</v>
      </c>
      <c r="BI231" s="64">
        <v>0</v>
      </c>
      <c r="BJ231" s="82" t="str">
        <f t="shared" si="187"/>
        <v>-</v>
      </c>
      <c r="BK231" s="111">
        <v>0</v>
      </c>
      <c r="BL231" s="112" t="str">
        <f t="shared" si="188"/>
        <v>-</v>
      </c>
      <c r="BM231" s="64">
        <v>0</v>
      </c>
      <c r="BN231" s="82" t="str">
        <f t="shared" si="189"/>
        <v>-</v>
      </c>
      <c r="BO231" s="111">
        <v>0</v>
      </c>
      <c r="BP231" s="112" t="str">
        <f t="shared" si="190"/>
        <v>-</v>
      </c>
      <c r="BQ231" s="109">
        <f t="shared" si="191"/>
        <v>32</v>
      </c>
      <c r="BR231" s="64">
        <f t="shared" si="192"/>
        <v>32</v>
      </c>
      <c r="BS231" s="82">
        <f t="shared" si="193"/>
        <v>1</v>
      </c>
      <c r="BT231" s="111">
        <f t="shared" si="194"/>
        <v>18270600</v>
      </c>
      <c r="BU231" s="112">
        <f t="shared" si="195"/>
        <v>570956.25</v>
      </c>
      <c r="BV231" s="64">
        <f t="shared" si="196"/>
        <v>29</v>
      </c>
      <c r="BW231" s="82">
        <f t="shared" si="197"/>
        <v>0.90625</v>
      </c>
      <c r="BX231" s="111">
        <f t="shared" si="198"/>
        <v>2559547</v>
      </c>
      <c r="BY231" s="112">
        <f t="shared" si="199"/>
        <v>88260.241379310348</v>
      </c>
      <c r="BZ231" s="85"/>
      <c r="CA231" s="89">
        <f t="shared" si="200"/>
        <v>9.375E-2</v>
      </c>
      <c r="CB231" s="89">
        <f t="shared" si="201"/>
        <v>0</v>
      </c>
    </row>
    <row r="232" spans="1:80" s="15" customFormat="1" ht="13.5" customHeight="1">
      <c r="A232" s="65"/>
      <c r="B232" s="332"/>
      <c r="C232" s="329"/>
      <c r="D232" s="84"/>
      <c r="E232" s="209" t="s">
        <v>168</v>
      </c>
      <c r="F232" s="224">
        <v>0</v>
      </c>
      <c r="G232" s="225">
        <v>0</v>
      </c>
      <c r="H232" s="226" t="str">
        <f t="shared" si="163"/>
        <v>-</v>
      </c>
      <c r="I232" s="227">
        <v>0</v>
      </c>
      <c r="J232" s="228" t="str">
        <f t="shared" si="164"/>
        <v>-</v>
      </c>
      <c r="K232" s="225">
        <v>0</v>
      </c>
      <c r="L232" s="226" t="str">
        <f t="shared" si="165"/>
        <v>-</v>
      </c>
      <c r="M232" s="227">
        <v>0</v>
      </c>
      <c r="N232" s="228" t="str">
        <f t="shared" si="166"/>
        <v>-</v>
      </c>
      <c r="O232" s="224">
        <v>0</v>
      </c>
      <c r="P232" s="225">
        <v>0</v>
      </c>
      <c r="Q232" s="226" t="str">
        <f t="shared" si="167"/>
        <v>-</v>
      </c>
      <c r="R232" s="227">
        <v>0</v>
      </c>
      <c r="S232" s="228" t="str">
        <f t="shared" si="168"/>
        <v>-</v>
      </c>
      <c r="T232" s="225">
        <v>0</v>
      </c>
      <c r="U232" s="226" t="str">
        <f t="shared" si="169"/>
        <v>-</v>
      </c>
      <c r="V232" s="227">
        <v>0</v>
      </c>
      <c r="W232" s="228" t="str">
        <f t="shared" si="170"/>
        <v>-</v>
      </c>
      <c r="X232" s="224">
        <v>13</v>
      </c>
      <c r="Y232" s="225">
        <v>13</v>
      </c>
      <c r="Z232" s="226">
        <f t="shared" si="171"/>
        <v>1</v>
      </c>
      <c r="AA232" s="227">
        <v>7033320</v>
      </c>
      <c r="AB232" s="228">
        <f t="shared" si="172"/>
        <v>541024.61538461538</v>
      </c>
      <c r="AC232" s="225">
        <v>12</v>
      </c>
      <c r="AD232" s="226">
        <f t="shared" si="173"/>
        <v>0.92307692307692313</v>
      </c>
      <c r="AE232" s="227">
        <v>1881699</v>
      </c>
      <c r="AF232" s="228">
        <f t="shared" si="174"/>
        <v>156808.25</v>
      </c>
      <c r="AG232" s="224">
        <v>6</v>
      </c>
      <c r="AH232" s="225">
        <v>6</v>
      </c>
      <c r="AI232" s="226">
        <f t="shared" si="175"/>
        <v>1</v>
      </c>
      <c r="AJ232" s="227">
        <v>3287980</v>
      </c>
      <c r="AK232" s="228">
        <f t="shared" si="176"/>
        <v>547996.66666666663</v>
      </c>
      <c r="AL232" s="225">
        <v>6</v>
      </c>
      <c r="AM232" s="226">
        <f t="shared" si="177"/>
        <v>1</v>
      </c>
      <c r="AN232" s="227">
        <v>1603774</v>
      </c>
      <c r="AO232" s="228">
        <f t="shared" si="178"/>
        <v>267295.66666666669</v>
      </c>
      <c r="AP232" s="224">
        <v>1</v>
      </c>
      <c r="AQ232" s="225">
        <v>1</v>
      </c>
      <c r="AR232" s="226">
        <f t="shared" si="179"/>
        <v>1</v>
      </c>
      <c r="AS232" s="227">
        <v>514890</v>
      </c>
      <c r="AT232" s="228">
        <f t="shared" si="180"/>
        <v>514890</v>
      </c>
      <c r="AU232" s="225">
        <v>1</v>
      </c>
      <c r="AV232" s="226">
        <f t="shared" si="181"/>
        <v>1</v>
      </c>
      <c r="AW232" s="227">
        <v>95066</v>
      </c>
      <c r="AX232" s="228">
        <f t="shared" si="182"/>
        <v>95066</v>
      </c>
      <c r="AY232" s="224">
        <v>0</v>
      </c>
      <c r="AZ232" s="225">
        <v>0</v>
      </c>
      <c r="BA232" s="226" t="str">
        <f t="shared" si="183"/>
        <v>-</v>
      </c>
      <c r="BB232" s="227">
        <v>0</v>
      </c>
      <c r="BC232" s="228" t="str">
        <f t="shared" si="184"/>
        <v>-</v>
      </c>
      <c r="BD232" s="225">
        <v>0</v>
      </c>
      <c r="BE232" s="226" t="str">
        <f t="shared" si="185"/>
        <v>-</v>
      </c>
      <c r="BF232" s="227">
        <v>0</v>
      </c>
      <c r="BG232" s="228" t="str">
        <f t="shared" si="186"/>
        <v>-</v>
      </c>
      <c r="BH232" s="224">
        <v>0</v>
      </c>
      <c r="BI232" s="225">
        <v>0</v>
      </c>
      <c r="BJ232" s="226" t="str">
        <f t="shared" si="187"/>
        <v>-</v>
      </c>
      <c r="BK232" s="227">
        <v>0</v>
      </c>
      <c r="BL232" s="228" t="str">
        <f t="shared" si="188"/>
        <v>-</v>
      </c>
      <c r="BM232" s="225">
        <v>0</v>
      </c>
      <c r="BN232" s="226" t="str">
        <f t="shared" si="189"/>
        <v>-</v>
      </c>
      <c r="BO232" s="227">
        <v>0</v>
      </c>
      <c r="BP232" s="228" t="str">
        <f t="shared" si="190"/>
        <v>-</v>
      </c>
      <c r="BQ232" s="229">
        <f t="shared" si="191"/>
        <v>20</v>
      </c>
      <c r="BR232" s="225">
        <f t="shared" si="192"/>
        <v>20</v>
      </c>
      <c r="BS232" s="226">
        <f t="shared" si="193"/>
        <v>1</v>
      </c>
      <c r="BT232" s="227">
        <f t="shared" si="194"/>
        <v>10836190</v>
      </c>
      <c r="BU232" s="228">
        <f t="shared" si="195"/>
        <v>541809.5</v>
      </c>
      <c r="BV232" s="225">
        <f t="shared" si="196"/>
        <v>19</v>
      </c>
      <c r="BW232" s="226">
        <f t="shared" si="197"/>
        <v>0.95</v>
      </c>
      <c r="BX232" s="227">
        <f t="shared" si="198"/>
        <v>3580539</v>
      </c>
      <c r="BY232" s="228">
        <f t="shared" si="199"/>
        <v>188449.42105263157</v>
      </c>
      <c r="BZ232" s="85"/>
      <c r="CA232" s="89">
        <f t="shared" si="200"/>
        <v>5.0000000000000044E-2</v>
      </c>
      <c r="CB232" s="89">
        <f t="shared" si="201"/>
        <v>0</v>
      </c>
    </row>
    <row r="233" spans="1:80" s="15" customFormat="1" ht="13.5" customHeight="1">
      <c r="A233" s="65"/>
      <c r="B233" s="332"/>
      <c r="C233" s="329"/>
      <c r="D233" s="221"/>
      <c r="E233" s="75" t="s">
        <v>234</v>
      </c>
      <c r="F233" s="222">
        <v>0</v>
      </c>
      <c r="G233" s="136">
        <v>0</v>
      </c>
      <c r="H233" s="134" t="str">
        <f>IFERROR(G233/F233,"-")</f>
        <v>-</v>
      </c>
      <c r="I233" s="137">
        <v>0</v>
      </c>
      <c r="J233" s="135" t="str">
        <f>IFERROR(I233/G233,"-")</f>
        <v>-</v>
      </c>
      <c r="K233" s="136">
        <v>0</v>
      </c>
      <c r="L233" s="134" t="str">
        <f>IFERROR(K233/F233,"-")</f>
        <v>-</v>
      </c>
      <c r="M233" s="137">
        <v>0</v>
      </c>
      <c r="N233" s="135" t="str">
        <f>IFERROR(M233/K233,"-")</f>
        <v>-</v>
      </c>
      <c r="O233" s="222">
        <v>0</v>
      </c>
      <c r="P233" s="136">
        <v>0</v>
      </c>
      <c r="Q233" s="134" t="str">
        <f>IFERROR(P233/O233,"-")</f>
        <v>-</v>
      </c>
      <c r="R233" s="137">
        <v>0</v>
      </c>
      <c r="S233" s="135" t="str">
        <f>IFERROR(R233/P233,"-")</f>
        <v>-</v>
      </c>
      <c r="T233" s="136">
        <v>0</v>
      </c>
      <c r="U233" s="134" t="str">
        <f>IFERROR(T233/O233,"-")</f>
        <v>-</v>
      </c>
      <c r="V233" s="137">
        <v>0</v>
      </c>
      <c r="W233" s="135" t="str">
        <f>IFERROR(V233/T233,"-")</f>
        <v>-</v>
      </c>
      <c r="X233" s="222">
        <v>0</v>
      </c>
      <c r="Y233" s="136">
        <v>0</v>
      </c>
      <c r="Z233" s="134" t="str">
        <f>IFERROR(Y233/X233,"-")</f>
        <v>-</v>
      </c>
      <c r="AA233" s="137">
        <v>0</v>
      </c>
      <c r="AB233" s="135" t="str">
        <f>IFERROR(AA233/Y233,"-")</f>
        <v>-</v>
      </c>
      <c r="AC233" s="136">
        <v>0</v>
      </c>
      <c r="AD233" s="134" t="str">
        <f>IFERROR(AC233/X233,"-")</f>
        <v>-</v>
      </c>
      <c r="AE233" s="137">
        <v>0</v>
      </c>
      <c r="AF233" s="135" t="str">
        <f>IFERROR(AE233/AC233,"-")</f>
        <v>-</v>
      </c>
      <c r="AG233" s="222">
        <v>0</v>
      </c>
      <c r="AH233" s="136">
        <v>0</v>
      </c>
      <c r="AI233" s="134" t="str">
        <f>IFERROR(AH233/AG233,"-")</f>
        <v>-</v>
      </c>
      <c r="AJ233" s="137">
        <v>0</v>
      </c>
      <c r="AK233" s="135" t="str">
        <f>IFERROR(AJ233/AH233,"-")</f>
        <v>-</v>
      </c>
      <c r="AL233" s="136">
        <v>0</v>
      </c>
      <c r="AM233" s="134" t="str">
        <f>IFERROR(AL233/AG233,"-")</f>
        <v>-</v>
      </c>
      <c r="AN233" s="137">
        <v>0</v>
      </c>
      <c r="AO233" s="135" t="str">
        <f>IFERROR(AN233/AL233,"-")</f>
        <v>-</v>
      </c>
      <c r="AP233" s="222">
        <v>0</v>
      </c>
      <c r="AQ233" s="136">
        <v>0</v>
      </c>
      <c r="AR233" s="134" t="str">
        <f>IFERROR(AQ233/AP233,"-")</f>
        <v>-</v>
      </c>
      <c r="AS233" s="137">
        <v>0</v>
      </c>
      <c r="AT233" s="135" t="str">
        <f>IFERROR(AS233/AQ233,"-")</f>
        <v>-</v>
      </c>
      <c r="AU233" s="136">
        <v>0</v>
      </c>
      <c r="AV233" s="134" t="str">
        <f>IFERROR(AU233/AP233,"-")</f>
        <v>-</v>
      </c>
      <c r="AW233" s="137">
        <v>0</v>
      </c>
      <c r="AX233" s="135" t="str">
        <f>IFERROR(AW233/AU233,"-")</f>
        <v>-</v>
      </c>
      <c r="AY233" s="222">
        <v>0</v>
      </c>
      <c r="AZ233" s="136">
        <v>0</v>
      </c>
      <c r="BA233" s="134" t="str">
        <f>IFERROR(AZ233/AY233,"-")</f>
        <v>-</v>
      </c>
      <c r="BB233" s="137">
        <v>0</v>
      </c>
      <c r="BC233" s="135" t="str">
        <f>IFERROR(BB233/AZ233,"-")</f>
        <v>-</v>
      </c>
      <c r="BD233" s="136">
        <v>0</v>
      </c>
      <c r="BE233" s="134" t="str">
        <f>IFERROR(BD233/AY233,"-")</f>
        <v>-</v>
      </c>
      <c r="BF233" s="137">
        <v>0</v>
      </c>
      <c r="BG233" s="135" t="str">
        <f>IFERROR(BF233/BD233,"-")</f>
        <v>-</v>
      </c>
      <c r="BH233" s="222">
        <v>0</v>
      </c>
      <c r="BI233" s="136">
        <v>0</v>
      </c>
      <c r="BJ233" s="134" t="str">
        <f>IFERROR(BI233/BH233,"-")</f>
        <v>-</v>
      </c>
      <c r="BK233" s="137">
        <v>0</v>
      </c>
      <c r="BL233" s="135" t="str">
        <f>IFERROR(BK233/BI233,"-")</f>
        <v>-</v>
      </c>
      <c r="BM233" s="136">
        <v>0</v>
      </c>
      <c r="BN233" s="134" t="str">
        <f>IFERROR(BM233/BH233,"-")</f>
        <v>-</v>
      </c>
      <c r="BO233" s="137">
        <v>0</v>
      </c>
      <c r="BP233" s="135" t="str">
        <f>IFERROR(BO233/BM233,"-")</f>
        <v>-</v>
      </c>
      <c r="BQ233" s="223">
        <f t="shared" si="191"/>
        <v>0</v>
      </c>
      <c r="BR233" s="136">
        <f t="shared" si="192"/>
        <v>0</v>
      </c>
      <c r="BS233" s="134" t="str">
        <f>IFERROR(BR233/BQ233,"-")</f>
        <v>-</v>
      </c>
      <c r="BT233" s="137">
        <f>SUM(I233,R233,AA233,AJ233,AS233,BB233,BK233)</f>
        <v>0</v>
      </c>
      <c r="BU233" s="135" t="str">
        <f>IFERROR(BT233/BR233,"-")</f>
        <v>-</v>
      </c>
      <c r="BV233" s="136">
        <f>SUM(K233,T233,AC233,AL233,AU233,BD233,BM233)</f>
        <v>0</v>
      </c>
      <c r="BW233" s="134" t="str">
        <f>IFERROR(BV233/BQ233,"-")</f>
        <v>-</v>
      </c>
      <c r="BX233" s="137">
        <f>SUM(M233,V233,AE233,AN233,AW233,BF233,BO233)</f>
        <v>0</v>
      </c>
      <c r="BY233" s="135" t="str">
        <f>IFERROR(BX233/BV233,"-")</f>
        <v>-</v>
      </c>
      <c r="BZ233" s="85"/>
      <c r="CA233" s="89" t="str">
        <f t="shared" si="200"/>
        <v>-</v>
      </c>
      <c r="CB233" s="89" t="str">
        <f t="shared" si="201"/>
        <v>-</v>
      </c>
    </row>
    <row r="234" spans="1:80" s="15" customFormat="1" ht="13.5" customHeight="1">
      <c r="A234" s="65"/>
      <c r="B234" s="333"/>
      <c r="C234" s="330"/>
      <c r="D234" s="338" t="s">
        <v>225</v>
      </c>
      <c r="E234" s="339"/>
      <c r="F234" s="154">
        <v>21</v>
      </c>
      <c r="G234" s="62">
        <v>20</v>
      </c>
      <c r="H234" s="83">
        <f t="shared" si="163"/>
        <v>0.95238095238095233</v>
      </c>
      <c r="I234" s="102">
        <v>53486030</v>
      </c>
      <c r="J234" s="110">
        <f t="shared" si="164"/>
        <v>2674301.5</v>
      </c>
      <c r="K234" s="62">
        <v>18</v>
      </c>
      <c r="L234" s="83">
        <f t="shared" si="165"/>
        <v>0.8571428571428571</v>
      </c>
      <c r="M234" s="102">
        <v>19955173</v>
      </c>
      <c r="N234" s="110">
        <f t="shared" si="166"/>
        <v>1108620.7222222222</v>
      </c>
      <c r="O234" s="154">
        <v>50</v>
      </c>
      <c r="P234" s="62">
        <v>47</v>
      </c>
      <c r="Q234" s="83">
        <f t="shared" si="167"/>
        <v>0.94</v>
      </c>
      <c r="R234" s="102">
        <v>91729190</v>
      </c>
      <c r="S234" s="110">
        <f t="shared" si="168"/>
        <v>1951684.8936170214</v>
      </c>
      <c r="T234" s="62">
        <v>44</v>
      </c>
      <c r="U234" s="83">
        <f t="shared" si="169"/>
        <v>0.88</v>
      </c>
      <c r="V234" s="102">
        <v>33249030</v>
      </c>
      <c r="W234" s="110">
        <f t="shared" si="170"/>
        <v>755659.77272727271</v>
      </c>
      <c r="X234" s="154">
        <v>2771</v>
      </c>
      <c r="Y234" s="62">
        <v>2559</v>
      </c>
      <c r="Z234" s="83">
        <f t="shared" si="171"/>
        <v>0.92349332370985204</v>
      </c>
      <c r="AA234" s="102">
        <v>1946466060</v>
      </c>
      <c r="AB234" s="110">
        <f t="shared" si="172"/>
        <v>760635.427901524</v>
      </c>
      <c r="AC234" s="62">
        <v>2250</v>
      </c>
      <c r="AD234" s="83">
        <f t="shared" si="173"/>
        <v>0.81198123421147606</v>
      </c>
      <c r="AE234" s="102">
        <v>480130687</v>
      </c>
      <c r="AF234" s="110">
        <f t="shared" si="174"/>
        <v>213391.41644444445</v>
      </c>
      <c r="AG234" s="154">
        <v>2183</v>
      </c>
      <c r="AH234" s="62">
        <v>2094</v>
      </c>
      <c r="AI234" s="83">
        <f t="shared" si="175"/>
        <v>0.95923041685753552</v>
      </c>
      <c r="AJ234" s="102">
        <v>1987898180</v>
      </c>
      <c r="AK234" s="110">
        <f t="shared" si="176"/>
        <v>949330.55396370578</v>
      </c>
      <c r="AL234" s="62">
        <v>1891</v>
      </c>
      <c r="AM234" s="83">
        <f t="shared" si="177"/>
        <v>0.86623912047640861</v>
      </c>
      <c r="AN234" s="102">
        <v>370616544</v>
      </c>
      <c r="AO234" s="110">
        <f t="shared" si="178"/>
        <v>195989.71126388153</v>
      </c>
      <c r="AP234" s="154">
        <v>1516</v>
      </c>
      <c r="AQ234" s="62">
        <v>1449</v>
      </c>
      <c r="AR234" s="83">
        <f t="shared" si="179"/>
        <v>0.95580474934036941</v>
      </c>
      <c r="AS234" s="102">
        <v>1609882490</v>
      </c>
      <c r="AT234" s="110">
        <f t="shared" si="180"/>
        <v>1111030.0138026224</v>
      </c>
      <c r="AU234" s="62">
        <v>1321</v>
      </c>
      <c r="AV234" s="83">
        <f t="shared" si="181"/>
        <v>0.87137203166226918</v>
      </c>
      <c r="AW234" s="102">
        <v>322105401</v>
      </c>
      <c r="AX234" s="110">
        <f t="shared" si="182"/>
        <v>243834.52006056017</v>
      </c>
      <c r="AY234" s="154">
        <v>705</v>
      </c>
      <c r="AZ234" s="62">
        <v>660</v>
      </c>
      <c r="BA234" s="83">
        <f t="shared" si="183"/>
        <v>0.93617021276595747</v>
      </c>
      <c r="BB234" s="102">
        <v>794738200</v>
      </c>
      <c r="BC234" s="110">
        <f t="shared" si="184"/>
        <v>1204148.7878787878</v>
      </c>
      <c r="BD234" s="62">
        <v>596</v>
      </c>
      <c r="BE234" s="83">
        <f t="shared" si="185"/>
        <v>0.84539007092198581</v>
      </c>
      <c r="BF234" s="102">
        <v>141455741</v>
      </c>
      <c r="BG234" s="110">
        <f t="shared" si="186"/>
        <v>237341.84731543623</v>
      </c>
      <c r="BH234" s="154">
        <v>238</v>
      </c>
      <c r="BI234" s="62">
        <v>207</v>
      </c>
      <c r="BJ234" s="83">
        <f t="shared" si="187"/>
        <v>0.86974789915966388</v>
      </c>
      <c r="BK234" s="102">
        <v>228821450</v>
      </c>
      <c r="BL234" s="110">
        <f t="shared" si="188"/>
        <v>1105417.6328502416</v>
      </c>
      <c r="BM234" s="62">
        <v>187</v>
      </c>
      <c r="BN234" s="83">
        <f t="shared" si="189"/>
        <v>0.7857142857142857</v>
      </c>
      <c r="BO234" s="102">
        <v>35214243</v>
      </c>
      <c r="BP234" s="110">
        <f t="shared" si="190"/>
        <v>188311.45989304813</v>
      </c>
      <c r="BQ234" s="108">
        <f t="shared" si="191"/>
        <v>7484</v>
      </c>
      <c r="BR234" s="62">
        <f t="shared" si="192"/>
        <v>7036</v>
      </c>
      <c r="BS234" s="83">
        <f t="shared" si="193"/>
        <v>0.9401389631213255</v>
      </c>
      <c r="BT234" s="102">
        <f t="shared" si="194"/>
        <v>6713021600</v>
      </c>
      <c r="BU234" s="110">
        <f t="shared" si="195"/>
        <v>954096.30471859011</v>
      </c>
      <c r="BV234" s="62">
        <f t="shared" si="196"/>
        <v>6307</v>
      </c>
      <c r="BW234" s="83">
        <f t="shared" si="197"/>
        <v>0.8427311598075895</v>
      </c>
      <c r="BX234" s="102">
        <f t="shared" si="198"/>
        <v>1402726819</v>
      </c>
      <c r="BY234" s="110">
        <f t="shared" si="199"/>
        <v>222407.93071190739</v>
      </c>
      <c r="BZ234" s="85"/>
      <c r="CA234" s="89">
        <f t="shared" si="200"/>
        <v>9.7407803313735997E-2</v>
      </c>
      <c r="CB234" s="89">
        <f t="shared" si="201"/>
        <v>5.9861036878674501E-2</v>
      </c>
    </row>
    <row r="235" spans="1:80" s="15" customFormat="1" ht="13.5" customHeight="1">
      <c r="A235" s="65"/>
      <c r="B235" s="331">
        <v>39</v>
      </c>
      <c r="C235" s="328" t="s">
        <v>8</v>
      </c>
      <c r="D235" s="318" t="s">
        <v>157</v>
      </c>
      <c r="E235" s="307"/>
      <c r="F235" s="154">
        <v>6</v>
      </c>
      <c r="G235" s="62">
        <v>6</v>
      </c>
      <c r="H235" s="83">
        <f t="shared" si="163"/>
        <v>1</v>
      </c>
      <c r="I235" s="102">
        <v>1447390</v>
      </c>
      <c r="J235" s="110">
        <f t="shared" si="164"/>
        <v>241231.66666666666</v>
      </c>
      <c r="K235" s="62">
        <v>5</v>
      </c>
      <c r="L235" s="83">
        <f t="shared" si="165"/>
        <v>0.83333333333333337</v>
      </c>
      <c r="M235" s="102">
        <v>414586</v>
      </c>
      <c r="N235" s="110">
        <f t="shared" si="166"/>
        <v>82917.2</v>
      </c>
      <c r="O235" s="154">
        <v>26</v>
      </c>
      <c r="P235" s="62">
        <v>26</v>
      </c>
      <c r="Q235" s="83">
        <f t="shared" si="167"/>
        <v>1</v>
      </c>
      <c r="R235" s="102">
        <v>14593490</v>
      </c>
      <c r="S235" s="110">
        <f t="shared" si="168"/>
        <v>561288.07692307688</v>
      </c>
      <c r="T235" s="62">
        <v>23</v>
      </c>
      <c r="U235" s="83">
        <f t="shared" si="169"/>
        <v>0.88461538461538458</v>
      </c>
      <c r="V235" s="102">
        <v>4142961</v>
      </c>
      <c r="W235" s="110">
        <f t="shared" si="170"/>
        <v>180128.73913043478</v>
      </c>
      <c r="X235" s="154">
        <v>7043</v>
      </c>
      <c r="Y235" s="62">
        <v>6956</v>
      </c>
      <c r="Z235" s="83">
        <f t="shared" si="171"/>
        <v>0.98764730938520517</v>
      </c>
      <c r="AA235" s="102">
        <v>2989139550</v>
      </c>
      <c r="AB235" s="110">
        <f t="shared" si="172"/>
        <v>429721.0393904543</v>
      </c>
      <c r="AC235" s="62">
        <v>6134</v>
      </c>
      <c r="AD235" s="83">
        <f t="shared" si="173"/>
        <v>0.87093568081783335</v>
      </c>
      <c r="AE235" s="102">
        <v>639912416</v>
      </c>
      <c r="AF235" s="110">
        <f t="shared" si="174"/>
        <v>104322.20671666124</v>
      </c>
      <c r="AG235" s="154">
        <v>5072</v>
      </c>
      <c r="AH235" s="62">
        <v>5026</v>
      </c>
      <c r="AI235" s="83">
        <f t="shared" si="175"/>
        <v>0.99093059936908512</v>
      </c>
      <c r="AJ235" s="102">
        <v>2652631210</v>
      </c>
      <c r="AK235" s="110">
        <f t="shared" si="176"/>
        <v>527781.77676084358</v>
      </c>
      <c r="AL235" s="62">
        <v>4517</v>
      </c>
      <c r="AM235" s="83">
        <f t="shared" si="177"/>
        <v>0.89057570977917977</v>
      </c>
      <c r="AN235" s="102">
        <v>522120957</v>
      </c>
      <c r="AO235" s="110">
        <f t="shared" si="178"/>
        <v>115590.20522470666</v>
      </c>
      <c r="AP235" s="154">
        <v>2340</v>
      </c>
      <c r="AQ235" s="62">
        <v>2324</v>
      </c>
      <c r="AR235" s="83">
        <f t="shared" si="179"/>
        <v>0.99316239316239319</v>
      </c>
      <c r="AS235" s="102">
        <v>1341119220</v>
      </c>
      <c r="AT235" s="110">
        <f t="shared" si="180"/>
        <v>577073.67469879519</v>
      </c>
      <c r="AU235" s="62">
        <v>2174</v>
      </c>
      <c r="AV235" s="83">
        <f t="shared" si="181"/>
        <v>0.92905982905982909</v>
      </c>
      <c r="AW235" s="102">
        <v>246481956</v>
      </c>
      <c r="AX235" s="110">
        <f t="shared" si="182"/>
        <v>113377.16467341306</v>
      </c>
      <c r="AY235" s="154">
        <v>650</v>
      </c>
      <c r="AZ235" s="62">
        <v>645</v>
      </c>
      <c r="BA235" s="83">
        <f t="shared" si="183"/>
        <v>0.99230769230769234</v>
      </c>
      <c r="BB235" s="102">
        <v>406631390</v>
      </c>
      <c r="BC235" s="110">
        <f t="shared" si="184"/>
        <v>630436.26356589142</v>
      </c>
      <c r="BD235" s="62">
        <v>597</v>
      </c>
      <c r="BE235" s="83">
        <f t="shared" si="185"/>
        <v>0.91846153846153844</v>
      </c>
      <c r="BF235" s="102">
        <v>66128037</v>
      </c>
      <c r="BG235" s="110">
        <f t="shared" si="186"/>
        <v>110767.23115577889</v>
      </c>
      <c r="BH235" s="154">
        <v>82</v>
      </c>
      <c r="BI235" s="62">
        <v>81</v>
      </c>
      <c r="BJ235" s="83">
        <f t="shared" si="187"/>
        <v>0.98780487804878048</v>
      </c>
      <c r="BK235" s="102">
        <v>50649810</v>
      </c>
      <c r="BL235" s="110">
        <f t="shared" si="188"/>
        <v>625306.29629629629</v>
      </c>
      <c r="BM235" s="62">
        <v>77</v>
      </c>
      <c r="BN235" s="83">
        <f t="shared" si="189"/>
        <v>0.93902439024390238</v>
      </c>
      <c r="BO235" s="102">
        <v>10142424</v>
      </c>
      <c r="BP235" s="110">
        <f t="shared" si="190"/>
        <v>131719.7922077922</v>
      </c>
      <c r="BQ235" s="108">
        <f t="shared" si="191"/>
        <v>15219</v>
      </c>
      <c r="BR235" s="62">
        <f t="shared" si="192"/>
        <v>15064</v>
      </c>
      <c r="BS235" s="83">
        <f t="shared" si="193"/>
        <v>0.98981536237597745</v>
      </c>
      <c r="BT235" s="102">
        <f t="shared" si="194"/>
        <v>7456212060</v>
      </c>
      <c r="BU235" s="110">
        <f t="shared" si="195"/>
        <v>494968.93653744023</v>
      </c>
      <c r="BV235" s="62">
        <f t="shared" si="196"/>
        <v>13527</v>
      </c>
      <c r="BW235" s="83">
        <f t="shared" si="197"/>
        <v>0.88882318154937912</v>
      </c>
      <c r="BX235" s="102">
        <f t="shared" si="198"/>
        <v>1489343337</v>
      </c>
      <c r="BY235" s="110">
        <f t="shared" si="199"/>
        <v>110101.52561543579</v>
      </c>
      <c r="BZ235" s="85"/>
      <c r="CA235" s="89">
        <f t="shared" si="200"/>
        <v>0.10099218082659833</v>
      </c>
      <c r="CB235" s="89">
        <f t="shared" si="201"/>
        <v>1.0184637624022552E-2</v>
      </c>
    </row>
    <row r="236" spans="1:80" s="15" customFormat="1" ht="13.5" customHeight="1">
      <c r="A236" s="65"/>
      <c r="B236" s="332"/>
      <c r="C236" s="329"/>
      <c r="D236" s="306" t="s">
        <v>171</v>
      </c>
      <c r="E236" s="307"/>
      <c r="F236" s="154">
        <v>0</v>
      </c>
      <c r="G236" s="62">
        <v>0</v>
      </c>
      <c r="H236" s="83" t="str">
        <f t="shared" si="163"/>
        <v>-</v>
      </c>
      <c r="I236" s="102">
        <v>0</v>
      </c>
      <c r="J236" s="110" t="str">
        <f t="shared" si="164"/>
        <v>-</v>
      </c>
      <c r="K236" s="62">
        <v>0</v>
      </c>
      <c r="L236" s="83" t="str">
        <f t="shared" si="165"/>
        <v>-</v>
      </c>
      <c r="M236" s="102">
        <v>0</v>
      </c>
      <c r="N236" s="110" t="str">
        <f t="shared" si="166"/>
        <v>-</v>
      </c>
      <c r="O236" s="154">
        <v>0</v>
      </c>
      <c r="P236" s="62">
        <v>0</v>
      </c>
      <c r="Q236" s="83" t="str">
        <f t="shared" si="167"/>
        <v>-</v>
      </c>
      <c r="R236" s="102">
        <v>0</v>
      </c>
      <c r="S236" s="110" t="str">
        <f t="shared" si="168"/>
        <v>-</v>
      </c>
      <c r="T236" s="62">
        <v>0</v>
      </c>
      <c r="U236" s="83" t="str">
        <f t="shared" si="169"/>
        <v>-</v>
      </c>
      <c r="V236" s="102">
        <v>0</v>
      </c>
      <c r="W236" s="110" t="str">
        <f t="shared" si="170"/>
        <v>-</v>
      </c>
      <c r="X236" s="154">
        <v>260</v>
      </c>
      <c r="Y236" s="62">
        <v>258</v>
      </c>
      <c r="Z236" s="83">
        <f t="shared" si="171"/>
        <v>0.99230769230769234</v>
      </c>
      <c r="AA236" s="102">
        <v>126729680</v>
      </c>
      <c r="AB236" s="110">
        <f t="shared" si="172"/>
        <v>491200.31007751939</v>
      </c>
      <c r="AC236" s="62">
        <v>224</v>
      </c>
      <c r="AD236" s="83">
        <f t="shared" si="173"/>
        <v>0.86153846153846159</v>
      </c>
      <c r="AE236" s="102">
        <v>20963832</v>
      </c>
      <c r="AF236" s="110">
        <f t="shared" si="174"/>
        <v>93588.53571428571</v>
      </c>
      <c r="AG236" s="154">
        <v>119</v>
      </c>
      <c r="AH236" s="62">
        <v>119</v>
      </c>
      <c r="AI236" s="83">
        <f t="shared" si="175"/>
        <v>1</v>
      </c>
      <c r="AJ236" s="102">
        <v>64290960</v>
      </c>
      <c r="AK236" s="110">
        <f t="shared" si="176"/>
        <v>540260.16806722688</v>
      </c>
      <c r="AL236" s="62">
        <v>97</v>
      </c>
      <c r="AM236" s="83">
        <f t="shared" si="177"/>
        <v>0.81512605042016806</v>
      </c>
      <c r="AN236" s="102">
        <v>14817888</v>
      </c>
      <c r="AO236" s="110">
        <f t="shared" si="178"/>
        <v>152761.73195876289</v>
      </c>
      <c r="AP236" s="154">
        <v>25</v>
      </c>
      <c r="AQ236" s="62">
        <v>22</v>
      </c>
      <c r="AR236" s="83">
        <f t="shared" si="179"/>
        <v>0.88</v>
      </c>
      <c r="AS236" s="102">
        <v>8863290</v>
      </c>
      <c r="AT236" s="110">
        <f t="shared" si="180"/>
        <v>402876.81818181818</v>
      </c>
      <c r="AU236" s="62">
        <v>20</v>
      </c>
      <c r="AV236" s="83">
        <f t="shared" si="181"/>
        <v>0.8</v>
      </c>
      <c r="AW236" s="102">
        <v>1449929</v>
      </c>
      <c r="AX236" s="110">
        <f t="shared" si="182"/>
        <v>72496.45</v>
      </c>
      <c r="AY236" s="154">
        <v>0</v>
      </c>
      <c r="AZ236" s="62">
        <v>0</v>
      </c>
      <c r="BA236" s="83" t="str">
        <f t="shared" si="183"/>
        <v>-</v>
      </c>
      <c r="BB236" s="102">
        <v>0</v>
      </c>
      <c r="BC236" s="110" t="str">
        <f t="shared" si="184"/>
        <v>-</v>
      </c>
      <c r="BD236" s="62">
        <v>0</v>
      </c>
      <c r="BE236" s="83" t="str">
        <f t="shared" si="185"/>
        <v>-</v>
      </c>
      <c r="BF236" s="102">
        <v>0</v>
      </c>
      <c r="BG236" s="110" t="str">
        <f t="shared" si="186"/>
        <v>-</v>
      </c>
      <c r="BH236" s="154">
        <v>0</v>
      </c>
      <c r="BI236" s="62">
        <v>0</v>
      </c>
      <c r="BJ236" s="83" t="str">
        <f t="shared" si="187"/>
        <v>-</v>
      </c>
      <c r="BK236" s="102">
        <v>0</v>
      </c>
      <c r="BL236" s="110" t="str">
        <f t="shared" si="188"/>
        <v>-</v>
      </c>
      <c r="BM236" s="62">
        <v>0</v>
      </c>
      <c r="BN236" s="83" t="str">
        <f t="shared" si="189"/>
        <v>-</v>
      </c>
      <c r="BO236" s="102">
        <v>0</v>
      </c>
      <c r="BP236" s="110" t="str">
        <f t="shared" si="190"/>
        <v>-</v>
      </c>
      <c r="BQ236" s="108">
        <f t="shared" si="191"/>
        <v>404</v>
      </c>
      <c r="BR236" s="62">
        <f t="shared" si="192"/>
        <v>399</v>
      </c>
      <c r="BS236" s="83">
        <f t="shared" si="193"/>
        <v>0.98762376237623761</v>
      </c>
      <c r="BT236" s="102">
        <f t="shared" si="194"/>
        <v>199883930</v>
      </c>
      <c r="BU236" s="110">
        <f t="shared" si="195"/>
        <v>500962.2305764411</v>
      </c>
      <c r="BV236" s="62">
        <f t="shared" si="196"/>
        <v>341</v>
      </c>
      <c r="BW236" s="83">
        <f t="shared" si="197"/>
        <v>0.84405940594059403</v>
      </c>
      <c r="BX236" s="102">
        <f t="shared" si="198"/>
        <v>37231649</v>
      </c>
      <c r="BY236" s="110">
        <f t="shared" si="199"/>
        <v>109183.72140762463</v>
      </c>
      <c r="BZ236" s="85"/>
      <c r="CA236" s="89">
        <f t="shared" si="200"/>
        <v>0.14356435643564358</v>
      </c>
      <c r="CB236" s="89">
        <f t="shared" si="201"/>
        <v>1.2376237623762387E-2</v>
      </c>
    </row>
    <row r="237" spans="1:80" s="15" customFormat="1" ht="13.5" customHeight="1">
      <c r="A237" s="65"/>
      <c r="B237" s="332"/>
      <c r="C237" s="329"/>
      <c r="D237" s="84"/>
      <c r="E237" s="74" t="s">
        <v>167</v>
      </c>
      <c r="F237" s="178">
        <v>0</v>
      </c>
      <c r="G237" s="64">
        <v>0</v>
      </c>
      <c r="H237" s="82" t="str">
        <f t="shared" si="163"/>
        <v>-</v>
      </c>
      <c r="I237" s="111">
        <v>0</v>
      </c>
      <c r="J237" s="112" t="str">
        <f t="shared" si="164"/>
        <v>-</v>
      </c>
      <c r="K237" s="64">
        <v>0</v>
      </c>
      <c r="L237" s="82" t="str">
        <f t="shared" si="165"/>
        <v>-</v>
      </c>
      <c r="M237" s="111">
        <v>0</v>
      </c>
      <c r="N237" s="112" t="str">
        <f t="shared" si="166"/>
        <v>-</v>
      </c>
      <c r="O237" s="178">
        <v>0</v>
      </c>
      <c r="P237" s="64">
        <v>0</v>
      </c>
      <c r="Q237" s="82" t="str">
        <f t="shared" si="167"/>
        <v>-</v>
      </c>
      <c r="R237" s="111">
        <v>0</v>
      </c>
      <c r="S237" s="112" t="str">
        <f t="shared" si="168"/>
        <v>-</v>
      </c>
      <c r="T237" s="64">
        <v>0</v>
      </c>
      <c r="U237" s="82" t="str">
        <f t="shared" si="169"/>
        <v>-</v>
      </c>
      <c r="V237" s="111">
        <v>0</v>
      </c>
      <c r="W237" s="112" t="str">
        <f t="shared" si="170"/>
        <v>-</v>
      </c>
      <c r="X237" s="178">
        <v>199</v>
      </c>
      <c r="Y237" s="64">
        <v>198</v>
      </c>
      <c r="Z237" s="82">
        <f t="shared" si="171"/>
        <v>0.99497487437185927</v>
      </c>
      <c r="AA237" s="111">
        <v>108974640</v>
      </c>
      <c r="AB237" s="112">
        <f t="shared" si="172"/>
        <v>550376.96969696973</v>
      </c>
      <c r="AC237" s="64">
        <v>176</v>
      </c>
      <c r="AD237" s="82">
        <f t="shared" si="173"/>
        <v>0.88442211055276387</v>
      </c>
      <c r="AE237" s="111">
        <v>16147735</v>
      </c>
      <c r="AF237" s="112">
        <f t="shared" si="174"/>
        <v>91748.494318181823</v>
      </c>
      <c r="AG237" s="178">
        <v>73</v>
      </c>
      <c r="AH237" s="64">
        <v>73</v>
      </c>
      <c r="AI237" s="82">
        <f t="shared" si="175"/>
        <v>1</v>
      </c>
      <c r="AJ237" s="111">
        <v>43131910</v>
      </c>
      <c r="AK237" s="112">
        <f t="shared" si="176"/>
        <v>590848.08219178079</v>
      </c>
      <c r="AL237" s="64">
        <v>59</v>
      </c>
      <c r="AM237" s="82">
        <f t="shared" si="177"/>
        <v>0.80821917808219179</v>
      </c>
      <c r="AN237" s="111">
        <v>7536038</v>
      </c>
      <c r="AO237" s="112">
        <f t="shared" si="178"/>
        <v>127729.45762711864</v>
      </c>
      <c r="AP237" s="178">
        <v>15</v>
      </c>
      <c r="AQ237" s="64">
        <v>13</v>
      </c>
      <c r="AR237" s="82">
        <f t="shared" si="179"/>
        <v>0.8666666666666667</v>
      </c>
      <c r="AS237" s="111">
        <v>4554990</v>
      </c>
      <c r="AT237" s="112">
        <f t="shared" si="180"/>
        <v>350383.84615384613</v>
      </c>
      <c r="AU237" s="64">
        <v>12</v>
      </c>
      <c r="AV237" s="82">
        <f t="shared" si="181"/>
        <v>0.8</v>
      </c>
      <c r="AW237" s="111">
        <v>738375</v>
      </c>
      <c r="AX237" s="112">
        <f t="shared" si="182"/>
        <v>61531.25</v>
      </c>
      <c r="AY237" s="178">
        <v>0</v>
      </c>
      <c r="AZ237" s="64">
        <v>0</v>
      </c>
      <c r="BA237" s="82" t="str">
        <f t="shared" si="183"/>
        <v>-</v>
      </c>
      <c r="BB237" s="111">
        <v>0</v>
      </c>
      <c r="BC237" s="112" t="str">
        <f t="shared" si="184"/>
        <v>-</v>
      </c>
      <c r="BD237" s="64">
        <v>0</v>
      </c>
      <c r="BE237" s="82" t="str">
        <f t="shared" si="185"/>
        <v>-</v>
      </c>
      <c r="BF237" s="111">
        <v>0</v>
      </c>
      <c r="BG237" s="112" t="str">
        <f t="shared" si="186"/>
        <v>-</v>
      </c>
      <c r="BH237" s="178">
        <v>0</v>
      </c>
      <c r="BI237" s="64">
        <v>0</v>
      </c>
      <c r="BJ237" s="82" t="str">
        <f t="shared" si="187"/>
        <v>-</v>
      </c>
      <c r="BK237" s="111">
        <v>0</v>
      </c>
      <c r="BL237" s="112" t="str">
        <f t="shared" si="188"/>
        <v>-</v>
      </c>
      <c r="BM237" s="64">
        <v>0</v>
      </c>
      <c r="BN237" s="82" t="str">
        <f t="shared" si="189"/>
        <v>-</v>
      </c>
      <c r="BO237" s="111">
        <v>0</v>
      </c>
      <c r="BP237" s="112" t="str">
        <f t="shared" si="190"/>
        <v>-</v>
      </c>
      <c r="BQ237" s="109">
        <f t="shared" si="191"/>
        <v>287</v>
      </c>
      <c r="BR237" s="64">
        <f t="shared" si="192"/>
        <v>284</v>
      </c>
      <c r="BS237" s="82">
        <f t="shared" si="193"/>
        <v>0.98954703832752611</v>
      </c>
      <c r="BT237" s="111">
        <f t="shared" si="194"/>
        <v>156661540</v>
      </c>
      <c r="BU237" s="112">
        <f t="shared" si="195"/>
        <v>551625.14084507048</v>
      </c>
      <c r="BV237" s="64">
        <f t="shared" si="196"/>
        <v>247</v>
      </c>
      <c r="BW237" s="82">
        <f t="shared" si="197"/>
        <v>0.86062717770034847</v>
      </c>
      <c r="BX237" s="111">
        <f t="shared" si="198"/>
        <v>24422148</v>
      </c>
      <c r="BY237" s="112">
        <f t="shared" si="199"/>
        <v>98875.093117408906</v>
      </c>
      <c r="BZ237" s="85"/>
      <c r="CA237" s="89">
        <f t="shared" si="200"/>
        <v>0.12891986062717764</v>
      </c>
      <c r="CB237" s="89">
        <f t="shared" si="201"/>
        <v>1.0452961672473893E-2</v>
      </c>
    </row>
    <row r="238" spans="1:80" s="15" customFormat="1" ht="13.5" customHeight="1">
      <c r="A238" s="65"/>
      <c r="B238" s="332"/>
      <c r="C238" s="329"/>
      <c r="D238" s="84"/>
      <c r="E238" s="209" t="s">
        <v>168</v>
      </c>
      <c r="F238" s="224">
        <v>0</v>
      </c>
      <c r="G238" s="225">
        <v>0</v>
      </c>
      <c r="H238" s="226" t="str">
        <f t="shared" si="163"/>
        <v>-</v>
      </c>
      <c r="I238" s="227">
        <v>0</v>
      </c>
      <c r="J238" s="228" t="str">
        <f t="shared" si="164"/>
        <v>-</v>
      </c>
      <c r="K238" s="225">
        <v>0</v>
      </c>
      <c r="L238" s="226" t="str">
        <f t="shared" si="165"/>
        <v>-</v>
      </c>
      <c r="M238" s="227">
        <v>0</v>
      </c>
      <c r="N238" s="228" t="str">
        <f t="shared" si="166"/>
        <v>-</v>
      </c>
      <c r="O238" s="224">
        <v>0</v>
      </c>
      <c r="P238" s="225">
        <v>0</v>
      </c>
      <c r="Q238" s="226" t="str">
        <f t="shared" si="167"/>
        <v>-</v>
      </c>
      <c r="R238" s="227">
        <v>0</v>
      </c>
      <c r="S238" s="228" t="str">
        <f t="shared" si="168"/>
        <v>-</v>
      </c>
      <c r="T238" s="225">
        <v>0</v>
      </c>
      <c r="U238" s="226" t="str">
        <f t="shared" si="169"/>
        <v>-</v>
      </c>
      <c r="V238" s="227">
        <v>0</v>
      </c>
      <c r="W238" s="228" t="str">
        <f t="shared" si="170"/>
        <v>-</v>
      </c>
      <c r="X238" s="224">
        <v>61</v>
      </c>
      <c r="Y238" s="225">
        <v>60</v>
      </c>
      <c r="Z238" s="226">
        <f t="shared" si="171"/>
        <v>0.98360655737704916</v>
      </c>
      <c r="AA238" s="227">
        <v>17755040</v>
      </c>
      <c r="AB238" s="228">
        <f t="shared" si="172"/>
        <v>295917.33333333331</v>
      </c>
      <c r="AC238" s="225">
        <v>48</v>
      </c>
      <c r="AD238" s="226">
        <f t="shared" si="173"/>
        <v>0.78688524590163933</v>
      </c>
      <c r="AE238" s="227">
        <v>4816097</v>
      </c>
      <c r="AF238" s="228">
        <f t="shared" si="174"/>
        <v>100335.35416666667</v>
      </c>
      <c r="AG238" s="224">
        <v>46</v>
      </c>
      <c r="AH238" s="225">
        <v>46</v>
      </c>
      <c r="AI238" s="226">
        <f t="shared" si="175"/>
        <v>1</v>
      </c>
      <c r="AJ238" s="227">
        <v>21159050</v>
      </c>
      <c r="AK238" s="228">
        <f t="shared" si="176"/>
        <v>459979.34782608697</v>
      </c>
      <c r="AL238" s="225">
        <v>38</v>
      </c>
      <c r="AM238" s="226">
        <f t="shared" si="177"/>
        <v>0.82608695652173914</v>
      </c>
      <c r="AN238" s="227">
        <v>7281850</v>
      </c>
      <c r="AO238" s="228">
        <f t="shared" si="178"/>
        <v>191627.63157894736</v>
      </c>
      <c r="AP238" s="224">
        <v>10</v>
      </c>
      <c r="AQ238" s="225">
        <v>9</v>
      </c>
      <c r="AR238" s="226">
        <f t="shared" si="179"/>
        <v>0.9</v>
      </c>
      <c r="AS238" s="227">
        <v>4308300</v>
      </c>
      <c r="AT238" s="228">
        <f t="shared" si="180"/>
        <v>478700</v>
      </c>
      <c r="AU238" s="225">
        <v>8</v>
      </c>
      <c r="AV238" s="226">
        <f t="shared" si="181"/>
        <v>0.8</v>
      </c>
      <c r="AW238" s="227">
        <v>711554</v>
      </c>
      <c r="AX238" s="228">
        <f t="shared" si="182"/>
        <v>88944.25</v>
      </c>
      <c r="AY238" s="224">
        <v>0</v>
      </c>
      <c r="AZ238" s="225">
        <v>0</v>
      </c>
      <c r="BA238" s="226" t="str">
        <f t="shared" si="183"/>
        <v>-</v>
      </c>
      <c r="BB238" s="227">
        <v>0</v>
      </c>
      <c r="BC238" s="228" t="str">
        <f t="shared" si="184"/>
        <v>-</v>
      </c>
      <c r="BD238" s="225">
        <v>0</v>
      </c>
      <c r="BE238" s="226" t="str">
        <f t="shared" si="185"/>
        <v>-</v>
      </c>
      <c r="BF238" s="227">
        <v>0</v>
      </c>
      <c r="BG238" s="228" t="str">
        <f t="shared" si="186"/>
        <v>-</v>
      </c>
      <c r="BH238" s="224">
        <v>0</v>
      </c>
      <c r="BI238" s="225">
        <v>0</v>
      </c>
      <c r="BJ238" s="226" t="str">
        <f t="shared" si="187"/>
        <v>-</v>
      </c>
      <c r="BK238" s="227">
        <v>0</v>
      </c>
      <c r="BL238" s="228" t="str">
        <f t="shared" si="188"/>
        <v>-</v>
      </c>
      <c r="BM238" s="225">
        <v>0</v>
      </c>
      <c r="BN238" s="226" t="str">
        <f t="shared" si="189"/>
        <v>-</v>
      </c>
      <c r="BO238" s="227">
        <v>0</v>
      </c>
      <c r="BP238" s="228" t="str">
        <f t="shared" si="190"/>
        <v>-</v>
      </c>
      <c r="BQ238" s="229">
        <f t="shared" si="191"/>
        <v>117</v>
      </c>
      <c r="BR238" s="225">
        <f t="shared" si="192"/>
        <v>115</v>
      </c>
      <c r="BS238" s="226">
        <f t="shared" si="193"/>
        <v>0.98290598290598286</v>
      </c>
      <c r="BT238" s="227">
        <f t="shared" si="194"/>
        <v>43222390</v>
      </c>
      <c r="BU238" s="228">
        <f t="shared" si="195"/>
        <v>375846.86956521741</v>
      </c>
      <c r="BV238" s="225">
        <f t="shared" si="196"/>
        <v>94</v>
      </c>
      <c r="BW238" s="226">
        <f t="shared" si="197"/>
        <v>0.80341880341880345</v>
      </c>
      <c r="BX238" s="227">
        <f t="shared" si="198"/>
        <v>12809501</v>
      </c>
      <c r="BY238" s="228">
        <f t="shared" si="199"/>
        <v>136271.28723404257</v>
      </c>
      <c r="BZ238" s="85"/>
      <c r="CA238" s="89">
        <f t="shared" si="200"/>
        <v>0.1794871794871794</v>
      </c>
      <c r="CB238" s="89">
        <f t="shared" si="201"/>
        <v>1.7094017094017144E-2</v>
      </c>
    </row>
    <row r="239" spans="1:80" s="15" customFormat="1" ht="13.5" customHeight="1">
      <c r="A239" s="65"/>
      <c r="B239" s="332"/>
      <c r="C239" s="329"/>
      <c r="D239" s="221"/>
      <c r="E239" s="75" t="s">
        <v>234</v>
      </c>
      <c r="F239" s="222">
        <v>0</v>
      </c>
      <c r="G239" s="136">
        <v>0</v>
      </c>
      <c r="H239" s="134" t="str">
        <f>IFERROR(G239/F239,"-")</f>
        <v>-</v>
      </c>
      <c r="I239" s="137">
        <v>0</v>
      </c>
      <c r="J239" s="135" t="str">
        <f>IFERROR(I239/G239,"-")</f>
        <v>-</v>
      </c>
      <c r="K239" s="136">
        <v>0</v>
      </c>
      <c r="L239" s="134" t="str">
        <f>IFERROR(K239/F239,"-")</f>
        <v>-</v>
      </c>
      <c r="M239" s="137">
        <v>0</v>
      </c>
      <c r="N239" s="135" t="str">
        <f>IFERROR(M239/K239,"-")</f>
        <v>-</v>
      </c>
      <c r="O239" s="222">
        <v>0</v>
      </c>
      <c r="P239" s="136">
        <v>0</v>
      </c>
      <c r="Q239" s="134" t="str">
        <f>IFERROR(P239/O239,"-")</f>
        <v>-</v>
      </c>
      <c r="R239" s="137">
        <v>0</v>
      </c>
      <c r="S239" s="135" t="str">
        <f>IFERROR(R239/P239,"-")</f>
        <v>-</v>
      </c>
      <c r="T239" s="136">
        <v>0</v>
      </c>
      <c r="U239" s="134" t="str">
        <f>IFERROR(T239/O239,"-")</f>
        <v>-</v>
      </c>
      <c r="V239" s="137">
        <v>0</v>
      </c>
      <c r="W239" s="135" t="str">
        <f>IFERROR(V239/T239,"-")</f>
        <v>-</v>
      </c>
      <c r="X239" s="222">
        <v>0</v>
      </c>
      <c r="Y239" s="136">
        <v>0</v>
      </c>
      <c r="Z239" s="134" t="str">
        <f>IFERROR(Y239/X239,"-")</f>
        <v>-</v>
      </c>
      <c r="AA239" s="137">
        <v>0</v>
      </c>
      <c r="AB239" s="135" t="str">
        <f>IFERROR(AA239/Y239,"-")</f>
        <v>-</v>
      </c>
      <c r="AC239" s="136">
        <v>0</v>
      </c>
      <c r="AD239" s="134" t="str">
        <f>IFERROR(AC239/X239,"-")</f>
        <v>-</v>
      </c>
      <c r="AE239" s="137">
        <v>0</v>
      </c>
      <c r="AF239" s="135" t="str">
        <f>IFERROR(AE239/AC239,"-")</f>
        <v>-</v>
      </c>
      <c r="AG239" s="222">
        <v>0</v>
      </c>
      <c r="AH239" s="136">
        <v>0</v>
      </c>
      <c r="AI239" s="134" t="str">
        <f>IFERROR(AH239/AG239,"-")</f>
        <v>-</v>
      </c>
      <c r="AJ239" s="137">
        <v>0</v>
      </c>
      <c r="AK239" s="135" t="str">
        <f>IFERROR(AJ239/AH239,"-")</f>
        <v>-</v>
      </c>
      <c r="AL239" s="136">
        <v>0</v>
      </c>
      <c r="AM239" s="134" t="str">
        <f>IFERROR(AL239/AG239,"-")</f>
        <v>-</v>
      </c>
      <c r="AN239" s="137">
        <v>0</v>
      </c>
      <c r="AO239" s="135" t="str">
        <f>IFERROR(AN239/AL239,"-")</f>
        <v>-</v>
      </c>
      <c r="AP239" s="222">
        <v>0</v>
      </c>
      <c r="AQ239" s="136">
        <v>0</v>
      </c>
      <c r="AR239" s="134" t="str">
        <f>IFERROR(AQ239/AP239,"-")</f>
        <v>-</v>
      </c>
      <c r="AS239" s="137">
        <v>0</v>
      </c>
      <c r="AT239" s="135" t="str">
        <f>IFERROR(AS239/AQ239,"-")</f>
        <v>-</v>
      </c>
      <c r="AU239" s="136">
        <v>0</v>
      </c>
      <c r="AV239" s="134" t="str">
        <f>IFERROR(AU239/AP239,"-")</f>
        <v>-</v>
      </c>
      <c r="AW239" s="137">
        <v>0</v>
      </c>
      <c r="AX239" s="135" t="str">
        <f>IFERROR(AW239/AU239,"-")</f>
        <v>-</v>
      </c>
      <c r="AY239" s="222">
        <v>0</v>
      </c>
      <c r="AZ239" s="136">
        <v>0</v>
      </c>
      <c r="BA239" s="134" t="str">
        <f>IFERROR(AZ239/AY239,"-")</f>
        <v>-</v>
      </c>
      <c r="BB239" s="137">
        <v>0</v>
      </c>
      <c r="BC239" s="135" t="str">
        <f>IFERROR(BB239/AZ239,"-")</f>
        <v>-</v>
      </c>
      <c r="BD239" s="136">
        <v>0</v>
      </c>
      <c r="BE239" s="134" t="str">
        <f>IFERROR(BD239/AY239,"-")</f>
        <v>-</v>
      </c>
      <c r="BF239" s="137">
        <v>0</v>
      </c>
      <c r="BG239" s="135" t="str">
        <f>IFERROR(BF239/BD239,"-")</f>
        <v>-</v>
      </c>
      <c r="BH239" s="222">
        <v>0</v>
      </c>
      <c r="BI239" s="136">
        <v>0</v>
      </c>
      <c r="BJ239" s="134" t="str">
        <f>IFERROR(BI239/BH239,"-")</f>
        <v>-</v>
      </c>
      <c r="BK239" s="137">
        <v>0</v>
      </c>
      <c r="BL239" s="135" t="str">
        <f>IFERROR(BK239/BI239,"-")</f>
        <v>-</v>
      </c>
      <c r="BM239" s="136">
        <v>0</v>
      </c>
      <c r="BN239" s="134" t="str">
        <f>IFERROR(BM239/BH239,"-")</f>
        <v>-</v>
      </c>
      <c r="BO239" s="137">
        <v>0</v>
      </c>
      <c r="BP239" s="135" t="str">
        <f>IFERROR(BO239/BM239,"-")</f>
        <v>-</v>
      </c>
      <c r="BQ239" s="223">
        <f t="shared" si="191"/>
        <v>0</v>
      </c>
      <c r="BR239" s="136">
        <f t="shared" si="192"/>
        <v>0</v>
      </c>
      <c r="BS239" s="134" t="str">
        <f>IFERROR(BR239/BQ239,"-")</f>
        <v>-</v>
      </c>
      <c r="BT239" s="137">
        <f>SUM(I239,R239,AA239,AJ239,AS239,BB239,BK239)</f>
        <v>0</v>
      </c>
      <c r="BU239" s="135" t="str">
        <f>IFERROR(BT239/BR239,"-")</f>
        <v>-</v>
      </c>
      <c r="BV239" s="136">
        <f>SUM(K239,T239,AC239,AL239,AU239,BD239,BM239)</f>
        <v>0</v>
      </c>
      <c r="BW239" s="134" t="str">
        <f>IFERROR(BV239/BQ239,"-")</f>
        <v>-</v>
      </c>
      <c r="BX239" s="137">
        <f>SUM(M239,V239,AE239,AN239,AW239,BF239,BO239)</f>
        <v>0</v>
      </c>
      <c r="BY239" s="135" t="str">
        <f>IFERROR(BX239/BV239,"-")</f>
        <v>-</v>
      </c>
      <c r="BZ239" s="85"/>
      <c r="CA239" s="89" t="str">
        <f t="shared" si="200"/>
        <v>-</v>
      </c>
      <c r="CB239" s="89" t="str">
        <f t="shared" si="201"/>
        <v>-</v>
      </c>
    </row>
    <row r="240" spans="1:80" s="15" customFormat="1" ht="13.5" customHeight="1">
      <c r="A240" s="65"/>
      <c r="B240" s="333"/>
      <c r="C240" s="330"/>
      <c r="D240" s="338" t="s">
        <v>225</v>
      </c>
      <c r="E240" s="339"/>
      <c r="F240" s="154">
        <v>46</v>
      </c>
      <c r="G240" s="62">
        <v>43</v>
      </c>
      <c r="H240" s="83">
        <f t="shared" si="163"/>
        <v>0.93478260869565222</v>
      </c>
      <c r="I240" s="102">
        <v>73756240</v>
      </c>
      <c r="J240" s="110">
        <f t="shared" si="164"/>
        <v>1715261.3953488371</v>
      </c>
      <c r="K240" s="62">
        <v>37</v>
      </c>
      <c r="L240" s="83">
        <f t="shared" si="165"/>
        <v>0.80434782608695654</v>
      </c>
      <c r="M240" s="102">
        <v>31528286</v>
      </c>
      <c r="N240" s="110">
        <f t="shared" si="166"/>
        <v>852115.83783783787</v>
      </c>
      <c r="O240" s="154">
        <v>122</v>
      </c>
      <c r="P240" s="62">
        <v>120</v>
      </c>
      <c r="Q240" s="83">
        <f t="shared" si="167"/>
        <v>0.98360655737704916</v>
      </c>
      <c r="R240" s="102">
        <v>250839570</v>
      </c>
      <c r="S240" s="110">
        <f t="shared" si="168"/>
        <v>2090329.75</v>
      </c>
      <c r="T240" s="62">
        <v>104</v>
      </c>
      <c r="U240" s="83">
        <f t="shared" si="169"/>
        <v>0.85245901639344257</v>
      </c>
      <c r="V240" s="102">
        <v>106976054</v>
      </c>
      <c r="W240" s="110">
        <f t="shared" si="170"/>
        <v>1028615.9038461539</v>
      </c>
      <c r="X240" s="154">
        <v>14817</v>
      </c>
      <c r="Y240" s="62">
        <v>13552</v>
      </c>
      <c r="Z240" s="83">
        <f t="shared" si="171"/>
        <v>0.91462509279881221</v>
      </c>
      <c r="AA240" s="102">
        <v>10426789320</v>
      </c>
      <c r="AB240" s="110">
        <f t="shared" si="172"/>
        <v>769391.18358913809</v>
      </c>
      <c r="AC240" s="62">
        <v>11368</v>
      </c>
      <c r="AD240" s="83">
        <f t="shared" si="173"/>
        <v>0.76722683404197878</v>
      </c>
      <c r="AE240" s="102">
        <v>2156203999</v>
      </c>
      <c r="AF240" s="110">
        <f t="shared" si="174"/>
        <v>189673.117434905</v>
      </c>
      <c r="AG240" s="154">
        <v>11754</v>
      </c>
      <c r="AH240" s="62">
        <v>11131</v>
      </c>
      <c r="AI240" s="83">
        <f t="shared" si="175"/>
        <v>0.94699676705802283</v>
      </c>
      <c r="AJ240" s="102">
        <v>10853002790</v>
      </c>
      <c r="AK240" s="110">
        <f t="shared" si="176"/>
        <v>975024.95642799383</v>
      </c>
      <c r="AL240" s="62">
        <v>9820</v>
      </c>
      <c r="AM240" s="83">
        <f t="shared" si="177"/>
        <v>0.83546026884464863</v>
      </c>
      <c r="AN240" s="102">
        <v>2352265727</v>
      </c>
      <c r="AO240" s="110">
        <f t="shared" si="178"/>
        <v>239538.26140529531</v>
      </c>
      <c r="AP240" s="154">
        <v>7811</v>
      </c>
      <c r="AQ240" s="62">
        <v>7488</v>
      </c>
      <c r="AR240" s="83">
        <f t="shared" si="179"/>
        <v>0.95864806042760209</v>
      </c>
      <c r="AS240" s="102">
        <v>8234852710</v>
      </c>
      <c r="AT240" s="110">
        <f t="shared" si="180"/>
        <v>1099739.9452457265</v>
      </c>
      <c r="AU240" s="62">
        <v>6768</v>
      </c>
      <c r="AV240" s="83">
        <f t="shared" si="181"/>
        <v>0.86647036230956342</v>
      </c>
      <c r="AW240" s="102">
        <v>1554998663</v>
      </c>
      <c r="AX240" s="110">
        <f t="shared" si="182"/>
        <v>229757.4856678487</v>
      </c>
      <c r="AY240" s="154">
        <v>3818</v>
      </c>
      <c r="AZ240" s="62">
        <v>3645</v>
      </c>
      <c r="BA240" s="83">
        <f t="shared" si="183"/>
        <v>0.95468831849135671</v>
      </c>
      <c r="BB240" s="102">
        <v>4070144320</v>
      </c>
      <c r="BC240" s="110">
        <f t="shared" si="184"/>
        <v>1116637.6735253772</v>
      </c>
      <c r="BD240" s="62">
        <v>3285</v>
      </c>
      <c r="BE240" s="83">
        <f t="shared" si="185"/>
        <v>0.86039811419591405</v>
      </c>
      <c r="BF240" s="102">
        <v>674292206</v>
      </c>
      <c r="BG240" s="110">
        <f t="shared" si="186"/>
        <v>205263.9896499239</v>
      </c>
      <c r="BH240" s="154">
        <v>1311</v>
      </c>
      <c r="BI240" s="62">
        <v>1211</v>
      </c>
      <c r="BJ240" s="83">
        <f t="shared" si="187"/>
        <v>0.92372234935163999</v>
      </c>
      <c r="BK240" s="102">
        <v>1381503620</v>
      </c>
      <c r="BL240" s="110">
        <f t="shared" si="188"/>
        <v>1140795.7225433525</v>
      </c>
      <c r="BM240" s="62">
        <v>1084</v>
      </c>
      <c r="BN240" s="83">
        <f t="shared" si="189"/>
        <v>0.82684973302822273</v>
      </c>
      <c r="BO240" s="102">
        <v>268527565</v>
      </c>
      <c r="BP240" s="110">
        <f t="shared" si="190"/>
        <v>247719.15590405904</v>
      </c>
      <c r="BQ240" s="108">
        <f t="shared" si="191"/>
        <v>39679</v>
      </c>
      <c r="BR240" s="62">
        <f t="shared" si="192"/>
        <v>37190</v>
      </c>
      <c r="BS240" s="83">
        <f t="shared" si="193"/>
        <v>0.93727160462713277</v>
      </c>
      <c r="BT240" s="102">
        <f t="shared" si="194"/>
        <v>35290888570</v>
      </c>
      <c r="BU240" s="110">
        <f t="shared" si="195"/>
        <v>948934.89029308956</v>
      </c>
      <c r="BV240" s="62">
        <f t="shared" si="196"/>
        <v>32466</v>
      </c>
      <c r="BW240" s="83">
        <f t="shared" si="197"/>
        <v>0.81821618488369163</v>
      </c>
      <c r="BX240" s="102">
        <f t="shared" si="198"/>
        <v>7144792500</v>
      </c>
      <c r="BY240" s="110">
        <f t="shared" si="199"/>
        <v>220069.99630382555</v>
      </c>
      <c r="BZ240" s="85"/>
      <c r="CA240" s="89">
        <f t="shared" si="200"/>
        <v>0.11905541974344114</v>
      </c>
      <c r="CB240" s="89">
        <f t="shared" si="201"/>
        <v>6.2728395372867229E-2</v>
      </c>
    </row>
    <row r="241" spans="1:80" s="15" customFormat="1" ht="13.5" customHeight="1">
      <c r="A241" s="65"/>
      <c r="B241" s="331">
        <v>40</v>
      </c>
      <c r="C241" s="328" t="s">
        <v>46</v>
      </c>
      <c r="D241" s="318" t="s">
        <v>157</v>
      </c>
      <c r="E241" s="307"/>
      <c r="F241" s="154">
        <v>5</v>
      </c>
      <c r="G241" s="62">
        <v>5</v>
      </c>
      <c r="H241" s="83">
        <f t="shared" si="163"/>
        <v>1</v>
      </c>
      <c r="I241" s="102">
        <v>1600420</v>
      </c>
      <c r="J241" s="110">
        <f t="shared" si="164"/>
        <v>320084</v>
      </c>
      <c r="K241" s="62">
        <v>3</v>
      </c>
      <c r="L241" s="83">
        <f t="shared" si="165"/>
        <v>0.6</v>
      </c>
      <c r="M241" s="102">
        <v>321910</v>
      </c>
      <c r="N241" s="110">
        <f t="shared" si="166"/>
        <v>107303.33333333333</v>
      </c>
      <c r="O241" s="154">
        <v>19</v>
      </c>
      <c r="P241" s="62">
        <v>19</v>
      </c>
      <c r="Q241" s="83">
        <f t="shared" si="167"/>
        <v>1</v>
      </c>
      <c r="R241" s="102">
        <v>5862650</v>
      </c>
      <c r="S241" s="110">
        <f t="shared" si="168"/>
        <v>308560.5263157895</v>
      </c>
      <c r="T241" s="62">
        <v>16</v>
      </c>
      <c r="U241" s="83">
        <f t="shared" si="169"/>
        <v>0.84210526315789469</v>
      </c>
      <c r="V241" s="102">
        <v>1167584</v>
      </c>
      <c r="W241" s="110">
        <f t="shared" si="170"/>
        <v>72974</v>
      </c>
      <c r="X241" s="154">
        <v>980</v>
      </c>
      <c r="Y241" s="62">
        <v>954</v>
      </c>
      <c r="Z241" s="83">
        <f t="shared" si="171"/>
        <v>0.97346938775510206</v>
      </c>
      <c r="AA241" s="102">
        <v>405030970</v>
      </c>
      <c r="AB241" s="110">
        <f t="shared" si="172"/>
        <v>424560.76519916143</v>
      </c>
      <c r="AC241" s="62">
        <v>823</v>
      </c>
      <c r="AD241" s="83">
        <f t="shared" si="173"/>
        <v>0.83979591836734691</v>
      </c>
      <c r="AE241" s="102">
        <v>82998271</v>
      </c>
      <c r="AF241" s="110">
        <f t="shared" si="174"/>
        <v>100848.44592952612</v>
      </c>
      <c r="AG241" s="154">
        <v>667</v>
      </c>
      <c r="AH241" s="62">
        <v>662</v>
      </c>
      <c r="AI241" s="83">
        <f t="shared" si="175"/>
        <v>0.992503748125937</v>
      </c>
      <c r="AJ241" s="102">
        <v>330808300</v>
      </c>
      <c r="AK241" s="110">
        <f t="shared" si="176"/>
        <v>499710.42296072509</v>
      </c>
      <c r="AL241" s="62">
        <v>593</v>
      </c>
      <c r="AM241" s="83">
        <f t="shared" si="177"/>
        <v>0.88905547226386805</v>
      </c>
      <c r="AN241" s="102">
        <v>63884842</v>
      </c>
      <c r="AO241" s="110">
        <f t="shared" si="178"/>
        <v>107731.60539629005</v>
      </c>
      <c r="AP241" s="154">
        <v>291</v>
      </c>
      <c r="AQ241" s="62">
        <v>289</v>
      </c>
      <c r="AR241" s="83">
        <f t="shared" si="179"/>
        <v>0.99312714776632305</v>
      </c>
      <c r="AS241" s="102">
        <v>165442010</v>
      </c>
      <c r="AT241" s="110">
        <f t="shared" si="180"/>
        <v>572463.70242214529</v>
      </c>
      <c r="AU241" s="62">
        <v>268</v>
      </c>
      <c r="AV241" s="83">
        <f t="shared" si="181"/>
        <v>0.92096219931271472</v>
      </c>
      <c r="AW241" s="102">
        <v>41474198</v>
      </c>
      <c r="AX241" s="110">
        <f t="shared" si="182"/>
        <v>154754.47014925373</v>
      </c>
      <c r="AY241" s="154">
        <v>89</v>
      </c>
      <c r="AZ241" s="62">
        <v>88</v>
      </c>
      <c r="BA241" s="83">
        <f t="shared" si="183"/>
        <v>0.9887640449438202</v>
      </c>
      <c r="BB241" s="102">
        <v>58282950</v>
      </c>
      <c r="BC241" s="110">
        <f t="shared" si="184"/>
        <v>662306.25</v>
      </c>
      <c r="BD241" s="62">
        <v>81</v>
      </c>
      <c r="BE241" s="83">
        <f t="shared" si="185"/>
        <v>0.9101123595505618</v>
      </c>
      <c r="BF241" s="102">
        <v>11165448</v>
      </c>
      <c r="BG241" s="110">
        <f t="shared" si="186"/>
        <v>137845.03703703705</v>
      </c>
      <c r="BH241" s="154">
        <v>19</v>
      </c>
      <c r="BI241" s="62">
        <v>19</v>
      </c>
      <c r="BJ241" s="83">
        <f t="shared" si="187"/>
        <v>1</v>
      </c>
      <c r="BK241" s="102">
        <v>16041350</v>
      </c>
      <c r="BL241" s="110">
        <f t="shared" si="188"/>
        <v>844281.57894736843</v>
      </c>
      <c r="BM241" s="62">
        <v>17</v>
      </c>
      <c r="BN241" s="83">
        <f t="shared" si="189"/>
        <v>0.89473684210526316</v>
      </c>
      <c r="BO241" s="102">
        <v>2278569</v>
      </c>
      <c r="BP241" s="110">
        <f t="shared" si="190"/>
        <v>134033.4705882353</v>
      </c>
      <c r="BQ241" s="108">
        <f t="shared" si="191"/>
        <v>2070</v>
      </c>
      <c r="BR241" s="62">
        <f t="shared" si="192"/>
        <v>2036</v>
      </c>
      <c r="BS241" s="83">
        <f t="shared" si="193"/>
        <v>0.98357487922705311</v>
      </c>
      <c r="BT241" s="102">
        <f t="shared" si="194"/>
        <v>983068650</v>
      </c>
      <c r="BU241" s="110">
        <f t="shared" si="195"/>
        <v>482843.14833005896</v>
      </c>
      <c r="BV241" s="62">
        <f t="shared" si="196"/>
        <v>1801</v>
      </c>
      <c r="BW241" s="83">
        <f t="shared" si="197"/>
        <v>0.87004830917874398</v>
      </c>
      <c r="BX241" s="102">
        <f t="shared" si="198"/>
        <v>203290822</v>
      </c>
      <c r="BY241" s="110">
        <f t="shared" si="199"/>
        <v>112876.63631315935</v>
      </c>
      <c r="BZ241" s="85"/>
      <c r="CA241" s="89">
        <f t="shared" si="200"/>
        <v>0.11352657004830913</v>
      </c>
      <c r="CB241" s="89">
        <f t="shared" si="201"/>
        <v>1.6425120772946888E-2</v>
      </c>
    </row>
    <row r="242" spans="1:80" s="15" customFormat="1" ht="13.5" customHeight="1">
      <c r="A242" s="65"/>
      <c r="B242" s="332"/>
      <c r="C242" s="329"/>
      <c r="D242" s="306" t="s">
        <v>171</v>
      </c>
      <c r="E242" s="307"/>
      <c r="F242" s="154">
        <v>1</v>
      </c>
      <c r="G242" s="62">
        <v>1</v>
      </c>
      <c r="H242" s="83">
        <f t="shared" si="163"/>
        <v>1</v>
      </c>
      <c r="I242" s="102">
        <v>163200</v>
      </c>
      <c r="J242" s="110">
        <f t="shared" si="164"/>
        <v>163200</v>
      </c>
      <c r="K242" s="62">
        <v>1</v>
      </c>
      <c r="L242" s="83">
        <f t="shared" si="165"/>
        <v>1</v>
      </c>
      <c r="M242" s="102">
        <v>137465</v>
      </c>
      <c r="N242" s="110">
        <f t="shared" si="166"/>
        <v>137465</v>
      </c>
      <c r="O242" s="154">
        <v>1</v>
      </c>
      <c r="P242" s="62">
        <v>1</v>
      </c>
      <c r="Q242" s="83">
        <f t="shared" si="167"/>
        <v>1</v>
      </c>
      <c r="R242" s="102">
        <v>303410</v>
      </c>
      <c r="S242" s="110">
        <f t="shared" si="168"/>
        <v>303410</v>
      </c>
      <c r="T242" s="62">
        <v>1</v>
      </c>
      <c r="U242" s="83">
        <f t="shared" si="169"/>
        <v>1</v>
      </c>
      <c r="V242" s="102">
        <v>36865</v>
      </c>
      <c r="W242" s="110">
        <f t="shared" si="170"/>
        <v>36865</v>
      </c>
      <c r="X242" s="154">
        <v>29</v>
      </c>
      <c r="Y242" s="62">
        <v>28</v>
      </c>
      <c r="Z242" s="83">
        <f t="shared" si="171"/>
        <v>0.96551724137931039</v>
      </c>
      <c r="AA242" s="102">
        <v>13908910</v>
      </c>
      <c r="AB242" s="110">
        <f t="shared" si="172"/>
        <v>496746.78571428574</v>
      </c>
      <c r="AC242" s="62">
        <v>21</v>
      </c>
      <c r="AD242" s="83">
        <f t="shared" si="173"/>
        <v>0.72413793103448276</v>
      </c>
      <c r="AE242" s="102">
        <v>1416530</v>
      </c>
      <c r="AF242" s="110">
        <f t="shared" si="174"/>
        <v>67453.809523809527</v>
      </c>
      <c r="AG242" s="154">
        <v>9</v>
      </c>
      <c r="AH242" s="62">
        <v>9</v>
      </c>
      <c r="AI242" s="83">
        <f t="shared" si="175"/>
        <v>1</v>
      </c>
      <c r="AJ242" s="102">
        <v>5018700</v>
      </c>
      <c r="AK242" s="110">
        <f t="shared" si="176"/>
        <v>557633.33333333337</v>
      </c>
      <c r="AL242" s="62">
        <v>6</v>
      </c>
      <c r="AM242" s="83">
        <f t="shared" si="177"/>
        <v>0.66666666666666663</v>
      </c>
      <c r="AN242" s="102">
        <v>263200</v>
      </c>
      <c r="AO242" s="110">
        <f t="shared" si="178"/>
        <v>43866.666666666664</v>
      </c>
      <c r="AP242" s="154">
        <v>4</v>
      </c>
      <c r="AQ242" s="62">
        <v>4</v>
      </c>
      <c r="AR242" s="83">
        <f t="shared" si="179"/>
        <v>1</v>
      </c>
      <c r="AS242" s="102">
        <v>1568890</v>
      </c>
      <c r="AT242" s="110">
        <f t="shared" si="180"/>
        <v>392222.5</v>
      </c>
      <c r="AU242" s="62">
        <v>4</v>
      </c>
      <c r="AV242" s="83">
        <f t="shared" si="181"/>
        <v>1</v>
      </c>
      <c r="AW242" s="102">
        <v>303728</v>
      </c>
      <c r="AX242" s="110">
        <f t="shared" si="182"/>
        <v>75932</v>
      </c>
      <c r="AY242" s="154">
        <v>0</v>
      </c>
      <c r="AZ242" s="62">
        <v>0</v>
      </c>
      <c r="BA242" s="83" t="str">
        <f t="shared" si="183"/>
        <v>-</v>
      </c>
      <c r="BB242" s="102">
        <v>0</v>
      </c>
      <c r="BC242" s="110" t="str">
        <f t="shared" si="184"/>
        <v>-</v>
      </c>
      <c r="BD242" s="62">
        <v>0</v>
      </c>
      <c r="BE242" s="83" t="str">
        <f t="shared" si="185"/>
        <v>-</v>
      </c>
      <c r="BF242" s="102">
        <v>0</v>
      </c>
      <c r="BG242" s="110" t="str">
        <f t="shared" si="186"/>
        <v>-</v>
      </c>
      <c r="BH242" s="154">
        <v>0</v>
      </c>
      <c r="BI242" s="62">
        <v>0</v>
      </c>
      <c r="BJ242" s="83" t="str">
        <f t="shared" si="187"/>
        <v>-</v>
      </c>
      <c r="BK242" s="102">
        <v>0</v>
      </c>
      <c r="BL242" s="110" t="str">
        <f t="shared" si="188"/>
        <v>-</v>
      </c>
      <c r="BM242" s="62">
        <v>0</v>
      </c>
      <c r="BN242" s="83" t="str">
        <f t="shared" si="189"/>
        <v>-</v>
      </c>
      <c r="BO242" s="102">
        <v>0</v>
      </c>
      <c r="BP242" s="110" t="str">
        <f t="shared" si="190"/>
        <v>-</v>
      </c>
      <c r="BQ242" s="108">
        <f t="shared" si="191"/>
        <v>44</v>
      </c>
      <c r="BR242" s="62">
        <f t="shared" si="192"/>
        <v>43</v>
      </c>
      <c r="BS242" s="83">
        <f t="shared" si="193"/>
        <v>0.97727272727272729</v>
      </c>
      <c r="BT242" s="102">
        <f t="shared" si="194"/>
        <v>20963110</v>
      </c>
      <c r="BU242" s="110">
        <f t="shared" si="195"/>
        <v>487514.18604651163</v>
      </c>
      <c r="BV242" s="62">
        <f t="shared" si="196"/>
        <v>33</v>
      </c>
      <c r="BW242" s="83">
        <f t="shared" si="197"/>
        <v>0.75</v>
      </c>
      <c r="BX242" s="102">
        <f t="shared" si="198"/>
        <v>2157788</v>
      </c>
      <c r="BY242" s="110">
        <f t="shared" si="199"/>
        <v>65387.515151515152</v>
      </c>
      <c r="BZ242" s="85"/>
      <c r="CA242" s="89">
        <f t="shared" si="200"/>
        <v>0.22727272727272729</v>
      </c>
      <c r="CB242" s="89">
        <f t="shared" si="201"/>
        <v>2.2727272727272707E-2</v>
      </c>
    </row>
    <row r="243" spans="1:80" s="15" customFormat="1" ht="13.5" customHeight="1">
      <c r="A243" s="65"/>
      <c r="B243" s="332"/>
      <c r="C243" s="329"/>
      <c r="D243" s="84"/>
      <c r="E243" s="74" t="s">
        <v>167</v>
      </c>
      <c r="F243" s="178">
        <v>1</v>
      </c>
      <c r="G243" s="64">
        <v>1</v>
      </c>
      <c r="H243" s="82">
        <f t="shared" ref="H243:H319" si="202">IFERROR(G243/F243,"-")</f>
        <v>1</v>
      </c>
      <c r="I243" s="111">
        <v>163200</v>
      </c>
      <c r="J243" s="112">
        <f t="shared" ref="J243:J319" si="203">IFERROR(I243/G243,"-")</f>
        <v>163200</v>
      </c>
      <c r="K243" s="64">
        <v>1</v>
      </c>
      <c r="L243" s="82">
        <f t="shared" ref="L243:L319" si="204">IFERROR(K243/F243,"-")</f>
        <v>1</v>
      </c>
      <c r="M243" s="111">
        <v>137465</v>
      </c>
      <c r="N243" s="112">
        <f t="shared" ref="N243:N319" si="205">IFERROR(M243/K243,"-")</f>
        <v>137465</v>
      </c>
      <c r="O243" s="178">
        <v>1</v>
      </c>
      <c r="P243" s="64">
        <v>1</v>
      </c>
      <c r="Q243" s="82">
        <f t="shared" ref="Q243:Q319" si="206">IFERROR(P243/O243,"-")</f>
        <v>1</v>
      </c>
      <c r="R243" s="111">
        <v>303410</v>
      </c>
      <c r="S243" s="112">
        <f t="shared" ref="S243:S319" si="207">IFERROR(R243/P243,"-")</f>
        <v>303410</v>
      </c>
      <c r="T243" s="64">
        <v>1</v>
      </c>
      <c r="U243" s="82">
        <f t="shared" ref="U243:U319" si="208">IFERROR(T243/O243,"-")</f>
        <v>1</v>
      </c>
      <c r="V243" s="111">
        <v>36865</v>
      </c>
      <c r="W243" s="112">
        <f t="shared" ref="W243:W319" si="209">IFERROR(V243/T243,"-")</f>
        <v>36865</v>
      </c>
      <c r="X243" s="178">
        <v>23</v>
      </c>
      <c r="Y243" s="64">
        <v>22</v>
      </c>
      <c r="Z243" s="82">
        <f t="shared" ref="Z243:Z319" si="210">IFERROR(Y243/X243,"-")</f>
        <v>0.95652173913043481</v>
      </c>
      <c r="AA243" s="111">
        <v>8140960</v>
      </c>
      <c r="AB243" s="112">
        <f t="shared" ref="AB243:AB319" si="211">IFERROR(AA243/Y243,"-")</f>
        <v>370043.63636363635</v>
      </c>
      <c r="AC243" s="64">
        <v>16</v>
      </c>
      <c r="AD243" s="82">
        <f t="shared" ref="AD243:AD319" si="212">IFERROR(AC243/X243,"-")</f>
        <v>0.69565217391304346</v>
      </c>
      <c r="AE243" s="111">
        <v>1015021</v>
      </c>
      <c r="AF243" s="112">
        <f t="shared" ref="AF243:AF319" si="213">IFERROR(AE243/AC243,"-")</f>
        <v>63438.8125</v>
      </c>
      <c r="AG243" s="178">
        <v>6</v>
      </c>
      <c r="AH243" s="64">
        <v>6</v>
      </c>
      <c r="AI243" s="82">
        <f t="shared" ref="AI243:AI319" si="214">IFERROR(AH243/AG243,"-")</f>
        <v>1</v>
      </c>
      <c r="AJ243" s="111">
        <v>3055270</v>
      </c>
      <c r="AK243" s="112">
        <f t="shared" ref="AK243:AK319" si="215">IFERROR(AJ243/AH243,"-")</f>
        <v>509211.66666666669</v>
      </c>
      <c r="AL243" s="64">
        <v>4</v>
      </c>
      <c r="AM243" s="82">
        <f t="shared" ref="AM243:AM319" si="216">IFERROR(AL243/AG243,"-")</f>
        <v>0.66666666666666663</v>
      </c>
      <c r="AN243" s="111">
        <v>205921</v>
      </c>
      <c r="AO243" s="112">
        <f t="shared" ref="AO243:AO319" si="217">IFERROR(AN243/AL243,"-")</f>
        <v>51480.25</v>
      </c>
      <c r="AP243" s="178">
        <v>2</v>
      </c>
      <c r="AQ243" s="64">
        <v>2</v>
      </c>
      <c r="AR243" s="82">
        <f t="shared" ref="AR243:AR319" si="218">IFERROR(AQ243/AP243,"-")</f>
        <v>1</v>
      </c>
      <c r="AS243" s="111">
        <v>338230</v>
      </c>
      <c r="AT243" s="112">
        <f t="shared" ref="AT243:AT319" si="219">IFERROR(AS243/AQ243,"-")</f>
        <v>169115</v>
      </c>
      <c r="AU243" s="64">
        <v>2</v>
      </c>
      <c r="AV243" s="82">
        <f t="shared" ref="AV243:AV319" si="220">IFERROR(AU243/AP243,"-")</f>
        <v>1</v>
      </c>
      <c r="AW243" s="111">
        <v>140414</v>
      </c>
      <c r="AX243" s="112">
        <f t="shared" ref="AX243:AX319" si="221">IFERROR(AW243/AU243,"-")</f>
        <v>70207</v>
      </c>
      <c r="AY243" s="178">
        <v>0</v>
      </c>
      <c r="AZ243" s="64">
        <v>0</v>
      </c>
      <c r="BA243" s="82" t="str">
        <f t="shared" ref="BA243:BA319" si="222">IFERROR(AZ243/AY243,"-")</f>
        <v>-</v>
      </c>
      <c r="BB243" s="111">
        <v>0</v>
      </c>
      <c r="BC243" s="112" t="str">
        <f t="shared" ref="BC243:BC319" si="223">IFERROR(BB243/AZ243,"-")</f>
        <v>-</v>
      </c>
      <c r="BD243" s="64">
        <v>0</v>
      </c>
      <c r="BE243" s="82" t="str">
        <f t="shared" ref="BE243:BE319" si="224">IFERROR(BD243/AY243,"-")</f>
        <v>-</v>
      </c>
      <c r="BF243" s="111">
        <v>0</v>
      </c>
      <c r="BG243" s="112" t="str">
        <f t="shared" ref="BG243:BG319" si="225">IFERROR(BF243/BD243,"-")</f>
        <v>-</v>
      </c>
      <c r="BH243" s="178">
        <v>0</v>
      </c>
      <c r="BI243" s="64">
        <v>0</v>
      </c>
      <c r="BJ243" s="82" t="str">
        <f t="shared" ref="BJ243:BJ319" si="226">IFERROR(BI243/BH243,"-")</f>
        <v>-</v>
      </c>
      <c r="BK243" s="111">
        <v>0</v>
      </c>
      <c r="BL243" s="112" t="str">
        <f t="shared" ref="BL243:BL319" si="227">IFERROR(BK243/BI243,"-")</f>
        <v>-</v>
      </c>
      <c r="BM243" s="64">
        <v>0</v>
      </c>
      <c r="BN243" s="82" t="str">
        <f t="shared" ref="BN243:BN319" si="228">IFERROR(BM243/BH243,"-")</f>
        <v>-</v>
      </c>
      <c r="BO243" s="111">
        <v>0</v>
      </c>
      <c r="BP243" s="112" t="str">
        <f t="shared" ref="BP243:BP319" si="229">IFERROR(BO243/BM243,"-")</f>
        <v>-</v>
      </c>
      <c r="BQ243" s="109">
        <f t="shared" ref="BQ243:BQ319" si="230">SUM(F243,O243,X243,AG243,AP243,AY243,BH243)</f>
        <v>33</v>
      </c>
      <c r="BR243" s="64">
        <f t="shared" ref="BR243:BR319" si="231">SUM(G243,P243,Y243,AH243,AQ243,AZ243,BI243)</f>
        <v>32</v>
      </c>
      <c r="BS243" s="82">
        <f t="shared" ref="BS243:BS319" si="232">IFERROR(BR243/BQ243,"-")</f>
        <v>0.96969696969696972</v>
      </c>
      <c r="BT243" s="111">
        <f t="shared" ref="BT243:BT319" si="233">SUM(I243,R243,AA243,AJ243,AS243,BB243,BK243)</f>
        <v>12001070</v>
      </c>
      <c r="BU243" s="112">
        <f t="shared" ref="BU243:BU319" si="234">IFERROR(BT243/BR243,"-")</f>
        <v>375033.4375</v>
      </c>
      <c r="BV243" s="64">
        <f t="shared" ref="BV243:BV319" si="235">SUM(K243,T243,AC243,AL243,AU243,BD243,BM243)</f>
        <v>24</v>
      </c>
      <c r="BW243" s="82">
        <f t="shared" ref="BW243:BW319" si="236">IFERROR(BV243/BQ243,"-")</f>
        <v>0.72727272727272729</v>
      </c>
      <c r="BX243" s="111">
        <f t="shared" ref="BX243:BX319" si="237">SUM(M243,V243,AE243,AN243,AW243,BF243,BO243)</f>
        <v>1535686</v>
      </c>
      <c r="BY243" s="112">
        <f t="shared" ref="BY243:BY319" si="238">IFERROR(BX243/BV243,"-")</f>
        <v>63986.916666666664</v>
      </c>
      <c r="BZ243" s="85"/>
      <c r="CA243" s="89">
        <f t="shared" si="200"/>
        <v>0.24242424242424243</v>
      </c>
      <c r="CB243" s="89">
        <f t="shared" si="201"/>
        <v>3.0303030303030276E-2</v>
      </c>
    </row>
    <row r="244" spans="1:80" s="15" customFormat="1" ht="13.5" customHeight="1">
      <c r="A244" s="65"/>
      <c r="B244" s="332"/>
      <c r="C244" s="329"/>
      <c r="D244" s="84"/>
      <c r="E244" s="209" t="s">
        <v>168</v>
      </c>
      <c r="F244" s="224">
        <v>0</v>
      </c>
      <c r="G244" s="225">
        <v>0</v>
      </c>
      <c r="H244" s="226" t="str">
        <f t="shared" si="202"/>
        <v>-</v>
      </c>
      <c r="I244" s="227">
        <v>0</v>
      </c>
      <c r="J244" s="228" t="str">
        <f t="shared" si="203"/>
        <v>-</v>
      </c>
      <c r="K244" s="225">
        <v>0</v>
      </c>
      <c r="L244" s="226" t="str">
        <f t="shared" si="204"/>
        <v>-</v>
      </c>
      <c r="M244" s="227">
        <v>0</v>
      </c>
      <c r="N244" s="228" t="str">
        <f t="shared" si="205"/>
        <v>-</v>
      </c>
      <c r="O244" s="224">
        <v>0</v>
      </c>
      <c r="P244" s="225">
        <v>0</v>
      </c>
      <c r="Q244" s="226" t="str">
        <f t="shared" si="206"/>
        <v>-</v>
      </c>
      <c r="R244" s="227">
        <v>0</v>
      </c>
      <c r="S244" s="228" t="str">
        <f t="shared" si="207"/>
        <v>-</v>
      </c>
      <c r="T244" s="225">
        <v>0</v>
      </c>
      <c r="U244" s="226" t="str">
        <f t="shared" si="208"/>
        <v>-</v>
      </c>
      <c r="V244" s="227">
        <v>0</v>
      </c>
      <c r="W244" s="228" t="str">
        <f t="shared" si="209"/>
        <v>-</v>
      </c>
      <c r="X244" s="224">
        <v>6</v>
      </c>
      <c r="Y244" s="225">
        <v>6</v>
      </c>
      <c r="Z244" s="226">
        <f t="shared" si="210"/>
        <v>1</v>
      </c>
      <c r="AA244" s="227">
        <v>5767950</v>
      </c>
      <c r="AB244" s="228">
        <f t="shared" si="211"/>
        <v>961325</v>
      </c>
      <c r="AC244" s="225">
        <v>5</v>
      </c>
      <c r="AD244" s="226">
        <f t="shared" si="212"/>
        <v>0.83333333333333337</v>
      </c>
      <c r="AE244" s="227">
        <v>401509</v>
      </c>
      <c r="AF244" s="228">
        <f t="shared" si="213"/>
        <v>80301.8</v>
      </c>
      <c r="AG244" s="224">
        <v>3</v>
      </c>
      <c r="AH244" s="225">
        <v>3</v>
      </c>
      <c r="AI244" s="226">
        <f t="shared" si="214"/>
        <v>1</v>
      </c>
      <c r="AJ244" s="227">
        <v>1963430</v>
      </c>
      <c r="AK244" s="228">
        <f t="shared" si="215"/>
        <v>654476.66666666663</v>
      </c>
      <c r="AL244" s="225">
        <v>2</v>
      </c>
      <c r="AM244" s="226">
        <f t="shared" si="216"/>
        <v>0.66666666666666663</v>
      </c>
      <c r="AN244" s="227">
        <v>57279</v>
      </c>
      <c r="AO244" s="228">
        <f t="shared" si="217"/>
        <v>28639.5</v>
      </c>
      <c r="AP244" s="224">
        <v>2</v>
      </c>
      <c r="AQ244" s="225">
        <v>2</v>
      </c>
      <c r="AR244" s="226">
        <f t="shared" si="218"/>
        <v>1</v>
      </c>
      <c r="AS244" s="227">
        <v>1230660</v>
      </c>
      <c r="AT244" s="228">
        <f t="shared" si="219"/>
        <v>615330</v>
      </c>
      <c r="AU244" s="225">
        <v>2</v>
      </c>
      <c r="AV244" s="226">
        <f t="shared" si="220"/>
        <v>1</v>
      </c>
      <c r="AW244" s="227">
        <v>163314</v>
      </c>
      <c r="AX244" s="228">
        <f t="shared" si="221"/>
        <v>81657</v>
      </c>
      <c r="AY244" s="224">
        <v>0</v>
      </c>
      <c r="AZ244" s="225">
        <v>0</v>
      </c>
      <c r="BA244" s="226" t="str">
        <f t="shared" si="222"/>
        <v>-</v>
      </c>
      <c r="BB244" s="227">
        <v>0</v>
      </c>
      <c r="BC244" s="228" t="str">
        <f t="shared" si="223"/>
        <v>-</v>
      </c>
      <c r="BD244" s="225">
        <v>0</v>
      </c>
      <c r="BE244" s="226" t="str">
        <f t="shared" si="224"/>
        <v>-</v>
      </c>
      <c r="BF244" s="227">
        <v>0</v>
      </c>
      <c r="BG244" s="228" t="str">
        <f t="shared" si="225"/>
        <v>-</v>
      </c>
      <c r="BH244" s="224">
        <v>0</v>
      </c>
      <c r="BI244" s="225">
        <v>0</v>
      </c>
      <c r="BJ244" s="226" t="str">
        <f t="shared" si="226"/>
        <v>-</v>
      </c>
      <c r="BK244" s="227">
        <v>0</v>
      </c>
      <c r="BL244" s="228" t="str">
        <f t="shared" si="227"/>
        <v>-</v>
      </c>
      <c r="BM244" s="225">
        <v>0</v>
      </c>
      <c r="BN244" s="226" t="str">
        <f t="shared" si="228"/>
        <v>-</v>
      </c>
      <c r="BO244" s="227">
        <v>0</v>
      </c>
      <c r="BP244" s="228" t="str">
        <f t="shared" si="229"/>
        <v>-</v>
      </c>
      <c r="BQ244" s="229">
        <f t="shared" si="230"/>
        <v>11</v>
      </c>
      <c r="BR244" s="225">
        <f t="shared" si="231"/>
        <v>11</v>
      </c>
      <c r="BS244" s="226">
        <f t="shared" si="232"/>
        <v>1</v>
      </c>
      <c r="BT244" s="227">
        <f t="shared" si="233"/>
        <v>8962040</v>
      </c>
      <c r="BU244" s="228">
        <f t="shared" si="234"/>
        <v>814730.90909090906</v>
      </c>
      <c r="BV244" s="225">
        <f t="shared" si="235"/>
        <v>9</v>
      </c>
      <c r="BW244" s="226">
        <f t="shared" si="236"/>
        <v>0.81818181818181823</v>
      </c>
      <c r="BX244" s="227">
        <f t="shared" si="237"/>
        <v>622102</v>
      </c>
      <c r="BY244" s="228">
        <f t="shared" si="238"/>
        <v>69122.444444444438</v>
      </c>
      <c r="BZ244" s="85"/>
      <c r="CA244" s="89">
        <f t="shared" si="200"/>
        <v>0.18181818181818177</v>
      </c>
      <c r="CB244" s="89">
        <f t="shared" si="201"/>
        <v>0</v>
      </c>
    </row>
    <row r="245" spans="1:80" s="15" customFormat="1" ht="13.5" customHeight="1">
      <c r="A245" s="65"/>
      <c r="B245" s="332"/>
      <c r="C245" s="329"/>
      <c r="D245" s="221"/>
      <c r="E245" s="75" t="s">
        <v>234</v>
      </c>
      <c r="F245" s="222">
        <v>0</v>
      </c>
      <c r="G245" s="136">
        <v>0</v>
      </c>
      <c r="H245" s="134" t="str">
        <f>IFERROR(G245/F245,"-")</f>
        <v>-</v>
      </c>
      <c r="I245" s="137">
        <v>0</v>
      </c>
      <c r="J245" s="135" t="str">
        <f>IFERROR(I245/G245,"-")</f>
        <v>-</v>
      </c>
      <c r="K245" s="136">
        <v>0</v>
      </c>
      <c r="L245" s="134" t="str">
        <f>IFERROR(K245/F245,"-")</f>
        <v>-</v>
      </c>
      <c r="M245" s="137">
        <v>0</v>
      </c>
      <c r="N245" s="135" t="str">
        <f>IFERROR(M245/K245,"-")</f>
        <v>-</v>
      </c>
      <c r="O245" s="222">
        <v>0</v>
      </c>
      <c r="P245" s="136">
        <v>0</v>
      </c>
      <c r="Q245" s="134" t="str">
        <f>IFERROR(P245/O245,"-")</f>
        <v>-</v>
      </c>
      <c r="R245" s="137">
        <v>0</v>
      </c>
      <c r="S245" s="135" t="str">
        <f>IFERROR(R245/P245,"-")</f>
        <v>-</v>
      </c>
      <c r="T245" s="136">
        <v>0</v>
      </c>
      <c r="U245" s="134" t="str">
        <f>IFERROR(T245/O245,"-")</f>
        <v>-</v>
      </c>
      <c r="V245" s="137">
        <v>0</v>
      </c>
      <c r="W245" s="135" t="str">
        <f>IFERROR(V245/T245,"-")</f>
        <v>-</v>
      </c>
      <c r="X245" s="222">
        <v>0</v>
      </c>
      <c r="Y245" s="136">
        <v>0</v>
      </c>
      <c r="Z245" s="134" t="str">
        <f>IFERROR(Y245/X245,"-")</f>
        <v>-</v>
      </c>
      <c r="AA245" s="137">
        <v>0</v>
      </c>
      <c r="AB245" s="135" t="str">
        <f>IFERROR(AA245/Y245,"-")</f>
        <v>-</v>
      </c>
      <c r="AC245" s="136">
        <v>0</v>
      </c>
      <c r="AD245" s="134" t="str">
        <f>IFERROR(AC245/X245,"-")</f>
        <v>-</v>
      </c>
      <c r="AE245" s="137">
        <v>0</v>
      </c>
      <c r="AF245" s="135" t="str">
        <f>IFERROR(AE245/AC245,"-")</f>
        <v>-</v>
      </c>
      <c r="AG245" s="222">
        <v>0</v>
      </c>
      <c r="AH245" s="136">
        <v>0</v>
      </c>
      <c r="AI245" s="134" t="str">
        <f>IFERROR(AH245/AG245,"-")</f>
        <v>-</v>
      </c>
      <c r="AJ245" s="137">
        <v>0</v>
      </c>
      <c r="AK245" s="135" t="str">
        <f>IFERROR(AJ245/AH245,"-")</f>
        <v>-</v>
      </c>
      <c r="AL245" s="136">
        <v>0</v>
      </c>
      <c r="AM245" s="134" t="str">
        <f>IFERROR(AL245/AG245,"-")</f>
        <v>-</v>
      </c>
      <c r="AN245" s="137">
        <v>0</v>
      </c>
      <c r="AO245" s="135" t="str">
        <f>IFERROR(AN245/AL245,"-")</f>
        <v>-</v>
      </c>
      <c r="AP245" s="222">
        <v>0</v>
      </c>
      <c r="AQ245" s="136">
        <v>0</v>
      </c>
      <c r="AR245" s="134" t="str">
        <f>IFERROR(AQ245/AP245,"-")</f>
        <v>-</v>
      </c>
      <c r="AS245" s="137">
        <v>0</v>
      </c>
      <c r="AT245" s="135" t="str">
        <f>IFERROR(AS245/AQ245,"-")</f>
        <v>-</v>
      </c>
      <c r="AU245" s="136">
        <v>0</v>
      </c>
      <c r="AV245" s="134" t="str">
        <f>IFERROR(AU245/AP245,"-")</f>
        <v>-</v>
      </c>
      <c r="AW245" s="137">
        <v>0</v>
      </c>
      <c r="AX245" s="135" t="str">
        <f>IFERROR(AW245/AU245,"-")</f>
        <v>-</v>
      </c>
      <c r="AY245" s="222">
        <v>0</v>
      </c>
      <c r="AZ245" s="136">
        <v>0</v>
      </c>
      <c r="BA245" s="134" t="str">
        <f>IFERROR(AZ245/AY245,"-")</f>
        <v>-</v>
      </c>
      <c r="BB245" s="137">
        <v>0</v>
      </c>
      <c r="BC245" s="135" t="str">
        <f>IFERROR(BB245/AZ245,"-")</f>
        <v>-</v>
      </c>
      <c r="BD245" s="136">
        <v>0</v>
      </c>
      <c r="BE245" s="134" t="str">
        <f>IFERROR(BD245/AY245,"-")</f>
        <v>-</v>
      </c>
      <c r="BF245" s="137">
        <v>0</v>
      </c>
      <c r="BG245" s="135" t="str">
        <f>IFERROR(BF245/BD245,"-")</f>
        <v>-</v>
      </c>
      <c r="BH245" s="222">
        <v>0</v>
      </c>
      <c r="BI245" s="136">
        <v>0</v>
      </c>
      <c r="BJ245" s="134" t="str">
        <f>IFERROR(BI245/BH245,"-")</f>
        <v>-</v>
      </c>
      <c r="BK245" s="137">
        <v>0</v>
      </c>
      <c r="BL245" s="135" t="str">
        <f>IFERROR(BK245/BI245,"-")</f>
        <v>-</v>
      </c>
      <c r="BM245" s="136">
        <v>0</v>
      </c>
      <c r="BN245" s="134" t="str">
        <f>IFERROR(BM245/BH245,"-")</f>
        <v>-</v>
      </c>
      <c r="BO245" s="137">
        <v>0</v>
      </c>
      <c r="BP245" s="135" t="str">
        <f>IFERROR(BO245/BM245,"-")</f>
        <v>-</v>
      </c>
      <c r="BQ245" s="223">
        <f t="shared" si="230"/>
        <v>0</v>
      </c>
      <c r="BR245" s="136">
        <f t="shared" si="231"/>
        <v>0</v>
      </c>
      <c r="BS245" s="134" t="str">
        <f>IFERROR(BR245/BQ245,"-")</f>
        <v>-</v>
      </c>
      <c r="BT245" s="137">
        <f>SUM(I245,R245,AA245,AJ245,AS245,BB245,BK245)</f>
        <v>0</v>
      </c>
      <c r="BU245" s="135" t="str">
        <f>IFERROR(BT245/BR245,"-")</f>
        <v>-</v>
      </c>
      <c r="BV245" s="136">
        <f>SUM(K245,T245,AC245,AL245,AU245,BD245,BM245)</f>
        <v>0</v>
      </c>
      <c r="BW245" s="134" t="str">
        <f>IFERROR(BV245/BQ245,"-")</f>
        <v>-</v>
      </c>
      <c r="BX245" s="137">
        <f>SUM(M245,V245,AE245,AN245,AW245,BF245,BO245)</f>
        <v>0</v>
      </c>
      <c r="BY245" s="135" t="str">
        <f>IFERROR(BX245/BV245,"-")</f>
        <v>-</v>
      </c>
      <c r="BZ245" s="85"/>
      <c r="CA245" s="89" t="str">
        <f t="shared" si="200"/>
        <v>-</v>
      </c>
      <c r="CB245" s="89" t="str">
        <f t="shared" si="201"/>
        <v>-</v>
      </c>
    </row>
    <row r="246" spans="1:80" s="15" customFormat="1" ht="13.5" customHeight="1">
      <c r="A246" s="65"/>
      <c r="B246" s="333"/>
      <c r="C246" s="330"/>
      <c r="D246" s="338" t="s">
        <v>225</v>
      </c>
      <c r="E246" s="339"/>
      <c r="F246" s="154">
        <v>63</v>
      </c>
      <c r="G246" s="62">
        <v>61</v>
      </c>
      <c r="H246" s="83">
        <f t="shared" si="202"/>
        <v>0.96825396825396826</v>
      </c>
      <c r="I246" s="102">
        <v>104618440</v>
      </c>
      <c r="J246" s="110">
        <f t="shared" si="203"/>
        <v>1715056.3934426229</v>
      </c>
      <c r="K246" s="62">
        <v>46</v>
      </c>
      <c r="L246" s="83">
        <f t="shared" si="204"/>
        <v>0.73015873015873012</v>
      </c>
      <c r="M246" s="102">
        <v>34772141</v>
      </c>
      <c r="N246" s="110">
        <f t="shared" si="205"/>
        <v>755916.10869565222</v>
      </c>
      <c r="O246" s="154">
        <v>129</v>
      </c>
      <c r="P246" s="62">
        <v>125</v>
      </c>
      <c r="Q246" s="83">
        <f t="shared" si="206"/>
        <v>0.96899224806201545</v>
      </c>
      <c r="R246" s="102">
        <v>233521500</v>
      </c>
      <c r="S246" s="110">
        <f t="shared" si="207"/>
        <v>1868172</v>
      </c>
      <c r="T246" s="62">
        <v>101</v>
      </c>
      <c r="U246" s="83">
        <f t="shared" si="208"/>
        <v>0.78294573643410847</v>
      </c>
      <c r="V246" s="102">
        <v>61949003</v>
      </c>
      <c r="W246" s="110">
        <f t="shared" si="209"/>
        <v>613356.46534653462</v>
      </c>
      <c r="X246" s="154">
        <v>3533</v>
      </c>
      <c r="Y246" s="62">
        <v>3264</v>
      </c>
      <c r="Z246" s="83">
        <f t="shared" si="210"/>
        <v>0.92386074157939424</v>
      </c>
      <c r="AA246" s="102">
        <v>2535094970</v>
      </c>
      <c r="AB246" s="110">
        <f t="shared" si="211"/>
        <v>776683.50796568627</v>
      </c>
      <c r="AC246" s="62">
        <v>2827</v>
      </c>
      <c r="AD246" s="83">
        <f t="shared" si="212"/>
        <v>0.8001698273422021</v>
      </c>
      <c r="AE246" s="102">
        <v>579308610</v>
      </c>
      <c r="AF246" s="110">
        <f t="shared" si="213"/>
        <v>204919.91864166962</v>
      </c>
      <c r="AG246" s="154">
        <v>2853</v>
      </c>
      <c r="AH246" s="62">
        <v>2713</v>
      </c>
      <c r="AI246" s="83">
        <f t="shared" si="214"/>
        <v>0.95092884682790046</v>
      </c>
      <c r="AJ246" s="102">
        <v>2739208990</v>
      </c>
      <c r="AK246" s="110">
        <f t="shared" si="215"/>
        <v>1009660.5197198673</v>
      </c>
      <c r="AL246" s="62">
        <v>2397</v>
      </c>
      <c r="AM246" s="83">
        <f t="shared" si="216"/>
        <v>0.84016824395373291</v>
      </c>
      <c r="AN246" s="102">
        <v>578545761</v>
      </c>
      <c r="AO246" s="110">
        <f t="shared" si="217"/>
        <v>241362.43679599499</v>
      </c>
      <c r="AP246" s="154">
        <v>2034</v>
      </c>
      <c r="AQ246" s="62">
        <v>1918</v>
      </c>
      <c r="AR246" s="83">
        <f t="shared" si="218"/>
        <v>0.94296951819075714</v>
      </c>
      <c r="AS246" s="102">
        <v>2236266980</v>
      </c>
      <c r="AT246" s="110">
        <f t="shared" si="219"/>
        <v>1165936.9030239834</v>
      </c>
      <c r="AU246" s="62">
        <v>1678</v>
      </c>
      <c r="AV246" s="83">
        <f t="shared" si="220"/>
        <v>0.82497541789577189</v>
      </c>
      <c r="AW246" s="102">
        <v>425287720</v>
      </c>
      <c r="AX246" s="110">
        <f t="shared" si="221"/>
        <v>253449.17759237188</v>
      </c>
      <c r="AY246" s="154">
        <v>899</v>
      </c>
      <c r="AZ246" s="62">
        <v>854</v>
      </c>
      <c r="BA246" s="83">
        <f t="shared" si="222"/>
        <v>0.94994438264738601</v>
      </c>
      <c r="BB246" s="102">
        <v>991884590</v>
      </c>
      <c r="BC246" s="110">
        <f t="shared" si="223"/>
        <v>1161457.3653395784</v>
      </c>
      <c r="BD246" s="62">
        <v>761</v>
      </c>
      <c r="BE246" s="83">
        <f t="shared" si="224"/>
        <v>0.84649610678531706</v>
      </c>
      <c r="BF246" s="102">
        <v>171943085</v>
      </c>
      <c r="BG246" s="110">
        <f t="shared" si="225"/>
        <v>225943.60709592642</v>
      </c>
      <c r="BH246" s="154">
        <v>263</v>
      </c>
      <c r="BI246" s="62">
        <v>223</v>
      </c>
      <c r="BJ246" s="83">
        <f t="shared" si="226"/>
        <v>0.84790874524714832</v>
      </c>
      <c r="BK246" s="102">
        <v>259216810</v>
      </c>
      <c r="BL246" s="110">
        <f t="shared" si="227"/>
        <v>1162407.2197309418</v>
      </c>
      <c r="BM246" s="62">
        <v>187</v>
      </c>
      <c r="BN246" s="83">
        <f t="shared" si="228"/>
        <v>0.71102661596958172</v>
      </c>
      <c r="BO246" s="102">
        <v>31557528</v>
      </c>
      <c r="BP246" s="110">
        <f t="shared" si="229"/>
        <v>168756.83422459892</v>
      </c>
      <c r="BQ246" s="108">
        <f t="shared" si="230"/>
        <v>9774</v>
      </c>
      <c r="BR246" s="62">
        <f t="shared" si="231"/>
        <v>9158</v>
      </c>
      <c r="BS246" s="83">
        <f t="shared" si="232"/>
        <v>0.93697564968283198</v>
      </c>
      <c r="BT246" s="102">
        <f t="shared" si="233"/>
        <v>9099812280</v>
      </c>
      <c r="BU246" s="110">
        <f t="shared" si="234"/>
        <v>993646.24153745361</v>
      </c>
      <c r="BV246" s="62">
        <f t="shared" si="235"/>
        <v>7997</v>
      </c>
      <c r="BW246" s="83">
        <f t="shared" si="236"/>
        <v>0.81819111929609167</v>
      </c>
      <c r="BX246" s="102">
        <f t="shared" si="237"/>
        <v>1883363848</v>
      </c>
      <c r="BY246" s="110">
        <f t="shared" si="238"/>
        <v>235508.79679879954</v>
      </c>
      <c r="BZ246" s="85"/>
      <c r="CA246" s="89">
        <f t="shared" si="200"/>
        <v>0.11878453038674031</v>
      </c>
      <c r="CB246" s="89">
        <f t="shared" si="201"/>
        <v>6.3024350317168021E-2</v>
      </c>
    </row>
    <row r="247" spans="1:80" s="15" customFormat="1" ht="13.5" customHeight="1">
      <c r="A247" s="65"/>
      <c r="B247" s="331">
        <v>41</v>
      </c>
      <c r="C247" s="328" t="s">
        <v>13</v>
      </c>
      <c r="D247" s="318" t="s">
        <v>157</v>
      </c>
      <c r="E247" s="307"/>
      <c r="F247" s="154">
        <v>2</v>
      </c>
      <c r="G247" s="62">
        <v>2</v>
      </c>
      <c r="H247" s="83">
        <f t="shared" si="202"/>
        <v>1</v>
      </c>
      <c r="I247" s="102">
        <v>729960</v>
      </c>
      <c r="J247" s="110">
        <f t="shared" si="203"/>
        <v>364980</v>
      </c>
      <c r="K247" s="62">
        <v>1</v>
      </c>
      <c r="L247" s="83">
        <f t="shared" si="204"/>
        <v>0.5</v>
      </c>
      <c r="M247" s="102">
        <v>84210</v>
      </c>
      <c r="N247" s="110">
        <f t="shared" si="205"/>
        <v>84210</v>
      </c>
      <c r="O247" s="154">
        <v>13</v>
      </c>
      <c r="P247" s="62">
        <v>13</v>
      </c>
      <c r="Q247" s="83">
        <f t="shared" si="206"/>
        <v>1</v>
      </c>
      <c r="R247" s="102">
        <v>9977960</v>
      </c>
      <c r="S247" s="110">
        <f t="shared" si="207"/>
        <v>767535.38461538462</v>
      </c>
      <c r="T247" s="62">
        <v>12</v>
      </c>
      <c r="U247" s="83">
        <f t="shared" si="208"/>
        <v>0.92307692307692313</v>
      </c>
      <c r="V247" s="102">
        <v>2283570</v>
      </c>
      <c r="W247" s="110">
        <f t="shared" si="209"/>
        <v>190297.5</v>
      </c>
      <c r="X247" s="154">
        <v>1274</v>
      </c>
      <c r="Y247" s="62">
        <v>1249</v>
      </c>
      <c r="Z247" s="83">
        <f t="shared" si="210"/>
        <v>0.98037676609105184</v>
      </c>
      <c r="AA247" s="102">
        <v>549466500</v>
      </c>
      <c r="AB247" s="110">
        <f t="shared" si="211"/>
        <v>439925.14011208969</v>
      </c>
      <c r="AC247" s="62">
        <v>1094</v>
      </c>
      <c r="AD247" s="83">
        <f t="shared" si="212"/>
        <v>0.85871271585557296</v>
      </c>
      <c r="AE247" s="102">
        <v>94322868</v>
      </c>
      <c r="AF247" s="110">
        <f t="shared" si="213"/>
        <v>86218.343692870199</v>
      </c>
      <c r="AG247" s="154">
        <v>820</v>
      </c>
      <c r="AH247" s="62">
        <v>804</v>
      </c>
      <c r="AI247" s="83">
        <f t="shared" si="214"/>
        <v>0.98048780487804876</v>
      </c>
      <c r="AJ247" s="102">
        <v>422952170</v>
      </c>
      <c r="AK247" s="110">
        <f t="shared" si="215"/>
        <v>526059.91293532343</v>
      </c>
      <c r="AL247" s="62">
        <v>710</v>
      </c>
      <c r="AM247" s="83">
        <f t="shared" si="216"/>
        <v>0.86585365853658536</v>
      </c>
      <c r="AN247" s="102">
        <v>95902430</v>
      </c>
      <c r="AO247" s="110">
        <f t="shared" si="217"/>
        <v>135073.84507042254</v>
      </c>
      <c r="AP247" s="154">
        <v>336</v>
      </c>
      <c r="AQ247" s="62">
        <v>334</v>
      </c>
      <c r="AR247" s="83">
        <f t="shared" si="218"/>
        <v>0.99404761904761907</v>
      </c>
      <c r="AS247" s="102">
        <v>207099340</v>
      </c>
      <c r="AT247" s="110">
        <f t="shared" si="219"/>
        <v>620057.90419161681</v>
      </c>
      <c r="AU247" s="62">
        <v>305</v>
      </c>
      <c r="AV247" s="83">
        <f t="shared" si="220"/>
        <v>0.90773809523809523</v>
      </c>
      <c r="AW247" s="102">
        <v>40654446</v>
      </c>
      <c r="AX247" s="110">
        <f t="shared" si="221"/>
        <v>133293.26557377051</v>
      </c>
      <c r="AY247" s="154">
        <v>73</v>
      </c>
      <c r="AZ247" s="62">
        <v>73</v>
      </c>
      <c r="BA247" s="83">
        <f t="shared" si="222"/>
        <v>1</v>
      </c>
      <c r="BB247" s="102">
        <v>55059360</v>
      </c>
      <c r="BC247" s="110">
        <f t="shared" si="223"/>
        <v>754237.80821917811</v>
      </c>
      <c r="BD247" s="62">
        <v>69</v>
      </c>
      <c r="BE247" s="83">
        <f t="shared" si="224"/>
        <v>0.9452054794520548</v>
      </c>
      <c r="BF247" s="102">
        <v>8021036</v>
      </c>
      <c r="BG247" s="110">
        <f t="shared" si="225"/>
        <v>116246.89855072464</v>
      </c>
      <c r="BH247" s="154">
        <v>16</v>
      </c>
      <c r="BI247" s="62">
        <v>15</v>
      </c>
      <c r="BJ247" s="83">
        <f t="shared" si="226"/>
        <v>0.9375</v>
      </c>
      <c r="BK247" s="102">
        <v>8686810</v>
      </c>
      <c r="BL247" s="110">
        <f t="shared" si="227"/>
        <v>579120.66666666663</v>
      </c>
      <c r="BM247" s="62">
        <v>13</v>
      </c>
      <c r="BN247" s="83">
        <f t="shared" si="228"/>
        <v>0.8125</v>
      </c>
      <c r="BO247" s="102">
        <v>1469454</v>
      </c>
      <c r="BP247" s="110">
        <f t="shared" si="229"/>
        <v>113034.92307692308</v>
      </c>
      <c r="BQ247" s="108">
        <f t="shared" si="230"/>
        <v>2534</v>
      </c>
      <c r="BR247" s="62">
        <f t="shared" si="231"/>
        <v>2490</v>
      </c>
      <c r="BS247" s="83">
        <f t="shared" si="232"/>
        <v>0.98263614838200475</v>
      </c>
      <c r="BT247" s="102">
        <f t="shared" si="233"/>
        <v>1253972100</v>
      </c>
      <c r="BU247" s="110">
        <f t="shared" si="234"/>
        <v>503603.2530120482</v>
      </c>
      <c r="BV247" s="62">
        <f t="shared" si="235"/>
        <v>2204</v>
      </c>
      <c r="BW247" s="83">
        <f t="shared" si="236"/>
        <v>0.8697711128650355</v>
      </c>
      <c r="BX247" s="102">
        <f t="shared" si="237"/>
        <v>242738014</v>
      </c>
      <c r="BY247" s="110">
        <f t="shared" si="238"/>
        <v>110135.21506352087</v>
      </c>
      <c r="BZ247" s="85"/>
      <c r="CA247" s="89">
        <f t="shared" si="200"/>
        <v>0.11286503551696925</v>
      </c>
      <c r="CB247" s="89">
        <f t="shared" si="201"/>
        <v>1.7363851617995252E-2</v>
      </c>
    </row>
    <row r="248" spans="1:80" s="15" customFormat="1" ht="13.5" customHeight="1">
      <c r="A248" s="65"/>
      <c r="B248" s="332"/>
      <c r="C248" s="329"/>
      <c r="D248" s="306" t="s">
        <v>171</v>
      </c>
      <c r="E248" s="307"/>
      <c r="F248" s="154">
        <v>0</v>
      </c>
      <c r="G248" s="62">
        <v>0</v>
      </c>
      <c r="H248" s="83" t="str">
        <f t="shared" si="202"/>
        <v>-</v>
      </c>
      <c r="I248" s="102">
        <v>0</v>
      </c>
      <c r="J248" s="110" t="str">
        <f t="shared" si="203"/>
        <v>-</v>
      </c>
      <c r="K248" s="62">
        <v>0</v>
      </c>
      <c r="L248" s="83" t="str">
        <f t="shared" si="204"/>
        <v>-</v>
      </c>
      <c r="M248" s="102">
        <v>0</v>
      </c>
      <c r="N248" s="110" t="str">
        <f t="shared" si="205"/>
        <v>-</v>
      </c>
      <c r="O248" s="154">
        <v>0</v>
      </c>
      <c r="P248" s="62">
        <v>0</v>
      </c>
      <c r="Q248" s="83" t="str">
        <f t="shared" si="206"/>
        <v>-</v>
      </c>
      <c r="R248" s="102">
        <v>0</v>
      </c>
      <c r="S248" s="110" t="str">
        <f t="shared" si="207"/>
        <v>-</v>
      </c>
      <c r="T248" s="62">
        <v>0</v>
      </c>
      <c r="U248" s="83" t="str">
        <f t="shared" si="208"/>
        <v>-</v>
      </c>
      <c r="V248" s="102">
        <v>0</v>
      </c>
      <c r="W248" s="110" t="str">
        <f t="shared" si="209"/>
        <v>-</v>
      </c>
      <c r="X248" s="154">
        <v>30</v>
      </c>
      <c r="Y248" s="62">
        <v>29</v>
      </c>
      <c r="Z248" s="83">
        <f t="shared" si="210"/>
        <v>0.96666666666666667</v>
      </c>
      <c r="AA248" s="102">
        <v>10326190</v>
      </c>
      <c r="AB248" s="110">
        <f t="shared" si="211"/>
        <v>356075.5172413793</v>
      </c>
      <c r="AC248" s="62">
        <v>27</v>
      </c>
      <c r="AD248" s="83">
        <f t="shared" si="212"/>
        <v>0.9</v>
      </c>
      <c r="AE248" s="102">
        <v>2127614</v>
      </c>
      <c r="AF248" s="110">
        <f t="shared" si="213"/>
        <v>78800.518518518526</v>
      </c>
      <c r="AG248" s="154">
        <v>20</v>
      </c>
      <c r="AH248" s="62">
        <v>20</v>
      </c>
      <c r="AI248" s="83">
        <f t="shared" si="214"/>
        <v>1</v>
      </c>
      <c r="AJ248" s="102">
        <v>7572860</v>
      </c>
      <c r="AK248" s="110">
        <f t="shared" si="215"/>
        <v>378643</v>
      </c>
      <c r="AL248" s="62">
        <v>18</v>
      </c>
      <c r="AM248" s="83">
        <f t="shared" si="216"/>
        <v>0.9</v>
      </c>
      <c r="AN248" s="102">
        <v>1689497</v>
      </c>
      <c r="AO248" s="110">
        <f t="shared" si="217"/>
        <v>93860.944444444438</v>
      </c>
      <c r="AP248" s="154">
        <v>3</v>
      </c>
      <c r="AQ248" s="62">
        <v>3</v>
      </c>
      <c r="AR248" s="83">
        <f t="shared" si="218"/>
        <v>1</v>
      </c>
      <c r="AS248" s="102">
        <v>2048300</v>
      </c>
      <c r="AT248" s="110">
        <f t="shared" si="219"/>
        <v>682766.66666666663</v>
      </c>
      <c r="AU248" s="62">
        <v>3</v>
      </c>
      <c r="AV248" s="83">
        <f t="shared" si="220"/>
        <v>1</v>
      </c>
      <c r="AW248" s="102">
        <v>500114</v>
      </c>
      <c r="AX248" s="110">
        <f t="shared" si="221"/>
        <v>166704.66666666666</v>
      </c>
      <c r="AY248" s="154">
        <v>0</v>
      </c>
      <c r="AZ248" s="62">
        <v>0</v>
      </c>
      <c r="BA248" s="83" t="str">
        <f t="shared" si="222"/>
        <v>-</v>
      </c>
      <c r="BB248" s="102">
        <v>0</v>
      </c>
      <c r="BC248" s="110" t="str">
        <f t="shared" si="223"/>
        <v>-</v>
      </c>
      <c r="BD248" s="62">
        <v>0</v>
      </c>
      <c r="BE248" s="83" t="str">
        <f t="shared" si="224"/>
        <v>-</v>
      </c>
      <c r="BF248" s="102">
        <v>0</v>
      </c>
      <c r="BG248" s="110" t="str">
        <f t="shared" si="225"/>
        <v>-</v>
      </c>
      <c r="BH248" s="154">
        <v>0</v>
      </c>
      <c r="BI248" s="62">
        <v>0</v>
      </c>
      <c r="BJ248" s="83" t="str">
        <f t="shared" si="226"/>
        <v>-</v>
      </c>
      <c r="BK248" s="102">
        <v>0</v>
      </c>
      <c r="BL248" s="110" t="str">
        <f t="shared" si="227"/>
        <v>-</v>
      </c>
      <c r="BM248" s="62">
        <v>0</v>
      </c>
      <c r="BN248" s="83" t="str">
        <f t="shared" si="228"/>
        <v>-</v>
      </c>
      <c r="BO248" s="102">
        <v>0</v>
      </c>
      <c r="BP248" s="110" t="str">
        <f t="shared" si="229"/>
        <v>-</v>
      </c>
      <c r="BQ248" s="108">
        <f t="shared" si="230"/>
        <v>53</v>
      </c>
      <c r="BR248" s="62">
        <f t="shared" si="231"/>
        <v>52</v>
      </c>
      <c r="BS248" s="83">
        <f t="shared" si="232"/>
        <v>0.98113207547169812</v>
      </c>
      <c r="BT248" s="102">
        <f t="shared" si="233"/>
        <v>19947350</v>
      </c>
      <c r="BU248" s="110">
        <f t="shared" si="234"/>
        <v>383602.88461538462</v>
      </c>
      <c r="BV248" s="62">
        <f t="shared" si="235"/>
        <v>48</v>
      </c>
      <c r="BW248" s="83">
        <f t="shared" si="236"/>
        <v>0.90566037735849059</v>
      </c>
      <c r="BX248" s="102">
        <f t="shared" si="237"/>
        <v>4317225</v>
      </c>
      <c r="BY248" s="110">
        <f t="shared" si="238"/>
        <v>89942.1875</v>
      </c>
      <c r="BZ248" s="85"/>
      <c r="CA248" s="89">
        <f t="shared" si="200"/>
        <v>7.547169811320753E-2</v>
      </c>
      <c r="CB248" s="89">
        <f t="shared" si="201"/>
        <v>1.8867924528301883E-2</v>
      </c>
    </row>
    <row r="249" spans="1:80" s="15" customFormat="1" ht="13.5" customHeight="1">
      <c r="A249" s="65"/>
      <c r="B249" s="332"/>
      <c r="C249" s="329"/>
      <c r="D249" s="84"/>
      <c r="E249" s="74" t="s">
        <v>167</v>
      </c>
      <c r="F249" s="178">
        <v>0</v>
      </c>
      <c r="G249" s="64">
        <v>0</v>
      </c>
      <c r="H249" s="82" t="str">
        <f t="shared" si="202"/>
        <v>-</v>
      </c>
      <c r="I249" s="111">
        <v>0</v>
      </c>
      <c r="J249" s="112" t="str">
        <f t="shared" si="203"/>
        <v>-</v>
      </c>
      <c r="K249" s="64">
        <v>0</v>
      </c>
      <c r="L249" s="82" t="str">
        <f t="shared" si="204"/>
        <v>-</v>
      </c>
      <c r="M249" s="111">
        <v>0</v>
      </c>
      <c r="N249" s="112" t="str">
        <f t="shared" si="205"/>
        <v>-</v>
      </c>
      <c r="O249" s="178">
        <v>0</v>
      </c>
      <c r="P249" s="64">
        <v>0</v>
      </c>
      <c r="Q249" s="82" t="str">
        <f t="shared" si="206"/>
        <v>-</v>
      </c>
      <c r="R249" s="111">
        <v>0</v>
      </c>
      <c r="S249" s="112" t="str">
        <f t="shared" si="207"/>
        <v>-</v>
      </c>
      <c r="T249" s="64">
        <v>0</v>
      </c>
      <c r="U249" s="82" t="str">
        <f t="shared" si="208"/>
        <v>-</v>
      </c>
      <c r="V249" s="111">
        <v>0</v>
      </c>
      <c r="W249" s="112" t="str">
        <f t="shared" si="209"/>
        <v>-</v>
      </c>
      <c r="X249" s="178">
        <v>17</v>
      </c>
      <c r="Y249" s="64">
        <v>17</v>
      </c>
      <c r="Z249" s="82">
        <f t="shared" si="210"/>
        <v>1</v>
      </c>
      <c r="AA249" s="111">
        <v>7129760</v>
      </c>
      <c r="AB249" s="112">
        <f t="shared" si="211"/>
        <v>419397.64705882355</v>
      </c>
      <c r="AC249" s="64">
        <v>17</v>
      </c>
      <c r="AD249" s="82">
        <f t="shared" si="212"/>
        <v>1</v>
      </c>
      <c r="AE249" s="111">
        <v>1257795</v>
      </c>
      <c r="AF249" s="112">
        <f t="shared" si="213"/>
        <v>73987.941176470587</v>
      </c>
      <c r="AG249" s="178">
        <v>15</v>
      </c>
      <c r="AH249" s="64">
        <v>15</v>
      </c>
      <c r="AI249" s="82">
        <f t="shared" si="214"/>
        <v>1</v>
      </c>
      <c r="AJ249" s="111">
        <v>5201300</v>
      </c>
      <c r="AK249" s="112">
        <f t="shared" si="215"/>
        <v>346753.33333333331</v>
      </c>
      <c r="AL249" s="64">
        <v>14</v>
      </c>
      <c r="AM249" s="82">
        <f t="shared" si="216"/>
        <v>0.93333333333333335</v>
      </c>
      <c r="AN249" s="111">
        <v>1273362</v>
      </c>
      <c r="AO249" s="112">
        <f t="shared" si="217"/>
        <v>90954.428571428565</v>
      </c>
      <c r="AP249" s="178">
        <v>1</v>
      </c>
      <c r="AQ249" s="64">
        <v>1</v>
      </c>
      <c r="AR249" s="82">
        <f t="shared" si="218"/>
        <v>1</v>
      </c>
      <c r="AS249" s="111">
        <v>858710</v>
      </c>
      <c r="AT249" s="112">
        <f t="shared" si="219"/>
        <v>858710</v>
      </c>
      <c r="AU249" s="64">
        <v>1</v>
      </c>
      <c r="AV249" s="82">
        <f t="shared" si="220"/>
        <v>1</v>
      </c>
      <c r="AW249" s="111">
        <v>54319</v>
      </c>
      <c r="AX249" s="112">
        <f t="shared" si="221"/>
        <v>54319</v>
      </c>
      <c r="AY249" s="178">
        <v>0</v>
      </c>
      <c r="AZ249" s="64">
        <v>0</v>
      </c>
      <c r="BA249" s="82" t="str">
        <f t="shared" si="222"/>
        <v>-</v>
      </c>
      <c r="BB249" s="111">
        <v>0</v>
      </c>
      <c r="BC249" s="112" t="str">
        <f t="shared" si="223"/>
        <v>-</v>
      </c>
      <c r="BD249" s="64">
        <v>0</v>
      </c>
      <c r="BE249" s="82" t="str">
        <f t="shared" si="224"/>
        <v>-</v>
      </c>
      <c r="BF249" s="111">
        <v>0</v>
      </c>
      <c r="BG249" s="112" t="str">
        <f t="shared" si="225"/>
        <v>-</v>
      </c>
      <c r="BH249" s="178">
        <v>0</v>
      </c>
      <c r="BI249" s="64">
        <v>0</v>
      </c>
      <c r="BJ249" s="82" t="str">
        <f t="shared" si="226"/>
        <v>-</v>
      </c>
      <c r="BK249" s="111">
        <v>0</v>
      </c>
      <c r="BL249" s="112" t="str">
        <f t="shared" si="227"/>
        <v>-</v>
      </c>
      <c r="BM249" s="64">
        <v>0</v>
      </c>
      <c r="BN249" s="82" t="str">
        <f t="shared" si="228"/>
        <v>-</v>
      </c>
      <c r="BO249" s="111">
        <v>0</v>
      </c>
      <c r="BP249" s="112" t="str">
        <f t="shared" si="229"/>
        <v>-</v>
      </c>
      <c r="BQ249" s="109">
        <f t="shared" si="230"/>
        <v>33</v>
      </c>
      <c r="BR249" s="64">
        <f t="shared" si="231"/>
        <v>33</v>
      </c>
      <c r="BS249" s="82">
        <f t="shared" si="232"/>
        <v>1</v>
      </c>
      <c r="BT249" s="111">
        <f t="shared" si="233"/>
        <v>13189770</v>
      </c>
      <c r="BU249" s="112">
        <f t="shared" si="234"/>
        <v>399690</v>
      </c>
      <c r="BV249" s="64">
        <f t="shared" si="235"/>
        <v>32</v>
      </c>
      <c r="BW249" s="82">
        <f t="shared" si="236"/>
        <v>0.96969696969696972</v>
      </c>
      <c r="BX249" s="111">
        <f t="shared" si="237"/>
        <v>2585476</v>
      </c>
      <c r="BY249" s="112">
        <f t="shared" si="238"/>
        <v>80796.125</v>
      </c>
      <c r="BZ249" s="85"/>
      <c r="CA249" s="89">
        <f t="shared" si="200"/>
        <v>3.0303030303030276E-2</v>
      </c>
      <c r="CB249" s="89">
        <f t="shared" si="201"/>
        <v>0</v>
      </c>
    </row>
    <row r="250" spans="1:80" s="15" customFormat="1" ht="13.5" customHeight="1">
      <c r="A250" s="65"/>
      <c r="B250" s="332"/>
      <c r="C250" s="329"/>
      <c r="D250" s="84"/>
      <c r="E250" s="209" t="s">
        <v>168</v>
      </c>
      <c r="F250" s="224">
        <v>0</v>
      </c>
      <c r="G250" s="225">
        <v>0</v>
      </c>
      <c r="H250" s="226" t="str">
        <f t="shared" si="202"/>
        <v>-</v>
      </c>
      <c r="I250" s="227">
        <v>0</v>
      </c>
      <c r="J250" s="228" t="str">
        <f t="shared" si="203"/>
        <v>-</v>
      </c>
      <c r="K250" s="225">
        <v>0</v>
      </c>
      <c r="L250" s="226" t="str">
        <f t="shared" si="204"/>
        <v>-</v>
      </c>
      <c r="M250" s="227">
        <v>0</v>
      </c>
      <c r="N250" s="228" t="str">
        <f t="shared" si="205"/>
        <v>-</v>
      </c>
      <c r="O250" s="224">
        <v>0</v>
      </c>
      <c r="P250" s="225">
        <v>0</v>
      </c>
      <c r="Q250" s="226" t="str">
        <f t="shared" si="206"/>
        <v>-</v>
      </c>
      <c r="R250" s="227">
        <v>0</v>
      </c>
      <c r="S250" s="228" t="str">
        <f t="shared" si="207"/>
        <v>-</v>
      </c>
      <c r="T250" s="225">
        <v>0</v>
      </c>
      <c r="U250" s="226" t="str">
        <f t="shared" si="208"/>
        <v>-</v>
      </c>
      <c r="V250" s="227">
        <v>0</v>
      </c>
      <c r="W250" s="228" t="str">
        <f t="shared" si="209"/>
        <v>-</v>
      </c>
      <c r="X250" s="224">
        <v>13</v>
      </c>
      <c r="Y250" s="225">
        <v>12</v>
      </c>
      <c r="Z250" s="226">
        <f t="shared" si="210"/>
        <v>0.92307692307692313</v>
      </c>
      <c r="AA250" s="227">
        <v>3196430</v>
      </c>
      <c r="AB250" s="228">
        <f t="shared" si="211"/>
        <v>266369.16666666669</v>
      </c>
      <c r="AC250" s="225">
        <v>10</v>
      </c>
      <c r="AD250" s="226">
        <f t="shared" si="212"/>
        <v>0.76923076923076927</v>
      </c>
      <c r="AE250" s="227">
        <v>869819</v>
      </c>
      <c r="AF250" s="228">
        <f t="shared" si="213"/>
        <v>86981.9</v>
      </c>
      <c r="AG250" s="224">
        <v>5</v>
      </c>
      <c r="AH250" s="225">
        <v>5</v>
      </c>
      <c r="AI250" s="226">
        <f t="shared" si="214"/>
        <v>1</v>
      </c>
      <c r="AJ250" s="227">
        <v>2371560</v>
      </c>
      <c r="AK250" s="228">
        <f t="shared" si="215"/>
        <v>474312</v>
      </c>
      <c r="AL250" s="225">
        <v>4</v>
      </c>
      <c r="AM250" s="226">
        <f t="shared" si="216"/>
        <v>0.8</v>
      </c>
      <c r="AN250" s="227">
        <v>416135</v>
      </c>
      <c r="AO250" s="228">
        <f t="shared" si="217"/>
        <v>104033.75</v>
      </c>
      <c r="AP250" s="224">
        <v>2</v>
      </c>
      <c r="AQ250" s="225">
        <v>2</v>
      </c>
      <c r="AR250" s="226">
        <f t="shared" si="218"/>
        <v>1</v>
      </c>
      <c r="AS250" s="227">
        <v>1189590</v>
      </c>
      <c r="AT250" s="228">
        <f t="shared" si="219"/>
        <v>594795</v>
      </c>
      <c r="AU250" s="225">
        <v>2</v>
      </c>
      <c r="AV250" s="226">
        <f t="shared" si="220"/>
        <v>1</v>
      </c>
      <c r="AW250" s="227">
        <v>445795</v>
      </c>
      <c r="AX250" s="228">
        <f t="shared" si="221"/>
        <v>222897.5</v>
      </c>
      <c r="AY250" s="224">
        <v>0</v>
      </c>
      <c r="AZ250" s="225">
        <v>0</v>
      </c>
      <c r="BA250" s="226" t="str">
        <f t="shared" si="222"/>
        <v>-</v>
      </c>
      <c r="BB250" s="227">
        <v>0</v>
      </c>
      <c r="BC250" s="228" t="str">
        <f t="shared" si="223"/>
        <v>-</v>
      </c>
      <c r="BD250" s="225">
        <v>0</v>
      </c>
      <c r="BE250" s="226" t="str">
        <f t="shared" si="224"/>
        <v>-</v>
      </c>
      <c r="BF250" s="227">
        <v>0</v>
      </c>
      <c r="BG250" s="228" t="str">
        <f t="shared" si="225"/>
        <v>-</v>
      </c>
      <c r="BH250" s="224">
        <v>0</v>
      </c>
      <c r="BI250" s="225">
        <v>0</v>
      </c>
      <c r="BJ250" s="226" t="str">
        <f t="shared" si="226"/>
        <v>-</v>
      </c>
      <c r="BK250" s="227">
        <v>0</v>
      </c>
      <c r="BL250" s="228" t="str">
        <f t="shared" si="227"/>
        <v>-</v>
      </c>
      <c r="BM250" s="225">
        <v>0</v>
      </c>
      <c r="BN250" s="226" t="str">
        <f t="shared" si="228"/>
        <v>-</v>
      </c>
      <c r="BO250" s="227">
        <v>0</v>
      </c>
      <c r="BP250" s="228" t="str">
        <f t="shared" si="229"/>
        <v>-</v>
      </c>
      <c r="BQ250" s="229">
        <f t="shared" si="230"/>
        <v>20</v>
      </c>
      <c r="BR250" s="225">
        <f t="shared" si="231"/>
        <v>19</v>
      </c>
      <c r="BS250" s="226">
        <f t="shared" si="232"/>
        <v>0.95</v>
      </c>
      <c r="BT250" s="227">
        <f t="shared" si="233"/>
        <v>6757580</v>
      </c>
      <c r="BU250" s="228">
        <f t="shared" si="234"/>
        <v>355662.10526315792</v>
      </c>
      <c r="BV250" s="225">
        <f t="shared" si="235"/>
        <v>16</v>
      </c>
      <c r="BW250" s="226">
        <f t="shared" si="236"/>
        <v>0.8</v>
      </c>
      <c r="BX250" s="227">
        <f t="shared" si="237"/>
        <v>1731749</v>
      </c>
      <c r="BY250" s="228">
        <f t="shared" si="238"/>
        <v>108234.3125</v>
      </c>
      <c r="BZ250" s="85"/>
      <c r="CA250" s="89">
        <f t="shared" si="200"/>
        <v>0.14999999999999991</v>
      </c>
      <c r="CB250" s="89">
        <f t="shared" si="201"/>
        <v>5.0000000000000044E-2</v>
      </c>
    </row>
    <row r="251" spans="1:80" s="15" customFormat="1" ht="13.5" customHeight="1">
      <c r="A251" s="65"/>
      <c r="B251" s="332"/>
      <c r="C251" s="329"/>
      <c r="D251" s="221"/>
      <c r="E251" s="75" t="s">
        <v>234</v>
      </c>
      <c r="F251" s="222">
        <v>0</v>
      </c>
      <c r="G251" s="136">
        <v>0</v>
      </c>
      <c r="H251" s="134" t="str">
        <f>IFERROR(G251/F251,"-")</f>
        <v>-</v>
      </c>
      <c r="I251" s="137">
        <v>0</v>
      </c>
      <c r="J251" s="135" t="str">
        <f>IFERROR(I251/G251,"-")</f>
        <v>-</v>
      </c>
      <c r="K251" s="136">
        <v>0</v>
      </c>
      <c r="L251" s="134" t="str">
        <f>IFERROR(K251/F251,"-")</f>
        <v>-</v>
      </c>
      <c r="M251" s="137">
        <v>0</v>
      </c>
      <c r="N251" s="135" t="str">
        <f>IFERROR(M251/K251,"-")</f>
        <v>-</v>
      </c>
      <c r="O251" s="222">
        <v>0</v>
      </c>
      <c r="P251" s="136">
        <v>0</v>
      </c>
      <c r="Q251" s="134" t="str">
        <f>IFERROR(P251/O251,"-")</f>
        <v>-</v>
      </c>
      <c r="R251" s="137">
        <v>0</v>
      </c>
      <c r="S251" s="135" t="str">
        <f>IFERROR(R251/P251,"-")</f>
        <v>-</v>
      </c>
      <c r="T251" s="136">
        <v>0</v>
      </c>
      <c r="U251" s="134" t="str">
        <f>IFERROR(T251/O251,"-")</f>
        <v>-</v>
      </c>
      <c r="V251" s="137">
        <v>0</v>
      </c>
      <c r="W251" s="135" t="str">
        <f>IFERROR(V251/T251,"-")</f>
        <v>-</v>
      </c>
      <c r="X251" s="222">
        <v>0</v>
      </c>
      <c r="Y251" s="136">
        <v>0</v>
      </c>
      <c r="Z251" s="134" t="str">
        <f>IFERROR(Y251/X251,"-")</f>
        <v>-</v>
      </c>
      <c r="AA251" s="137">
        <v>0</v>
      </c>
      <c r="AB251" s="135" t="str">
        <f>IFERROR(AA251/Y251,"-")</f>
        <v>-</v>
      </c>
      <c r="AC251" s="136">
        <v>0</v>
      </c>
      <c r="AD251" s="134" t="str">
        <f>IFERROR(AC251/X251,"-")</f>
        <v>-</v>
      </c>
      <c r="AE251" s="137">
        <v>0</v>
      </c>
      <c r="AF251" s="135" t="str">
        <f>IFERROR(AE251/AC251,"-")</f>
        <v>-</v>
      </c>
      <c r="AG251" s="222">
        <v>0</v>
      </c>
      <c r="AH251" s="136">
        <v>0</v>
      </c>
      <c r="AI251" s="134" t="str">
        <f>IFERROR(AH251/AG251,"-")</f>
        <v>-</v>
      </c>
      <c r="AJ251" s="137">
        <v>0</v>
      </c>
      <c r="AK251" s="135" t="str">
        <f>IFERROR(AJ251/AH251,"-")</f>
        <v>-</v>
      </c>
      <c r="AL251" s="136">
        <v>0</v>
      </c>
      <c r="AM251" s="134" t="str">
        <f>IFERROR(AL251/AG251,"-")</f>
        <v>-</v>
      </c>
      <c r="AN251" s="137">
        <v>0</v>
      </c>
      <c r="AO251" s="135" t="str">
        <f>IFERROR(AN251/AL251,"-")</f>
        <v>-</v>
      </c>
      <c r="AP251" s="222">
        <v>0</v>
      </c>
      <c r="AQ251" s="136">
        <v>0</v>
      </c>
      <c r="AR251" s="134" t="str">
        <f>IFERROR(AQ251/AP251,"-")</f>
        <v>-</v>
      </c>
      <c r="AS251" s="137">
        <v>0</v>
      </c>
      <c r="AT251" s="135" t="str">
        <f>IFERROR(AS251/AQ251,"-")</f>
        <v>-</v>
      </c>
      <c r="AU251" s="136">
        <v>0</v>
      </c>
      <c r="AV251" s="134" t="str">
        <f>IFERROR(AU251/AP251,"-")</f>
        <v>-</v>
      </c>
      <c r="AW251" s="137">
        <v>0</v>
      </c>
      <c r="AX251" s="135" t="str">
        <f>IFERROR(AW251/AU251,"-")</f>
        <v>-</v>
      </c>
      <c r="AY251" s="222">
        <v>0</v>
      </c>
      <c r="AZ251" s="136">
        <v>0</v>
      </c>
      <c r="BA251" s="134" t="str">
        <f>IFERROR(AZ251/AY251,"-")</f>
        <v>-</v>
      </c>
      <c r="BB251" s="137">
        <v>0</v>
      </c>
      <c r="BC251" s="135" t="str">
        <f>IFERROR(BB251/AZ251,"-")</f>
        <v>-</v>
      </c>
      <c r="BD251" s="136">
        <v>0</v>
      </c>
      <c r="BE251" s="134" t="str">
        <f>IFERROR(BD251/AY251,"-")</f>
        <v>-</v>
      </c>
      <c r="BF251" s="137">
        <v>0</v>
      </c>
      <c r="BG251" s="135" t="str">
        <f>IFERROR(BF251/BD251,"-")</f>
        <v>-</v>
      </c>
      <c r="BH251" s="222">
        <v>0</v>
      </c>
      <c r="BI251" s="136">
        <v>0</v>
      </c>
      <c r="BJ251" s="134" t="str">
        <f>IFERROR(BI251/BH251,"-")</f>
        <v>-</v>
      </c>
      <c r="BK251" s="137">
        <v>0</v>
      </c>
      <c r="BL251" s="135" t="str">
        <f>IFERROR(BK251/BI251,"-")</f>
        <v>-</v>
      </c>
      <c r="BM251" s="136">
        <v>0</v>
      </c>
      <c r="BN251" s="134" t="str">
        <f>IFERROR(BM251/BH251,"-")</f>
        <v>-</v>
      </c>
      <c r="BO251" s="137">
        <v>0</v>
      </c>
      <c r="BP251" s="135" t="str">
        <f>IFERROR(BO251/BM251,"-")</f>
        <v>-</v>
      </c>
      <c r="BQ251" s="223">
        <f t="shared" si="230"/>
        <v>0</v>
      </c>
      <c r="BR251" s="136">
        <f t="shared" si="231"/>
        <v>0</v>
      </c>
      <c r="BS251" s="134" t="str">
        <f>IFERROR(BR251/BQ251,"-")</f>
        <v>-</v>
      </c>
      <c r="BT251" s="137">
        <f>SUM(I251,R251,AA251,AJ251,AS251,BB251,BK251)</f>
        <v>0</v>
      </c>
      <c r="BU251" s="135" t="str">
        <f>IFERROR(BT251/BR251,"-")</f>
        <v>-</v>
      </c>
      <c r="BV251" s="136">
        <f>SUM(K251,T251,AC251,AL251,AU251,BD251,BM251)</f>
        <v>0</v>
      </c>
      <c r="BW251" s="134" t="str">
        <f>IFERROR(BV251/BQ251,"-")</f>
        <v>-</v>
      </c>
      <c r="BX251" s="137">
        <f>SUM(M251,V251,AE251,AN251,AW251,BF251,BO251)</f>
        <v>0</v>
      </c>
      <c r="BY251" s="135" t="str">
        <f>IFERROR(BX251/BV251,"-")</f>
        <v>-</v>
      </c>
      <c r="BZ251" s="85"/>
      <c r="CA251" s="89" t="str">
        <f t="shared" si="200"/>
        <v>-</v>
      </c>
      <c r="CB251" s="89" t="str">
        <f t="shared" si="201"/>
        <v>-</v>
      </c>
    </row>
    <row r="252" spans="1:80" s="15" customFormat="1" ht="13.5" customHeight="1">
      <c r="A252" s="65"/>
      <c r="B252" s="333"/>
      <c r="C252" s="330"/>
      <c r="D252" s="338" t="s">
        <v>225</v>
      </c>
      <c r="E252" s="339"/>
      <c r="F252" s="154">
        <v>17</v>
      </c>
      <c r="G252" s="62">
        <v>16</v>
      </c>
      <c r="H252" s="83">
        <f t="shared" si="202"/>
        <v>0.94117647058823528</v>
      </c>
      <c r="I252" s="102">
        <v>41697730</v>
      </c>
      <c r="J252" s="110">
        <f t="shared" si="203"/>
        <v>2606108.125</v>
      </c>
      <c r="K252" s="62">
        <v>15</v>
      </c>
      <c r="L252" s="83">
        <f t="shared" si="204"/>
        <v>0.88235294117647056</v>
      </c>
      <c r="M252" s="102">
        <v>20471903</v>
      </c>
      <c r="N252" s="110">
        <f t="shared" si="205"/>
        <v>1364793.5333333334</v>
      </c>
      <c r="O252" s="154">
        <v>112</v>
      </c>
      <c r="P252" s="62">
        <v>109</v>
      </c>
      <c r="Q252" s="83">
        <f t="shared" si="206"/>
        <v>0.9732142857142857</v>
      </c>
      <c r="R252" s="102">
        <v>248863150</v>
      </c>
      <c r="S252" s="110">
        <f t="shared" si="207"/>
        <v>2283148.1651376146</v>
      </c>
      <c r="T252" s="62">
        <v>98</v>
      </c>
      <c r="U252" s="83">
        <f t="shared" si="208"/>
        <v>0.875</v>
      </c>
      <c r="V252" s="102">
        <v>106398579</v>
      </c>
      <c r="W252" s="110">
        <f t="shared" si="209"/>
        <v>1085699.7857142857</v>
      </c>
      <c r="X252" s="154">
        <v>7018</v>
      </c>
      <c r="Y252" s="62">
        <v>6480</v>
      </c>
      <c r="Z252" s="83">
        <f t="shared" si="210"/>
        <v>0.92333998290111141</v>
      </c>
      <c r="AA252" s="102">
        <v>5080423240</v>
      </c>
      <c r="AB252" s="110">
        <f t="shared" si="211"/>
        <v>784015.93209876539</v>
      </c>
      <c r="AC252" s="62">
        <v>5705</v>
      </c>
      <c r="AD252" s="83">
        <f t="shared" si="212"/>
        <v>0.8129096608720433</v>
      </c>
      <c r="AE252" s="102">
        <v>1225624726</v>
      </c>
      <c r="AF252" s="110">
        <f t="shared" si="213"/>
        <v>214833.43137598597</v>
      </c>
      <c r="AG252" s="154">
        <v>6115</v>
      </c>
      <c r="AH252" s="62">
        <v>5775</v>
      </c>
      <c r="AI252" s="83">
        <f t="shared" si="214"/>
        <v>0.94439901880621424</v>
      </c>
      <c r="AJ252" s="102">
        <v>5071152840</v>
      </c>
      <c r="AK252" s="110">
        <f t="shared" si="215"/>
        <v>878121.70389610389</v>
      </c>
      <c r="AL252" s="62">
        <v>5292</v>
      </c>
      <c r="AM252" s="83">
        <f t="shared" si="216"/>
        <v>0.86541291905151263</v>
      </c>
      <c r="AN252" s="102">
        <v>1140278047</v>
      </c>
      <c r="AO252" s="110">
        <f t="shared" si="217"/>
        <v>215472.04213907785</v>
      </c>
      <c r="AP252" s="154">
        <v>3742</v>
      </c>
      <c r="AQ252" s="62">
        <v>3573</v>
      </c>
      <c r="AR252" s="83">
        <f t="shared" si="218"/>
        <v>0.95483698556921437</v>
      </c>
      <c r="AS252" s="102">
        <v>3395870330</v>
      </c>
      <c r="AT252" s="110">
        <f t="shared" si="219"/>
        <v>950425.50517772185</v>
      </c>
      <c r="AU252" s="62">
        <v>3314</v>
      </c>
      <c r="AV252" s="83">
        <f t="shared" si="220"/>
        <v>0.88562266167824688</v>
      </c>
      <c r="AW252" s="102">
        <v>744091048</v>
      </c>
      <c r="AX252" s="110">
        <f t="shared" si="221"/>
        <v>224529.58599879299</v>
      </c>
      <c r="AY252" s="154">
        <v>1558</v>
      </c>
      <c r="AZ252" s="62">
        <v>1439</v>
      </c>
      <c r="BA252" s="83">
        <f t="shared" si="222"/>
        <v>0.92362002567394097</v>
      </c>
      <c r="BB252" s="102">
        <v>1441426960</v>
      </c>
      <c r="BC252" s="110">
        <f t="shared" si="223"/>
        <v>1001686.5601111883</v>
      </c>
      <c r="BD252" s="62">
        <v>1329</v>
      </c>
      <c r="BE252" s="83">
        <f t="shared" si="224"/>
        <v>0.85301668806161746</v>
      </c>
      <c r="BF252" s="102">
        <v>271090146</v>
      </c>
      <c r="BG252" s="110">
        <f t="shared" si="225"/>
        <v>203980.54627539503</v>
      </c>
      <c r="BH252" s="154">
        <v>515</v>
      </c>
      <c r="BI252" s="62">
        <v>453</v>
      </c>
      <c r="BJ252" s="83">
        <f t="shared" si="226"/>
        <v>0.87961165048543688</v>
      </c>
      <c r="BK252" s="102">
        <v>440885430</v>
      </c>
      <c r="BL252" s="110">
        <f t="shared" si="227"/>
        <v>973257.01986754965</v>
      </c>
      <c r="BM252" s="62">
        <v>400</v>
      </c>
      <c r="BN252" s="83">
        <f t="shared" si="228"/>
        <v>0.77669902912621358</v>
      </c>
      <c r="BO252" s="102">
        <v>78066197</v>
      </c>
      <c r="BP252" s="110">
        <f t="shared" si="229"/>
        <v>195165.49249999999</v>
      </c>
      <c r="BQ252" s="108">
        <f t="shared" si="230"/>
        <v>19077</v>
      </c>
      <c r="BR252" s="62">
        <f t="shared" si="231"/>
        <v>17845</v>
      </c>
      <c r="BS252" s="83">
        <f t="shared" si="232"/>
        <v>0.93541961524348693</v>
      </c>
      <c r="BT252" s="102">
        <f t="shared" si="233"/>
        <v>15720319680</v>
      </c>
      <c r="BU252" s="110">
        <f t="shared" si="234"/>
        <v>880936.93919865508</v>
      </c>
      <c r="BV252" s="62">
        <f t="shared" si="235"/>
        <v>16153</v>
      </c>
      <c r="BW252" s="83">
        <f t="shared" si="236"/>
        <v>0.84672642449022384</v>
      </c>
      <c r="BX252" s="102">
        <f t="shared" si="237"/>
        <v>3586020646</v>
      </c>
      <c r="BY252" s="110">
        <f t="shared" si="238"/>
        <v>222003.3830248251</v>
      </c>
      <c r="BZ252" s="85"/>
      <c r="CA252" s="89">
        <f t="shared" si="200"/>
        <v>8.8693190753263096E-2</v>
      </c>
      <c r="CB252" s="89">
        <f t="shared" si="201"/>
        <v>6.4580384756513065E-2</v>
      </c>
    </row>
    <row r="253" spans="1:80" s="15" customFormat="1" ht="13.5" customHeight="1">
      <c r="A253" s="65"/>
      <c r="B253" s="331">
        <v>42</v>
      </c>
      <c r="C253" s="328" t="s">
        <v>14</v>
      </c>
      <c r="D253" s="318" t="s">
        <v>157</v>
      </c>
      <c r="E253" s="307"/>
      <c r="F253" s="154">
        <v>25</v>
      </c>
      <c r="G253" s="62">
        <v>24</v>
      </c>
      <c r="H253" s="83">
        <f t="shared" si="202"/>
        <v>0.96</v>
      </c>
      <c r="I253" s="102">
        <v>16433360</v>
      </c>
      <c r="J253" s="110">
        <f t="shared" si="203"/>
        <v>684723.33333333337</v>
      </c>
      <c r="K253" s="62">
        <v>20</v>
      </c>
      <c r="L253" s="83">
        <f t="shared" si="204"/>
        <v>0.8</v>
      </c>
      <c r="M253" s="102">
        <v>5855558</v>
      </c>
      <c r="N253" s="110">
        <f t="shared" si="205"/>
        <v>292777.90000000002</v>
      </c>
      <c r="O253" s="154">
        <v>37</v>
      </c>
      <c r="P253" s="62">
        <v>37</v>
      </c>
      <c r="Q253" s="83">
        <f t="shared" si="206"/>
        <v>1</v>
      </c>
      <c r="R253" s="102">
        <v>36135410</v>
      </c>
      <c r="S253" s="110">
        <f t="shared" si="207"/>
        <v>976632.70270270272</v>
      </c>
      <c r="T253" s="62">
        <v>33</v>
      </c>
      <c r="U253" s="83">
        <f t="shared" si="208"/>
        <v>0.89189189189189189</v>
      </c>
      <c r="V253" s="102">
        <v>8242600</v>
      </c>
      <c r="W253" s="110">
        <f t="shared" si="209"/>
        <v>249775.75757575757</v>
      </c>
      <c r="X253" s="154">
        <v>5543</v>
      </c>
      <c r="Y253" s="62">
        <v>5442</v>
      </c>
      <c r="Z253" s="83">
        <f t="shared" si="210"/>
        <v>0.98177882013350171</v>
      </c>
      <c r="AA253" s="102">
        <v>2232407570</v>
      </c>
      <c r="AB253" s="110">
        <f t="shared" si="211"/>
        <v>410218.22307975008</v>
      </c>
      <c r="AC253" s="62">
        <v>4580</v>
      </c>
      <c r="AD253" s="83">
        <f t="shared" si="212"/>
        <v>0.82626736424318958</v>
      </c>
      <c r="AE253" s="102">
        <v>436931041</v>
      </c>
      <c r="AF253" s="110">
        <f t="shared" si="213"/>
        <v>95399.790611353717</v>
      </c>
      <c r="AG253" s="154">
        <v>3271</v>
      </c>
      <c r="AH253" s="62">
        <v>3233</v>
      </c>
      <c r="AI253" s="83">
        <f t="shared" si="214"/>
        <v>0.98838275756649341</v>
      </c>
      <c r="AJ253" s="102">
        <v>1513390510</v>
      </c>
      <c r="AK253" s="110">
        <f t="shared" si="215"/>
        <v>468107.17909062788</v>
      </c>
      <c r="AL253" s="62">
        <v>2832</v>
      </c>
      <c r="AM253" s="83">
        <f t="shared" si="216"/>
        <v>0.86579027820238463</v>
      </c>
      <c r="AN253" s="102">
        <v>290352261</v>
      </c>
      <c r="AO253" s="110">
        <f t="shared" si="217"/>
        <v>102525.51588983051</v>
      </c>
      <c r="AP253" s="154">
        <v>1206</v>
      </c>
      <c r="AQ253" s="62">
        <v>1198</v>
      </c>
      <c r="AR253" s="83">
        <f t="shared" si="218"/>
        <v>0.99336650082918743</v>
      </c>
      <c r="AS253" s="102">
        <v>645991860</v>
      </c>
      <c r="AT253" s="110">
        <f t="shared" si="219"/>
        <v>539225.25876460772</v>
      </c>
      <c r="AU253" s="62">
        <v>1068</v>
      </c>
      <c r="AV253" s="83">
        <f t="shared" si="220"/>
        <v>0.88557213930348255</v>
      </c>
      <c r="AW253" s="102">
        <v>138799677</v>
      </c>
      <c r="AX253" s="110">
        <f t="shared" si="221"/>
        <v>129962.24438202247</v>
      </c>
      <c r="AY253" s="154">
        <v>284</v>
      </c>
      <c r="AZ253" s="62">
        <v>277</v>
      </c>
      <c r="BA253" s="83">
        <f t="shared" si="222"/>
        <v>0.97535211267605637</v>
      </c>
      <c r="BB253" s="102">
        <v>154168470</v>
      </c>
      <c r="BC253" s="110">
        <f t="shared" si="223"/>
        <v>556564.87364620937</v>
      </c>
      <c r="BD253" s="62">
        <v>256</v>
      </c>
      <c r="BE253" s="83">
        <f t="shared" si="224"/>
        <v>0.90140845070422537</v>
      </c>
      <c r="BF253" s="102">
        <v>29738153</v>
      </c>
      <c r="BG253" s="110">
        <f t="shared" si="225"/>
        <v>116164.66015625</v>
      </c>
      <c r="BH253" s="154">
        <v>38</v>
      </c>
      <c r="BI253" s="62">
        <v>37</v>
      </c>
      <c r="BJ253" s="83">
        <f t="shared" si="226"/>
        <v>0.97368421052631582</v>
      </c>
      <c r="BK253" s="102">
        <v>26722040</v>
      </c>
      <c r="BL253" s="110">
        <f t="shared" si="227"/>
        <v>722217.29729729728</v>
      </c>
      <c r="BM253" s="62">
        <v>36</v>
      </c>
      <c r="BN253" s="83">
        <f t="shared" si="228"/>
        <v>0.94736842105263153</v>
      </c>
      <c r="BO253" s="102">
        <v>3258815</v>
      </c>
      <c r="BP253" s="110">
        <f t="shared" si="229"/>
        <v>90522.638888888891</v>
      </c>
      <c r="BQ253" s="108">
        <f t="shared" si="230"/>
        <v>10404</v>
      </c>
      <c r="BR253" s="62">
        <f t="shared" si="231"/>
        <v>10248</v>
      </c>
      <c r="BS253" s="83">
        <f t="shared" si="232"/>
        <v>0.98500576701268738</v>
      </c>
      <c r="BT253" s="102">
        <f t="shared" si="233"/>
        <v>4625249220</v>
      </c>
      <c r="BU253" s="110">
        <f t="shared" si="234"/>
        <v>451331.89110070257</v>
      </c>
      <c r="BV253" s="62">
        <f t="shared" si="235"/>
        <v>8825</v>
      </c>
      <c r="BW253" s="83">
        <f t="shared" si="236"/>
        <v>0.84823144944252216</v>
      </c>
      <c r="BX253" s="102">
        <f t="shared" si="237"/>
        <v>913178105</v>
      </c>
      <c r="BY253" s="110">
        <f t="shared" si="238"/>
        <v>103476.27252124646</v>
      </c>
      <c r="BZ253" s="85"/>
      <c r="CA253" s="89">
        <f t="shared" si="200"/>
        <v>0.13677431757016523</v>
      </c>
      <c r="CB253" s="89">
        <f t="shared" si="201"/>
        <v>1.4994232987312617E-2</v>
      </c>
    </row>
    <row r="254" spans="1:80" s="15" customFormat="1" ht="13.5" customHeight="1">
      <c r="A254" s="65"/>
      <c r="B254" s="332"/>
      <c r="C254" s="329"/>
      <c r="D254" s="306" t="s">
        <v>171</v>
      </c>
      <c r="E254" s="307"/>
      <c r="F254" s="154">
        <v>1</v>
      </c>
      <c r="G254" s="62">
        <v>1</v>
      </c>
      <c r="H254" s="83">
        <f t="shared" si="202"/>
        <v>1</v>
      </c>
      <c r="I254" s="102">
        <v>446580</v>
      </c>
      <c r="J254" s="110">
        <f t="shared" si="203"/>
        <v>446580</v>
      </c>
      <c r="K254" s="62">
        <v>1</v>
      </c>
      <c r="L254" s="83">
        <f t="shared" si="204"/>
        <v>1</v>
      </c>
      <c r="M254" s="102">
        <v>8772</v>
      </c>
      <c r="N254" s="110">
        <f t="shared" si="205"/>
        <v>8772</v>
      </c>
      <c r="O254" s="154">
        <v>2</v>
      </c>
      <c r="P254" s="62">
        <v>2</v>
      </c>
      <c r="Q254" s="83">
        <f t="shared" si="206"/>
        <v>1</v>
      </c>
      <c r="R254" s="102">
        <v>1286070</v>
      </c>
      <c r="S254" s="110">
        <f t="shared" si="207"/>
        <v>643035</v>
      </c>
      <c r="T254" s="62">
        <v>2</v>
      </c>
      <c r="U254" s="83">
        <f t="shared" si="208"/>
        <v>1</v>
      </c>
      <c r="V254" s="102">
        <v>118152</v>
      </c>
      <c r="W254" s="110">
        <f t="shared" si="209"/>
        <v>59076</v>
      </c>
      <c r="X254" s="154">
        <v>244</v>
      </c>
      <c r="Y254" s="62">
        <v>240</v>
      </c>
      <c r="Z254" s="83">
        <f t="shared" si="210"/>
        <v>0.98360655737704916</v>
      </c>
      <c r="AA254" s="102">
        <v>106705760</v>
      </c>
      <c r="AB254" s="110">
        <f t="shared" si="211"/>
        <v>444607.33333333331</v>
      </c>
      <c r="AC254" s="62">
        <v>191</v>
      </c>
      <c r="AD254" s="83">
        <f t="shared" si="212"/>
        <v>0.78278688524590168</v>
      </c>
      <c r="AE254" s="102">
        <v>14890883</v>
      </c>
      <c r="AF254" s="110">
        <f t="shared" si="213"/>
        <v>77962.738219895284</v>
      </c>
      <c r="AG254" s="154">
        <v>131</v>
      </c>
      <c r="AH254" s="62">
        <v>131</v>
      </c>
      <c r="AI254" s="83">
        <f t="shared" si="214"/>
        <v>1</v>
      </c>
      <c r="AJ254" s="102">
        <v>70282280</v>
      </c>
      <c r="AK254" s="110">
        <f t="shared" si="215"/>
        <v>536505.95419847325</v>
      </c>
      <c r="AL254" s="62">
        <v>111</v>
      </c>
      <c r="AM254" s="83">
        <f t="shared" si="216"/>
        <v>0.84732824427480913</v>
      </c>
      <c r="AN254" s="102">
        <v>10775992</v>
      </c>
      <c r="AO254" s="110">
        <f t="shared" si="217"/>
        <v>97081.009009009009</v>
      </c>
      <c r="AP254" s="154">
        <v>27</v>
      </c>
      <c r="AQ254" s="62">
        <v>27</v>
      </c>
      <c r="AR254" s="83">
        <f t="shared" si="218"/>
        <v>1</v>
      </c>
      <c r="AS254" s="102">
        <v>12986060</v>
      </c>
      <c r="AT254" s="110">
        <f t="shared" si="219"/>
        <v>480965.18518518517</v>
      </c>
      <c r="AU254" s="62">
        <v>26</v>
      </c>
      <c r="AV254" s="83">
        <f t="shared" si="220"/>
        <v>0.96296296296296291</v>
      </c>
      <c r="AW254" s="102">
        <v>3026244</v>
      </c>
      <c r="AX254" s="110">
        <f t="shared" si="221"/>
        <v>116394</v>
      </c>
      <c r="AY254" s="154">
        <v>5</v>
      </c>
      <c r="AZ254" s="62">
        <v>5</v>
      </c>
      <c r="BA254" s="83">
        <f t="shared" si="222"/>
        <v>1</v>
      </c>
      <c r="BB254" s="102">
        <v>2452700</v>
      </c>
      <c r="BC254" s="110">
        <f t="shared" si="223"/>
        <v>490540</v>
      </c>
      <c r="BD254" s="62">
        <v>5</v>
      </c>
      <c r="BE254" s="83">
        <f t="shared" si="224"/>
        <v>1</v>
      </c>
      <c r="BF254" s="102">
        <v>350373</v>
      </c>
      <c r="BG254" s="110">
        <f t="shared" si="225"/>
        <v>70074.600000000006</v>
      </c>
      <c r="BH254" s="154">
        <v>0</v>
      </c>
      <c r="BI254" s="62">
        <v>0</v>
      </c>
      <c r="BJ254" s="83" t="str">
        <f t="shared" si="226"/>
        <v>-</v>
      </c>
      <c r="BK254" s="102">
        <v>0</v>
      </c>
      <c r="BL254" s="110" t="str">
        <f t="shared" si="227"/>
        <v>-</v>
      </c>
      <c r="BM254" s="62">
        <v>0</v>
      </c>
      <c r="BN254" s="83" t="str">
        <f t="shared" si="228"/>
        <v>-</v>
      </c>
      <c r="BO254" s="102">
        <v>0</v>
      </c>
      <c r="BP254" s="110" t="str">
        <f t="shared" si="229"/>
        <v>-</v>
      </c>
      <c r="BQ254" s="108">
        <f t="shared" si="230"/>
        <v>410</v>
      </c>
      <c r="BR254" s="62">
        <f t="shared" si="231"/>
        <v>406</v>
      </c>
      <c r="BS254" s="83">
        <f t="shared" si="232"/>
        <v>0.99024390243902438</v>
      </c>
      <c r="BT254" s="102">
        <f t="shared" si="233"/>
        <v>194159450</v>
      </c>
      <c r="BU254" s="110">
        <f t="shared" si="234"/>
        <v>478225.24630541872</v>
      </c>
      <c r="BV254" s="62">
        <f t="shared" si="235"/>
        <v>336</v>
      </c>
      <c r="BW254" s="83">
        <f t="shared" si="236"/>
        <v>0.81951219512195117</v>
      </c>
      <c r="BX254" s="102">
        <f t="shared" si="237"/>
        <v>29170416</v>
      </c>
      <c r="BY254" s="110">
        <f t="shared" si="238"/>
        <v>86816.71428571429</v>
      </c>
      <c r="BZ254" s="85"/>
      <c r="CA254" s="89">
        <f t="shared" si="200"/>
        <v>0.17073170731707321</v>
      </c>
      <c r="CB254" s="89">
        <f t="shared" si="201"/>
        <v>9.7560975609756184E-3</v>
      </c>
    </row>
    <row r="255" spans="1:80" s="15" customFormat="1" ht="13.5" customHeight="1">
      <c r="A255" s="65"/>
      <c r="B255" s="332"/>
      <c r="C255" s="329"/>
      <c r="D255" s="84"/>
      <c r="E255" s="74" t="s">
        <v>167</v>
      </c>
      <c r="F255" s="178">
        <v>1</v>
      </c>
      <c r="G255" s="64">
        <v>1</v>
      </c>
      <c r="H255" s="82">
        <f t="shared" si="202"/>
        <v>1</v>
      </c>
      <c r="I255" s="111">
        <v>446580</v>
      </c>
      <c r="J255" s="112">
        <f t="shared" si="203"/>
        <v>446580</v>
      </c>
      <c r="K255" s="64">
        <v>1</v>
      </c>
      <c r="L255" s="82">
        <f t="shared" si="204"/>
        <v>1</v>
      </c>
      <c r="M255" s="111">
        <v>8772</v>
      </c>
      <c r="N255" s="112">
        <f t="shared" si="205"/>
        <v>8772</v>
      </c>
      <c r="O255" s="178">
        <v>1</v>
      </c>
      <c r="P255" s="64">
        <v>1</v>
      </c>
      <c r="Q255" s="82">
        <f t="shared" si="206"/>
        <v>1</v>
      </c>
      <c r="R255" s="111">
        <v>1062270</v>
      </c>
      <c r="S255" s="112">
        <f t="shared" si="207"/>
        <v>1062270</v>
      </c>
      <c r="T255" s="64">
        <v>1</v>
      </c>
      <c r="U255" s="82">
        <f t="shared" si="208"/>
        <v>1</v>
      </c>
      <c r="V255" s="111">
        <v>109076</v>
      </c>
      <c r="W255" s="112">
        <f t="shared" si="209"/>
        <v>109076</v>
      </c>
      <c r="X255" s="178">
        <v>180</v>
      </c>
      <c r="Y255" s="64">
        <v>178</v>
      </c>
      <c r="Z255" s="82">
        <f t="shared" si="210"/>
        <v>0.98888888888888893</v>
      </c>
      <c r="AA255" s="111">
        <v>86992610</v>
      </c>
      <c r="AB255" s="112">
        <f t="shared" si="211"/>
        <v>488722.52808988764</v>
      </c>
      <c r="AC255" s="64">
        <v>146</v>
      </c>
      <c r="AD255" s="82">
        <f t="shared" si="212"/>
        <v>0.81111111111111112</v>
      </c>
      <c r="AE255" s="111">
        <v>11787579</v>
      </c>
      <c r="AF255" s="112">
        <f t="shared" si="213"/>
        <v>80736.84246575342</v>
      </c>
      <c r="AG255" s="178">
        <v>75</v>
      </c>
      <c r="AH255" s="64">
        <v>75</v>
      </c>
      <c r="AI255" s="82">
        <f t="shared" si="214"/>
        <v>1</v>
      </c>
      <c r="AJ255" s="111">
        <v>29133250</v>
      </c>
      <c r="AK255" s="112">
        <f t="shared" si="215"/>
        <v>388443.33333333331</v>
      </c>
      <c r="AL255" s="64">
        <v>63</v>
      </c>
      <c r="AM255" s="82">
        <f t="shared" si="216"/>
        <v>0.84</v>
      </c>
      <c r="AN255" s="111">
        <v>5054987</v>
      </c>
      <c r="AO255" s="112">
        <f t="shared" si="217"/>
        <v>80237.888888888891</v>
      </c>
      <c r="AP255" s="178">
        <v>14</v>
      </c>
      <c r="AQ255" s="64">
        <v>14</v>
      </c>
      <c r="AR255" s="82">
        <f t="shared" si="218"/>
        <v>1</v>
      </c>
      <c r="AS255" s="111">
        <v>8157010</v>
      </c>
      <c r="AT255" s="112">
        <f t="shared" si="219"/>
        <v>582643.57142857148</v>
      </c>
      <c r="AU255" s="64">
        <v>14</v>
      </c>
      <c r="AV255" s="82">
        <f t="shared" si="220"/>
        <v>1</v>
      </c>
      <c r="AW255" s="111">
        <v>1543562</v>
      </c>
      <c r="AX255" s="112">
        <f t="shared" si="221"/>
        <v>110254.42857142857</v>
      </c>
      <c r="AY255" s="178">
        <v>3</v>
      </c>
      <c r="AZ255" s="64">
        <v>3</v>
      </c>
      <c r="BA255" s="82">
        <f t="shared" si="222"/>
        <v>1</v>
      </c>
      <c r="BB255" s="111">
        <v>1503320</v>
      </c>
      <c r="BC255" s="112">
        <f t="shared" si="223"/>
        <v>501106.66666666669</v>
      </c>
      <c r="BD255" s="64">
        <v>3</v>
      </c>
      <c r="BE255" s="82">
        <f t="shared" si="224"/>
        <v>1</v>
      </c>
      <c r="BF255" s="111">
        <v>131105</v>
      </c>
      <c r="BG255" s="112">
        <f t="shared" si="225"/>
        <v>43701.666666666664</v>
      </c>
      <c r="BH255" s="178">
        <v>0</v>
      </c>
      <c r="BI255" s="64">
        <v>0</v>
      </c>
      <c r="BJ255" s="82" t="str">
        <f t="shared" si="226"/>
        <v>-</v>
      </c>
      <c r="BK255" s="111">
        <v>0</v>
      </c>
      <c r="BL255" s="112" t="str">
        <f t="shared" si="227"/>
        <v>-</v>
      </c>
      <c r="BM255" s="64">
        <v>0</v>
      </c>
      <c r="BN255" s="82" t="str">
        <f t="shared" si="228"/>
        <v>-</v>
      </c>
      <c r="BO255" s="111">
        <v>0</v>
      </c>
      <c r="BP255" s="112" t="str">
        <f t="shared" si="229"/>
        <v>-</v>
      </c>
      <c r="BQ255" s="109">
        <f t="shared" si="230"/>
        <v>274</v>
      </c>
      <c r="BR255" s="64">
        <f t="shared" si="231"/>
        <v>272</v>
      </c>
      <c r="BS255" s="82">
        <f t="shared" si="232"/>
        <v>0.99270072992700731</v>
      </c>
      <c r="BT255" s="111">
        <f t="shared" si="233"/>
        <v>127295040</v>
      </c>
      <c r="BU255" s="112">
        <f t="shared" si="234"/>
        <v>467996.4705882353</v>
      </c>
      <c r="BV255" s="64">
        <f t="shared" si="235"/>
        <v>228</v>
      </c>
      <c r="BW255" s="82">
        <f t="shared" si="236"/>
        <v>0.83211678832116787</v>
      </c>
      <c r="BX255" s="111">
        <f t="shared" si="237"/>
        <v>18635081</v>
      </c>
      <c r="BY255" s="112">
        <f t="shared" si="238"/>
        <v>81732.811403508778</v>
      </c>
      <c r="BZ255" s="85"/>
      <c r="CA255" s="89">
        <f t="shared" si="200"/>
        <v>0.16058394160583944</v>
      </c>
      <c r="CB255" s="89">
        <f t="shared" si="201"/>
        <v>7.2992700729926918E-3</v>
      </c>
    </row>
    <row r="256" spans="1:80" s="15" customFormat="1" ht="13.5" customHeight="1">
      <c r="A256" s="65"/>
      <c r="B256" s="332"/>
      <c r="C256" s="329"/>
      <c r="D256" s="84"/>
      <c r="E256" s="209" t="s">
        <v>168</v>
      </c>
      <c r="F256" s="224">
        <v>0</v>
      </c>
      <c r="G256" s="225">
        <v>0</v>
      </c>
      <c r="H256" s="226" t="str">
        <f t="shared" si="202"/>
        <v>-</v>
      </c>
      <c r="I256" s="227">
        <v>0</v>
      </c>
      <c r="J256" s="228" t="str">
        <f t="shared" si="203"/>
        <v>-</v>
      </c>
      <c r="K256" s="225">
        <v>0</v>
      </c>
      <c r="L256" s="226" t="str">
        <f t="shared" si="204"/>
        <v>-</v>
      </c>
      <c r="M256" s="227">
        <v>0</v>
      </c>
      <c r="N256" s="228" t="str">
        <f t="shared" si="205"/>
        <v>-</v>
      </c>
      <c r="O256" s="224">
        <v>1</v>
      </c>
      <c r="P256" s="225">
        <v>1</v>
      </c>
      <c r="Q256" s="226">
        <f t="shared" si="206"/>
        <v>1</v>
      </c>
      <c r="R256" s="227">
        <v>223800</v>
      </c>
      <c r="S256" s="228">
        <f t="shared" si="207"/>
        <v>223800</v>
      </c>
      <c r="T256" s="225">
        <v>1</v>
      </c>
      <c r="U256" s="226">
        <f t="shared" si="208"/>
        <v>1</v>
      </c>
      <c r="V256" s="227">
        <v>9076</v>
      </c>
      <c r="W256" s="228">
        <f t="shared" si="209"/>
        <v>9076</v>
      </c>
      <c r="X256" s="224">
        <v>64</v>
      </c>
      <c r="Y256" s="225">
        <v>62</v>
      </c>
      <c r="Z256" s="226">
        <f t="shared" si="210"/>
        <v>0.96875</v>
      </c>
      <c r="AA256" s="227">
        <v>19713150</v>
      </c>
      <c r="AB256" s="228">
        <f t="shared" si="211"/>
        <v>317954.03225806454</v>
      </c>
      <c r="AC256" s="225">
        <v>45</v>
      </c>
      <c r="AD256" s="226">
        <f t="shared" si="212"/>
        <v>0.703125</v>
      </c>
      <c r="AE256" s="227">
        <v>3103304</v>
      </c>
      <c r="AF256" s="228">
        <f t="shared" si="213"/>
        <v>68962.311111111107</v>
      </c>
      <c r="AG256" s="224">
        <v>56</v>
      </c>
      <c r="AH256" s="225">
        <v>56</v>
      </c>
      <c r="AI256" s="226">
        <f t="shared" si="214"/>
        <v>1</v>
      </c>
      <c r="AJ256" s="227">
        <v>41149030</v>
      </c>
      <c r="AK256" s="228">
        <f t="shared" si="215"/>
        <v>734804.10714285716</v>
      </c>
      <c r="AL256" s="225">
        <v>48</v>
      </c>
      <c r="AM256" s="226">
        <f t="shared" si="216"/>
        <v>0.8571428571428571</v>
      </c>
      <c r="AN256" s="227">
        <v>5721005</v>
      </c>
      <c r="AO256" s="228">
        <f t="shared" si="217"/>
        <v>119187.60416666667</v>
      </c>
      <c r="AP256" s="224">
        <v>13</v>
      </c>
      <c r="AQ256" s="225">
        <v>13</v>
      </c>
      <c r="AR256" s="226">
        <f t="shared" si="218"/>
        <v>1</v>
      </c>
      <c r="AS256" s="227">
        <v>4829050</v>
      </c>
      <c r="AT256" s="228">
        <f t="shared" si="219"/>
        <v>371465.38461538462</v>
      </c>
      <c r="AU256" s="225">
        <v>12</v>
      </c>
      <c r="AV256" s="226">
        <f t="shared" si="220"/>
        <v>0.92307692307692313</v>
      </c>
      <c r="AW256" s="227">
        <v>1482682</v>
      </c>
      <c r="AX256" s="228">
        <f t="shared" si="221"/>
        <v>123556.83333333333</v>
      </c>
      <c r="AY256" s="224">
        <v>2</v>
      </c>
      <c r="AZ256" s="225">
        <v>2</v>
      </c>
      <c r="BA256" s="226">
        <f t="shared" si="222"/>
        <v>1</v>
      </c>
      <c r="BB256" s="227">
        <v>949380</v>
      </c>
      <c r="BC256" s="228">
        <f t="shared" si="223"/>
        <v>474690</v>
      </c>
      <c r="BD256" s="225">
        <v>2</v>
      </c>
      <c r="BE256" s="226">
        <f t="shared" si="224"/>
        <v>1</v>
      </c>
      <c r="BF256" s="227">
        <v>219268</v>
      </c>
      <c r="BG256" s="228">
        <f t="shared" si="225"/>
        <v>109634</v>
      </c>
      <c r="BH256" s="224">
        <v>0</v>
      </c>
      <c r="BI256" s="225">
        <v>0</v>
      </c>
      <c r="BJ256" s="226" t="str">
        <f t="shared" si="226"/>
        <v>-</v>
      </c>
      <c r="BK256" s="227">
        <v>0</v>
      </c>
      <c r="BL256" s="228" t="str">
        <f t="shared" si="227"/>
        <v>-</v>
      </c>
      <c r="BM256" s="225">
        <v>0</v>
      </c>
      <c r="BN256" s="226" t="str">
        <f t="shared" si="228"/>
        <v>-</v>
      </c>
      <c r="BO256" s="227">
        <v>0</v>
      </c>
      <c r="BP256" s="228" t="str">
        <f t="shared" si="229"/>
        <v>-</v>
      </c>
      <c r="BQ256" s="229">
        <f t="shared" si="230"/>
        <v>136</v>
      </c>
      <c r="BR256" s="225">
        <f t="shared" si="231"/>
        <v>134</v>
      </c>
      <c r="BS256" s="226">
        <f t="shared" si="232"/>
        <v>0.98529411764705888</v>
      </c>
      <c r="BT256" s="227">
        <f t="shared" si="233"/>
        <v>66864410</v>
      </c>
      <c r="BU256" s="228">
        <f t="shared" si="234"/>
        <v>498988.13432835822</v>
      </c>
      <c r="BV256" s="225">
        <f t="shared" si="235"/>
        <v>108</v>
      </c>
      <c r="BW256" s="226">
        <f t="shared" si="236"/>
        <v>0.79411764705882348</v>
      </c>
      <c r="BX256" s="227">
        <f t="shared" si="237"/>
        <v>10535335</v>
      </c>
      <c r="BY256" s="228">
        <f t="shared" si="238"/>
        <v>97549.398148148146</v>
      </c>
      <c r="BZ256" s="85"/>
      <c r="CA256" s="89">
        <f t="shared" si="200"/>
        <v>0.19117647058823539</v>
      </c>
      <c r="CB256" s="89">
        <f t="shared" si="201"/>
        <v>1.4705882352941124E-2</v>
      </c>
    </row>
    <row r="257" spans="1:80" s="15" customFormat="1" ht="13.5" customHeight="1">
      <c r="A257" s="65"/>
      <c r="B257" s="332"/>
      <c r="C257" s="329"/>
      <c r="D257" s="221"/>
      <c r="E257" s="75" t="s">
        <v>234</v>
      </c>
      <c r="F257" s="222">
        <v>0</v>
      </c>
      <c r="G257" s="136">
        <v>0</v>
      </c>
      <c r="H257" s="134" t="str">
        <f>IFERROR(G257/F257,"-")</f>
        <v>-</v>
      </c>
      <c r="I257" s="137">
        <v>0</v>
      </c>
      <c r="J257" s="135" t="str">
        <f>IFERROR(I257/G257,"-")</f>
        <v>-</v>
      </c>
      <c r="K257" s="136">
        <v>0</v>
      </c>
      <c r="L257" s="134" t="str">
        <f>IFERROR(K257/F257,"-")</f>
        <v>-</v>
      </c>
      <c r="M257" s="137">
        <v>0</v>
      </c>
      <c r="N257" s="135" t="str">
        <f>IFERROR(M257/K257,"-")</f>
        <v>-</v>
      </c>
      <c r="O257" s="222">
        <v>0</v>
      </c>
      <c r="P257" s="136">
        <v>0</v>
      </c>
      <c r="Q257" s="134" t="str">
        <f>IFERROR(P257/O257,"-")</f>
        <v>-</v>
      </c>
      <c r="R257" s="137">
        <v>0</v>
      </c>
      <c r="S257" s="135" t="str">
        <f>IFERROR(R257/P257,"-")</f>
        <v>-</v>
      </c>
      <c r="T257" s="136">
        <v>0</v>
      </c>
      <c r="U257" s="134" t="str">
        <f>IFERROR(T257/O257,"-")</f>
        <v>-</v>
      </c>
      <c r="V257" s="137">
        <v>0</v>
      </c>
      <c r="W257" s="135" t="str">
        <f>IFERROR(V257/T257,"-")</f>
        <v>-</v>
      </c>
      <c r="X257" s="222">
        <v>0</v>
      </c>
      <c r="Y257" s="136">
        <v>0</v>
      </c>
      <c r="Z257" s="134" t="str">
        <f>IFERROR(Y257/X257,"-")</f>
        <v>-</v>
      </c>
      <c r="AA257" s="137">
        <v>0</v>
      </c>
      <c r="AB257" s="135" t="str">
        <f>IFERROR(AA257/Y257,"-")</f>
        <v>-</v>
      </c>
      <c r="AC257" s="136">
        <v>0</v>
      </c>
      <c r="AD257" s="134" t="str">
        <f>IFERROR(AC257/X257,"-")</f>
        <v>-</v>
      </c>
      <c r="AE257" s="137">
        <v>0</v>
      </c>
      <c r="AF257" s="135" t="str">
        <f>IFERROR(AE257/AC257,"-")</f>
        <v>-</v>
      </c>
      <c r="AG257" s="222">
        <v>0</v>
      </c>
      <c r="AH257" s="136">
        <v>0</v>
      </c>
      <c r="AI257" s="134" t="str">
        <f>IFERROR(AH257/AG257,"-")</f>
        <v>-</v>
      </c>
      <c r="AJ257" s="137">
        <v>0</v>
      </c>
      <c r="AK257" s="135" t="str">
        <f>IFERROR(AJ257/AH257,"-")</f>
        <v>-</v>
      </c>
      <c r="AL257" s="136">
        <v>0</v>
      </c>
      <c r="AM257" s="134" t="str">
        <f>IFERROR(AL257/AG257,"-")</f>
        <v>-</v>
      </c>
      <c r="AN257" s="137">
        <v>0</v>
      </c>
      <c r="AO257" s="135" t="str">
        <f>IFERROR(AN257/AL257,"-")</f>
        <v>-</v>
      </c>
      <c r="AP257" s="222">
        <v>0</v>
      </c>
      <c r="AQ257" s="136">
        <v>0</v>
      </c>
      <c r="AR257" s="134" t="str">
        <f>IFERROR(AQ257/AP257,"-")</f>
        <v>-</v>
      </c>
      <c r="AS257" s="137">
        <v>0</v>
      </c>
      <c r="AT257" s="135" t="str">
        <f>IFERROR(AS257/AQ257,"-")</f>
        <v>-</v>
      </c>
      <c r="AU257" s="136">
        <v>0</v>
      </c>
      <c r="AV257" s="134" t="str">
        <f>IFERROR(AU257/AP257,"-")</f>
        <v>-</v>
      </c>
      <c r="AW257" s="137">
        <v>0</v>
      </c>
      <c r="AX257" s="135" t="str">
        <f>IFERROR(AW257/AU257,"-")</f>
        <v>-</v>
      </c>
      <c r="AY257" s="222">
        <v>0</v>
      </c>
      <c r="AZ257" s="136">
        <v>0</v>
      </c>
      <c r="BA257" s="134" t="str">
        <f>IFERROR(AZ257/AY257,"-")</f>
        <v>-</v>
      </c>
      <c r="BB257" s="137">
        <v>0</v>
      </c>
      <c r="BC257" s="135" t="str">
        <f>IFERROR(BB257/AZ257,"-")</f>
        <v>-</v>
      </c>
      <c r="BD257" s="136">
        <v>0</v>
      </c>
      <c r="BE257" s="134" t="str">
        <f>IFERROR(BD257/AY257,"-")</f>
        <v>-</v>
      </c>
      <c r="BF257" s="137">
        <v>0</v>
      </c>
      <c r="BG257" s="135" t="str">
        <f>IFERROR(BF257/BD257,"-")</f>
        <v>-</v>
      </c>
      <c r="BH257" s="222">
        <v>0</v>
      </c>
      <c r="BI257" s="136">
        <v>0</v>
      </c>
      <c r="BJ257" s="134" t="str">
        <f>IFERROR(BI257/BH257,"-")</f>
        <v>-</v>
      </c>
      <c r="BK257" s="137">
        <v>0</v>
      </c>
      <c r="BL257" s="135" t="str">
        <f>IFERROR(BK257/BI257,"-")</f>
        <v>-</v>
      </c>
      <c r="BM257" s="136">
        <v>0</v>
      </c>
      <c r="BN257" s="134" t="str">
        <f>IFERROR(BM257/BH257,"-")</f>
        <v>-</v>
      </c>
      <c r="BO257" s="137">
        <v>0</v>
      </c>
      <c r="BP257" s="135" t="str">
        <f>IFERROR(BO257/BM257,"-")</f>
        <v>-</v>
      </c>
      <c r="BQ257" s="223">
        <f t="shared" si="230"/>
        <v>0</v>
      </c>
      <c r="BR257" s="136">
        <f t="shared" si="231"/>
        <v>0</v>
      </c>
      <c r="BS257" s="134" t="str">
        <f>IFERROR(BR257/BQ257,"-")</f>
        <v>-</v>
      </c>
      <c r="BT257" s="137">
        <f>SUM(I257,R257,AA257,AJ257,AS257,BB257,BK257)</f>
        <v>0</v>
      </c>
      <c r="BU257" s="135" t="str">
        <f>IFERROR(BT257/BR257,"-")</f>
        <v>-</v>
      </c>
      <c r="BV257" s="136">
        <f>SUM(K257,T257,AC257,AL257,AU257,BD257,BM257)</f>
        <v>0</v>
      </c>
      <c r="BW257" s="134" t="str">
        <f>IFERROR(BV257/BQ257,"-")</f>
        <v>-</v>
      </c>
      <c r="BX257" s="137">
        <f>SUM(M257,V257,AE257,AN257,AW257,BF257,BO257)</f>
        <v>0</v>
      </c>
      <c r="BY257" s="135" t="str">
        <f>IFERROR(BX257/BV257,"-")</f>
        <v>-</v>
      </c>
      <c r="BZ257" s="85"/>
      <c r="CA257" s="89" t="str">
        <f t="shared" si="200"/>
        <v>-</v>
      </c>
      <c r="CB257" s="89" t="str">
        <f t="shared" si="201"/>
        <v>-</v>
      </c>
    </row>
    <row r="258" spans="1:80" s="15" customFormat="1" ht="13.5" customHeight="1">
      <c r="A258" s="65"/>
      <c r="B258" s="333"/>
      <c r="C258" s="330"/>
      <c r="D258" s="338" t="s">
        <v>225</v>
      </c>
      <c r="E258" s="339"/>
      <c r="F258" s="154">
        <v>116</v>
      </c>
      <c r="G258" s="62">
        <v>112</v>
      </c>
      <c r="H258" s="83">
        <f t="shared" si="202"/>
        <v>0.96551724137931039</v>
      </c>
      <c r="I258" s="102">
        <v>178692590</v>
      </c>
      <c r="J258" s="110">
        <f t="shared" si="203"/>
        <v>1595469.5535714286</v>
      </c>
      <c r="K258" s="62">
        <v>92</v>
      </c>
      <c r="L258" s="83">
        <f t="shared" si="204"/>
        <v>0.7931034482758621</v>
      </c>
      <c r="M258" s="102">
        <v>45499957</v>
      </c>
      <c r="N258" s="110">
        <f t="shared" si="205"/>
        <v>494564.75</v>
      </c>
      <c r="O258" s="154">
        <v>344</v>
      </c>
      <c r="P258" s="62">
        <v>332</v>
      </c>
      <c r="Q258" s="83">
        <f t="shared" si="206"/>
        <v>0.96511627906976749</v>
      </c>
      <c r="R258" s="102">
        <v>692535000</v>
      </c>
      <c r="S258" s="110">
        <f t="shared" si="207"/>
        <v>2085948.7951807228</v>
      </c>
      <c r="T258" s="62">
        <v>286</v>
      </c>
      <c r="U258" s="83">
        <f t="shared" si="208"/>
        <v>0.83139534883720934</v>
      </c>
      <c r="V258" s="102">
        <v>284363358</v>
      </c>
      <c r="W258" s="110">
        <f t="shared" si="209"/>
        <v>994277.47552447557</v>
      </c>
      <c r="X258" s="154">
        <v>17937</v>
      </c>
      <c r="Y258" s="62">
        <v>16431</v>
      </c>
      <c r="Z258" s="83">
        <f t="shared" si="210"/>
        <v>0.91603947148352571</v>
      </c>
      <c r="AA258" s="102">
        <v>11718719160</v>
      </c>
      <c r="AB258" s="110">
        <f t="shared" si="211"/>
        <v>713207.90943947411</v>
      </c>
      <c r="AC258" s="62">
        <v>14031</v>
      </c>
      <c r="AD258" s="83">
        <f t="shared" si="212"/>
        <v>0.78223783241344702</v>
      </c>
      <c r="AE258" s="102">
        <v>2636933098</v>
      </c>
      <c r="AF258" s="110">
        <f t="shared" si="213"/>
        <v>187936.21965647495</v>
      </c>
      <c r="AG258" s="154">
        <v>13653</v>
      </c>
      <c r="AH258" s="62">
        <v>12989</v>
      </c>
      <c r="AI258" s="83">
        <f t="shared" si="214"/>
        <v>0.95136600014648798</v>
      </c>
      <c r="AJ258" s="102">
        <v>11422174010</v>
      </c>
      <c r="AK258" s="110">
        <f t="shared" si="215"/>
        <v>879372.85472322733</v>
      </c>
      <c r="AL258" s="62">
        <v>11607</v>
      </c>
      <c r="AM258" s="83">
        <f t="shared" si="216"/>
        <v>0.85014282575258182</v>
      </c>
      <c r="AN258" s="102">
        <v>2510049940</v>
      </c>
      <c r="AO258" s="110">
        <f t="shared" si="217"/>
        <v>216253.11794606704</v>
      </c>
      <c r="AP258" s="154">
        <v>8850</v>
      </c>
      <c r="AQ258" s="62">
        <v>8511</v>
      </c>
      <c r="AR258" s="83">
        <f t="shared" si="218"/>
        <v>0.96169491525423734</v>
      </c>
      <c r="AS258" s="102">
        <v>8532385600</v>
      </c>
      <c r="AT258" s="110">
        <f t="shared" si="219"/>
        <v>1002512.7012101986</v>
      </c>
      <c r="AU258" s="62">
        <v>7780</v>
      </c>
      <c r="AV258" s="83">
        <f t="shared" si="220"/>
        <v>0.87909604519774009</v>
      </c>
      <c r="AW258" s="102">
        <v>1786465972</v>
      </c>
      <c r="AX258" s="110">
        <f t="shared" si="221"/>
        <v>229622.87557840618</v>
      </c>
      <c r="AY258" s="154">
        <v>4035</v>
      </c>
      <c r="AZ258" s="62">
        <v>3822</v>
      </c>
      <c r="BA258" s="83">
        <f t="shared" si="222"/>
        <v>0.9472118959107807</v>
      </c>
      <c r="BB258" s="102">
        <v>3825470560</v>
      </c>
      <c r="BC258" s="110">
        <f t="shared" si="223"/>
        <v>1000908.0481423339</v>
      </c>
      <c r="BD258" s="62">
        <v>3492</v>
      </c>
      <c r="BE258" s="83">
        <f t="shared" si="224"/>
        <v>0.86542750929368029</v>
      </c>
      <c r="BF258" s="102">
        <v>728384634</v>
      </c>
      <c r="BG258" s="110">
        <f t="shared" si="225"/>
        <v>208586.6649484536</v>
      </c>
      <c r="BH258" s="154">
        <v>1420</v>
      </c>
      <c r="BI258" s="62">
        <v>1309</v>
      </c>
      <c r="BJ258" s="83">
        <f t="shared" si="226"/>
        <v>0.92183098591549295</v>
      </c>
      <c r="BK258" s="102">
        <v>1285233920</v>
      </c>
      <c r="BL258" s="110">
        <f t="shared" si="227"/>
        <v>981844.09472880058</v>
      </c>
      <c r="BM258" s="62">
        <v>1175</v>
      </c>
      <c r="BN258" s="83">
        <f t="shared" si="228"/>
        <v>0.82746478873239437</v>
      </c>
      <c r="BO258" s="102">
        <v>237406703</v>
      </c>
      <c r="BP258" s="110">
        <f t="shared" si="229"/>
        <v>202048.25787234041</v>
      </c>
      <c r="BQ258" s="108">
        <f t="shared" si="230"/>
        <v>46355</v>
      </c>
      <c r="BR258" s="62">
        <f t="shared" si="231"/>
        <v>43506</v>
      </c>
      <c r="BS258" s="83">
        <f t="shared" si="232"/>
        <v>0.9385395318735843</v>
      </c>
      <c r="BT258" s="102">
        <f t="shared" si="233"/>
        <v>37655210840</v>
      </c>
      <c r="BU258" s="110">
        <f t="shared" si="234"/>
        <v>865517.64905989973</v>
      </c>
      <c r="BV258" s="62">
        <f t="shared" si="235"/>
        <v>38463</v>
      </c>
      <c r="BW258" s="83">
        <f t="shared" si="236"/>
        <v>0.82974867867543955</v>
      </c>
      <c r="BX258" s="102">
        <f t="shared" si="237"/>
        <v>8229103662</v>
      </c>
      <c r="BY258" s="110">
        <f t="shared" si="238"/>
        <v>213948.56516652368</v>
      </c>
      <c r="BZ258" s="85"/>
      <c r="CA258" s="89">
        <f t="shared" si="200"/>
        <v>0.10879085319814474</v>
      </c>
      <c r="CB258" s="89">
        <f t="shared" si="201"/>
        <v>6.1460468126415702E-2</v>
      </c>
    </row>
    <row r="259" spans="1:80" s="15" customFormat="1" ht="13.5" customHeight="1">
      <c r="A259" s="65"/>
      <c r="B259" s="331">
        <v>43</v>
      </c>
      <c r="C259" s="328" t="s">
        <v>9</v>
      </c>
      <c r="D259" s="318" t="s">
        <v>157</v>
      </c>
      <c r="E259" s="307"/>
      <c r="F259" s="154">
        <v>5</v>
      </c>
      <c r="G259" s="62">
        <v>5</v>
      </c>
      <c r="H259" s="83">
        <f t="shared" si="202"/>
        <v>1</v>
      </c>
      <c r="I259" s="102">
        <v>1706130</v>
      </c>
      <c r="J259" s="110">
        <f t="shared" si="203"/>
        <v>341226</v>
      </c>
      <c r="K259" s="62">
        <v>5</v>
      </c>
      <c r="L259" s="83">
        <f t="shared" si="204"/>
        <v>1</v>
      </c>
      <c r="M259" s="102">
        <v>231965</v>
      </c>
      <c r="N259" s="110">
        <f t="shared" si="205"/>
        <v>46393</v>
      </c>
      <c r="O259" s="154">
        <v>24</v>
      </c>
      <c r="P259" s="62">
        <v>24</v>
      </c>
      <c r="Q259" s="83">
        <f t="shared" si="206"/>
        <v>1</v>
      </c>
      <c r="R259" s="102">
        <v>15724670</v>
      </c>
      <c r="S259" s="110">
        <f t="shared" si="207"/>
        <v>655194.58333333337</v>
      </c>
      <c r="T259" s="62">
        <v>18</v>
      </c>
      <c r="U259" s="83">
        <f t="shared" si="208"/>
        <v>0.75</v>
      </c>
      <c r="V259" s="102">
        <v>1483381</v>
      </c>
      <c r="W259" s="110">
        <f t="shared" si="209"/>
        <v>82410.055555555562</v>
      </c>
      <c r="X259" s="154">
        <v>3713</v>
      </c>
      <c r="Y259" s="62">
        <v>3657</v>
      </c>
      <c r="Z259" s="83">
        <f t="shared" si="210"/>
        <v>0.98491785618098571</v>
      </c>
      <c r="AA259" s="102">
        <v>1610433020</v>
      </c>
      <c r="AB259" s="110">
        <f t="shared" si="211"/>
        <v>440369.9808586273</v>
      </c>
      <c r="AC259" s="62">
        <v>3102</v>
      </c>
      <c r="AD259" s="83">
        <f t="shared" si="212"/>
        <v>0.83544303797468356</v>
      </c>
      <c r="AE259" s="102">
        <v>304749183</v>
      </c>
      <c r="AF259" s="110">
        <f t="shared" si="213"/>
        <v>98242.805609284333</v>
      </c>
      <c r="AG259" s="154">
        <v>2550</v>
      </c>
      <c r="AH259" s="62">
        <v>2531</v>
      </c>
      <c r="AI259" s="83">
        <f t="shared" si="214"/>
        <v>0.99254901960784314</v>
      </c>
      <c r="AJ259" s="102">
        <v>1314210190</v>
      </c>
      <c r="AK259" s="110">
        <f t="shared" si="215"/>
        <v>519245.43263532198</v>
      </c>
      <c r="AL259" s="62">
        <v>2237</v>
      </c>
      <c r="AM259" s="83">
        <f t="shared" si="216"/>
        <v>0.87725490196078426</v>
      </c>
      <c r="AN259" s="102">
        <v>267406136</v>
      </c>
      <c r="AO259" s="110">
        <f t="shared" si="217"/>
        <v>119537.83459991059</v>
      </c>
      <c r="AP259" s="154">
        <v>1106</v>
      </c>
      <c r="AQ259" s="62">
        <v>1102</v>
      </c>
      <c r="AR259" s="83">
        <f t="shared" si="218"/>
        <v>0.9963833634719711</v>
      </c>
      <c r="AS259" s="102">
        <v>650324300</v>
      </c>
      <c r="AT259" s="110">
        <f t="shared" si="219"/>
        <v>590130.94373865693</v>
      </c>
      <c r="AU259" s="62">
        <v>1006</v>
      </c>
      <c r="AV259" s="83">
        <f t="shared" si="220"/>
        <v>0.90958408679927671</v>
      </c>
      <c r="AW259" s="102">
        <v>127473505</v>
      </c>
      <c r="AX259" s="110">
        <f t="shared" si="221"/>
        <v>126713.22564612326</v>
      </c>
      <c r="AY259" s="154">
        <v>267</v>
      </c>
      <c r="AZ259" s="62">
        <v>267</v>
      </c>
      <c r="BA259" s="83">
        <f t="shared" si="222"/>
        <v>1</v>
      </c>
      <c r="BB259" s="102">
        <v>153431430</v>
      </c>
      <c r="BC259" s="110">
        <f t="shared" si="223"/>
        <v>574649.55056179781</v>
      </c>
      <c r="BD259" s="62">
        <v>252</v>
      </c>
      <c r="BE259" s="83">
        <f t="shared" si="224"/>
        <v>0.9438202247191011</v>
      </c>
      <c r="BF259" s="102">
        <v>31252033</v>
      </c>
      <c r="BG259" s="110">
        <f t="shared" si="225"/>
        <v>124016.00396825396</v>
      </c>
      <c r="BH259" s="154">
        <v>42</v>
      </c>
      <c r="BI259" s="62">
        <v>42</v>
      </c>
      <c r="BJ259" s="83">
        <f t="shared" si="226"/>
        <v>1</v>
      </c>
      <c r="BK259" s="102">
        <v>23879520</v>
      </c>
      <c r="BL259" s="110">
        <f t="shared" si="227"/>
        <v>568560</v>
      </c>
      <c r="BM259" s="62">
        <v>40</v>
      </c>
      <c r="BN259" s="83">
        <f t="shared" si="228"/>
        <v>0.95238095238095233</v>
      </c>
      <c r="BO259" s="102">
        <v>4804455</v>
      </c>
      <c r="BP259" s="110">
        <f t="shared" si="229"/>
        <v>120111.375</v>
      </c>
      <c r="BQ259" s="108">
        <f t="shared" si="230"/>
        <v>7707</v>
      </c>
      <c r="BR259" s="62">
        <f t="shared" si="231"/>
        <v>7628</v>
      </c>
      <c r="BS259" s="83">
        <f t="shared" si="232"/>
        <v>0.98974957830543664</v>
      </c>
      <c r="BT259" s="102">
        <f t="shared" si="233"/>
        <v>3769709260</v>
      </c>
      <c r="BU259" s="110">
        <f t="shared" si="234"/>
        <v>494193.66282118513</v>
      </c>
      <c r="BV259" s="62">
        <f t="shared" si="235"/>
        <v>6660</v>
      </c>
      <c r="BW259" s="83">
        <f t="shared" si="236"/>
        <v>0.86414947450369795</v>
      </c>
      <c r="BX259" s="102">
        <f t="shared" si="237"/>
        <v>737400658</v>
      </c>
      <c r="BY259" s="110">
        <f t="shared" si="238"/>
        <v>110720.81951951951</v>
      </c>
      <c r="BZ259" s="85"/>
      <c r="CA259" s="89">
        <f t="shared" si="200"/>
        <v>0.12560010380173869</v>
      </c>
      <c r="CB259" s="89">
        <f t="shared" si="201"/>
        <v>1.0250421694563361E-2</v>
      </c>
    </row>
    <row r="260" spans="1:80" s="15" customFormat="1" ht="13.5" customHeight="1">
      <c r="A260" s="65"/>
      <c r="B260" s="332"/>
      <c r="C260" s="329"/>
      <c r="D260" s="306" t="s">
        <v>171</v>
      </c>
      <c r="E260" s="307"/>
      <c r="F260" s="154">
        <v>0</v>
      </c>
      <c r="G260" s="62">
        <v>0</v>
      </c>
      <c r="H260" s="83" t="str">
        <f t="shared" si="202"/>
        <v>-</v>
      </c>
      <c r="I260" s="102">
        <v>0</v>
      </c>
      <c r="J260" s="110" t="str">
        <f t="shared" si="203"/>
        <v>-</v>
      </c>
      <c r="K260" s="62">
        <v>0</v>
      </c>
      <c r="L260" s="83" t="str">
        <f t="shared" si="204"/>
        <v>-</v>
      </c>
      <c r="M260" s="102">
        <v>0</v>
      </c>
      <c r="N260" s="110" t="str">
        <f t="shared" si="205"/>
        <v>-</v>
      </c>
      <c r="O260" s="154">
        <v>1</v>
      </c>
      <c r="P260" s="62">
        <v>1</v>
      </c>
      <c r="Q260" s="83">
        <f t="shared" si="206"/>
        <v>1</v>
      </c>
      <c r="R260" s="102">
        <v>575520</v>
      </c>
      <c r="S260" s="110">
        <f t="shared" si="207"/>
        <v>575520</v>
      </c>
      <c r="T260" s="62">
        <v>1</v>
      </c>
      <c r="U260" s="83">
        <f t="shared" si="208"/>
        <v>1</v>
      </c>
      <c r="V260" s="102">
        <v>29225</v>
      </c>
      <c r="W260" s="110">
        <f t="shared" si="209"/>
        <v>29225</v>
      </c>
      <c r="X260" s="154">
        <v>67</v>
      </c>
      <c r="Y260" s="62">
        <v>67</v>
      </c>
      <c r="Z260" s="83">
        <f t="shared" si="210"/>
        <v>1</v>
      </c>
      <c r="AA260" s="102">
        <v>21009180</v>
      </c>
      <c r="AB260" s="110">
        <f t="shared" si="211"/>
        <v>313569.85074626864</v>
      </c>
      <c r="AC260" s="62">
        <v>47</v>
      </c>
      <c r="AD260" s="83">
        <f t="shared" si="212"/>
        <v>0.70149253731343286</v>
      </c>
      <c r="AE260" s="102">
        <v>3737956</v>
      </c>
      <c r="AF260" s="110">
        <f t="shared" si="213"/>
        <v>79530.97872340426</v>
      </c>
      <c r="AG260" s="154">
        <v>32</v>
      </c>
      <c r="AH260" s="62">
        <v>32</v>
      </c>
      <c r="AI260" s="83">
        <f t="shared" si="214"/>
        <v>1</v>
      </c>
      <c r="AJ260" s="102">
        <v>32119930</v>
      </c>
      <c r="AK260" s="110">
        <f t="shared" si="215"/>
        <v>1003747.8125</v>
      </c>
      <c r="AL260" s="62">
        <v>27</v>
      </c>
      <c r="AM260" s="83">
        <f t="shared" si="216"/>
        <v>0.84375</v>
      </c>
      <c r="AN260" s="102">
        <v>4894506</v>
      </c>
      <c r="AO260" s="110">
        <f t="shared" si="217"/>
        <v>181278</v>
      </c>
      <c r="AP260" s="154">
        <v>7</v>
      </c>
      <c r="AQ260" s="62">
        <v>7</v>
      </c>
      <c r="AR260" s="83">
        <f t="shared" si="218"/>
        <v>1</v>
      </c>
      <c r="AS260" s="102">
        <v>3461980</v>
      </c>
      <c r="AT260" s="110">
        <f t="shared" si="219"/>
        <v>494568.57142857142</v>
      </c>
      <c r="AU260" s="62">
        <v>7</v>
      </c>
      <c r="AV260" s="83">
        <f t="shared" si="220"/>
        <v>1</v>
      </c>
      <c r="AW260" s="102">
        <v>1071805</v>
      </c>
      <c r="AX260" s="110">
        <f t="shared" si="221"/>
        <v>153115</v>
      </c>
      <c r="AY260" s="154">
        <v>0</v>
      </c>
      <c r="AZ260" s="62">
        <v>0</v>
      </c>
      <c r="BA260" s="83" t="str">
        <f t="shared" si="222"/>
        <v>-</v>
      </c>
      <c r="BB260" s="102">
        <v>0</v>
      </c>
      <c r="BC260" s="110" t="str">
        <f t="shared" si="223"/>
        <v>-</v>
      </c>
      <c r="BD260" s="62">
        <v>0</v>
      </c>
      <c r="BE260" s="83" t="str">
        <f t="shared" si="224"/>
        <v>-</v>
      </c>
      <c r="BF260" s="102">
        <v>0</v>
      </c>
      <c r="BG260" s="110" t="str">
        <f t="shared" si="225"/>
        <v>-</v>
      </c>
      <c r="BH260" s="154">
        <v>0</v>
      </c>
      <c r="BI260" s="62">
        <v>0</v>
      </c>
      <c r="BJ260" s="83" t="str">
        <f t="shared" si="226"/>
        <v>-</v>
      </c>
      <c r="BK260" s="102">
        <v>0</v>
      </c>
      <c r="BL260" s="110" t="str">
        <f t="shared" si="227"/>
        <v>-</v>
      </c>
      <c r="BM260" s="62">
        <v>0</v>
      </c>
      <c r="BN260" s="83" t="str">
        <f t="shared" si="228"/>
        <v>-</v>
      </c>
      <c r="BO260" s="102">
        <v>0</v>
      </c>
      <c r="BP260" s="110" t="str">
        <f t="shared" si="229"/>
        <v>-</v>
      </c>
      <c r="BQ260" s="108">
        <f t="shared" si="230"/>
        <v>107</v>
      </c>
      <c r="BR260" s="62">
        <f t="shared" si="231"/>
        <v>107</v>
      </c>
      <c r="BS260" s="83">
        <f t="shared" si="232"/>
        <v>1</v>
      </c>
      <c r="BT260" s="102">
        <f t="shared" si="233"/>
        <v>57166610</v>
      </c>
      <c r="BU260" s="110">
        <f t="shared" si="234"/>
        <v>534267.38317757007</v>
      </c>
      <c r="BV260" s="62">
        <f t="shared" si="235"/>
        <v>82</v>
      </c>
      <c r="BW260" s="83">
        <f t="shared" si="236"/>
        <v>0.76635514018691586</v>
      </c>
      <c r="BX260" s="102">
        <f t="shared" si="237"/>
        <v>9733492</v>
      </c>
      <c r="BY260" s="110">
        <f t="shared" si="238"/>
        <v>118701.12195121951</v>
      </c>
      <c r="BZ260" s="85"/>
      <c r="CA260" s="89">
        <f t="shared" si="200"/>
        <v>0.23364485981308414</v>
      </c>
      <c r="CB260" s="89">
        <f t="shared" si="201"/>
        <v>0</v>
      </c>
    </row>
    <row r="261" spans="1:80" s="15" customFormat="1" ht="13.5" customHeight="1">
      <c r="A261" s="65"/>
      <c r="B261" s="332"/>
      <c r="C261" s="329"/>
      <c r="D261" s="84"/>
      <c r="E261" s="74" t="s">
        <v>167</v>
      </c>
      <c r="F261" s="178">
        <v>0</v>
      </c>
      <c r="G261" s="64">
        <v>0</v>
      </c>
      <c r="H261" s="82" t="str">
        <f t="shared" si="202"/>
        <v>-</v>
      </c>
      <c r="I261" s="111">
        <v>0</v>
      </c>
      <c r="J261" s="112" t="str">
        <f t="shared" si="203"/>
        <v>-</v>
      </c>
      <c r="K261" s="64">
        <v>0</v>
      </c>
      <c r="L261" s="82" t="str">
        <f t="shared" si="204"/>
        <v>-</v>
      </c>
      <c r="M261" s="111">
        <v>0</v>
      </c>
      <c r="N261" s="112" t="str">
        <f t="shared" si="205"/>
        <v>-</v>
      </c>
      <c r="O261" s="178">
        <v>1</v>
      </c>
      <c r="P261" s="64">
        <v>1</v>
      </c>
      <c r="Q261" s="82">
        <f t="shared" si="206"/>
        <v>1</v>
      </c>
      <c r="R261" s="111">
        <v>575520</v>
      </c>
      <c r="S261" s="112">
        <f t="shared" si="207"/>
        <v>575520</v>
      </c>
      <c r="T261" s="64">
        <v>1</v>
      </c>
      <c r="U261" s="82">
        <f t="shared" si="208"/>
        <v>1</v>
      </c>
      <c r="V261" s="111">
        <v>29225</v>
      </c>
      <c r="W261" s="112">
        <f t="shared" si="209"/>
        <v>29225</v>
      </c>
      <c r="X261" s="178">
        <v>48</v>
      </c>
      <c r="Y261" s="64">
        <v>48</v>
      </c>
      <c r="Z261" s="82">
        <f t="shared" si="210"/>
        <v>1</v>
      </c>
      <c r="AA261" s="111">
        <v>14974240</v>
      </c>
      <c r="AB261" s="112">
        <f t="shared" si="211"/>
        <v>311963.33333333331</v>
      </c>
      <c r="AC261" s="64">
        <v>34</v>
      </c>
      <c r="AD261" s="82">
        <f t="shared" si="212"/>
        <v>0.70833333333333337</v>
      </c>
      <c r="AE261" s="111">
        <v>2468711</v>
      </c>
      <c r="AF261" s="112">
        <f t="shared" si="213"/>
        <v>72609.147058823524</v>
      </c>
      <c r="AG261" s="178">
        <v>16</v>
      </c>
      <c r="AH261" s="64">
        <v>16</v>
      </c>
      <c r="AI261" s="82">
        <f t="shared" si="214"/>
        <v>1</v>
      </c>
      <c r="AJ261" s="111">
        <v>5870960</v>
      </c>
      <c r="AK261" s="112">
        <f t="shared" si="215"/>
        <v>366935</v>
      </c>
      <c r="AL261" s="64">
        <v>13</v>
      </c>
      <c r="AM261" s="82">
        <f t="shared" si="216"/>
        <v>0.8125</v>
      </c>
      <c r="AN261" s="111">
        <v>1438197</v>
      </c>
      <c r="AO261" s="112">
        <f t="shared" si="217"/>
        <v>110630.53846153847</v>
      </c>
      <c r="AP261" s="178">
        <v>5</v>
      </c>
      <c r="AQ261" s="64">
        <v>5</v>
      </c>
      <c r="AR261" s="82">
        <f t="shared" si="218"/>
        <v>1</v>
      </c>
      <c r="AS261" s="111">
        <v>3116980</v>
      </c>
      <c r="AT261" s="112">
        <f t="shared" si="219"/>
        <v>623396</v>
      </c>
      <c r="AU261" s="64">
        <v>5</v>
      </c>
      <c r="AV261" s="82">
        <f t="shared" si="220"/>
        <v>1</v>
      </c>
      <c r="AW261" s="111">
        <v>929375</v>
      </c>
      <c r="AX261" s="112">
        <f t="shared" si="221"/>
        <v>185875</v>
      </c>
      <c r="AY261" s="178">
        <v>0</v>
      </c>
      <c r="AZ261" s="64">
        <v>0</v>
      </c>
      <c r="BA261" s="82" t="str">
        <f t="shared" si="222"/>
        <v>-</v>
      </c>
      <c r="BB261" s="111">
        <v>0</v>
      </c>
      <c r="BC261" s="112" t="str">
        <f t="shared" si="223"/>
        <v>-</v>
      </c>
      <c r="BD261" s="64">
        <v>0</v>
      </c>
      <c r="BE261" s="82" t="str">
        <f t="shared" si="224"/>
        <v>-</v>
      </c>
      <c r="BF261" s="111">
        <v>0</v>
      </c>
      <c r="BG261" s="112" t="str">
        <f t="shared" si="225"/>
        <v>-</v>
      </c>
      <c r="BH261" s="178">
        <v>0</v>
      </c>
      <c r="BI261" s="64">
        <v>0</v>
      </c>
      <c r="BJ261" s="82" t="str">
        <f t="shared" si="226"/>
        <v>-</v>
      </c>
      <c r="BK261" s="111">
        <v>0</v>
      </c>
      <c r="BL261" s="112" t="str">
        <f t="shared" si="227"/>
        <v>-</v>
      </c>
      <c r="BM261" s="64">
        <v>0</v>
      </c>
      <c r="BN261" s="82" t="str">
        <f t="shared" si="228"/>
        <v>-</v>
      </c>
      <c r="BO261" s="111">
        <v>0</v>
      </c>
      <c r="BP261" s="112" t="str">
        <f t="shared" si="229"/>
        <v>-</v>
      </c>
      <c r="BQ261" s="109">
        <f t="shared" si="230"/>
        <v>70</v>
      </c>
      <c r="BR261" s="64">
        <f t="shared" si="231"/>
        <v>70</v>
      </c>
      <c r="BS261" s="82">
        <f t="shared" si="232"/>
        <v>1</v>
      </c>
      <c r="BT261" s="111">
        <f t="shared" si="233"/>
        <v>24537700</v>
      </c>
      <c r="BU261" s="112">
        <f t="shared" si="234"/>
        <v>350538.57142857142</v>
      </c>
      <c r="BV261" s="64">
        <f t="shared" si="235"/>
        <v>53</v>
      </c>
      <c r="BW261" s="82">
        <f t="shared" si="236"/>
        <v>0.75714285714285712</v>
      </c>
      <c r="BX261" s="111">
        <f t="shared" si="237"/>
        <v>4865508</v>
      </c>
      <c r="BY261" s="112">
        <f t="shared" si="238"/>
        <v>91802.037735849051</v>
      </c>
      <c r="BZ261" s="85"/>
      <c r="CA261" s="89">
        <f t="shared" si="200"/>
        <v>0.24285714285714288</v>
      </c>
      <c r="CB261" s="89">
        <f t="shared" si="201"/>
        <v>0</v>
      </c>
    </row>
    <row r="262" spans="1:80" s="15" customFormat="1" ht="13.5" customHeight="1">
      <c r="A262" s="65"/>
      <c r="B262" s="332"/>
      <c r="C262" s="329"/>
      <c r="D262" s="84"/>
      <c r="E262" s="209" t="s">
        <v>168</v>
      </c>
      <c r="F262" s="224">
        <v>0</v>
      </c>
      <c r="G262" s="225">
        <v>0</v>
      </c>
      <c r="H262" s="226" t="str">
        <f t="shared" si="202"/>
        <v>-</v>
      </c>
      <c r="I262" s="227">
        <v>0</v>
      </c>
      <c r="J262" s="228" t="str">
        <f t="shared" si="203"/>
        <v>-</v>
      </c>
      <c r="K262" s="225">
        <v>0</v>
      </c>
      <c r="L262" s="226" t="str">
        <f t="shared" si="204"/>
        <v>-</v>
      </c>
      <c r="M262" s="227">
        <v>0</v>
      </c>
      <c r="N262" s="228" t="str">
        <f t="shared" si="205"/>
        <v>-</v>
      </c>
      <c r="O262" s="224">
        <v>0</v>
      </c>
      <c r="P262" s="225">
        <v>0</v>
      </c>
      <c r="Q262" s="226" t="str">
        <f t="shared" si="206"/>
        <v>-</v>
      </c>
      <c r="R262" s="227">
        <v>0</v>
      </c>
      <c r="S262" s="228" t="str">
        <f t="shared" si="207"/>
        <v>-</v>
      </c>
      <c r="T262" s="225">
        <v>0</v>
      </c>
      <c r="U262" s="226" t="str">
        <f t="shared" si="208"/>
        <v>-</v>
      </c>
      <c r="V262" s="227">
        <v>0</v>
      </c>
      <c r="W262" s="228" t="str">
        <f t="shared" si="209"/>
        <v>-</v>
      </c>
      <c r="X262" s="224">
        <v>19</v>
      </c>
      <c r="Y262" s="225">
        <v>19</v>
      </c>
      <c r="Z262" s="226">
        <f t="shared" si="210"/>
        <v>1</v>
      </c>
      <c r="AA262" s="227">
        <v>6034940</v>
      </c>
      <c r="AB262" s="228">
        <f t="shared" si="211"/>
        <v>317628.42105263157</v>
      </c>
      <c r="AC262" s="225">
        <v>13</v>
      </c>
      <c r="AD262" s="226">
        <f t="shared" si="212"/>
        <v>0.68421052631578949</v>
      </c>
      <c r="AE262" s="227">
        <v>1269245</v>
      </c>
      <c r="AF262" s="228">
        <f t="shared" si="213"/>
        <v>97634.230769230766</v>
      </c>
      <c r="AG262" s="224">
        <v>16</v>
      </c>
      <c r="AH262" s="225">
        <v>16</v>
      </c>
      <c r="AI262" s="226">
        <f t="shared" si="214"/>
        <v>1</v>
      </c>
      <c r="AJ262" s="227">
        <v>26248970</v>
      </c>
      <c r="AK262" s="228">
        <f t="shared" si="215"/>
        <v>1640560.625</v>
      </c>
      <c r="AL262" s="225">
        <v>14</v>
      </c>
      <c r="AM262" s="226">
        <f t="shared" si="216"/>
        <v>0.875</v>
      </c>
      <c r="AN262" s="227">
        <v>3456309</v>
      </c>
      <c r="AO262" s="228">
        <f t="shared" si="217"/>
        <v>246879.21428571429</v>
      </c>
      <c r="AP262" s="224">
        <v>2</v>
      </c>
      <c r="AQ262" s="225">
        <v>2</v>
      </c>
      <c r="AR262" s="226">
        <f t="shared" si="218"/>
        <v>1</v>
      </c>
      <c r="AS262" s="227">
        <v>345000</v>
      </c>
      <c r="AT262" s="228">
        <f t="shared" si="219"/>
        <v>172500</v>
      </c>
      <c r="AU262" s="225">
        <v>2</v>
      </c>
      <c r="AV262" s="226">
        <f t="shared" si="220"/>
        <v>1</v>
      </c>
      <c r="AW262" s="227">
        <v>142430</v>
      </c>
      <c r="AX262" s="228">
        <f t="shared" si="221"/>
        <v>71215</v>
      </c>
      <c r="AY262" s="224">
        <v>0</v>
      </c>
      <c r="AZ262" s="225">
        <v>0</v>
      </c>
      <c r="BA262" s="226" t="str">
        <f t="shared" si="222"/>
        <v>-</v>
      </c>
      <c r="BB262" s="227">
        <v>0</v>
      </c>
      <c r="BC262" s="228" t="str">
        <f t="shared" si="223"/>
        <v>-</v>
      </c>
      <c r="BD262" s="225">
        <v>0</v>
      </c>
      <c r="BE262" s="226" t="str">
        <f t="shared" si="224"/>
        <v>-</v>
      </c>
      <c r="BF262" s="227">
        <v>0</v>
      </c>
      <c r="BG262" s="228" t="str">
        <f t="shared" si="225"/>
        <v>-</v>
      </c>
      <c r="BH262" s="224">
        <v>0</v>
      </c>
      <c r="BI262" s="225">
        <v>0</v>
      </c>
      <c r="BJ262" s="226" t="str">
        <f t="shared" si="226"/>
        <v>-</v>
      </c>
      <c r="BK262" s="227">
        <v>0</v>
      </c>
      <c r="BL262" s="228" t="str">
        <f t="shared" si="227"/>
        <v>-</v>
      </c>
      <c r="BM262" s="225">
        <v>0</v>
      </c>
      <c r="BN262" s="226" t="str">
        <f t="shared" si="228"/>
        <v>-</v>
      </c>
      <c r="BO262" s="227">
        <v>0</v>
      </c>
      <c r="BP262" s="228" t="str">
        <f t="shared" si="229"/>
        <v>-</v>
      </c>
      <c r="BQ262" s="229">
        <f t="shared" si="230"/>
        <v>37</v>
      </c>
      <c r="BR262" s="225">
        <f t="shared" si="231"/>
        <v>37</v>
      </c>
      <c r="BS262" s="226">
        <f t="shared" si="232"/>
        <v>1</v>
      </c>
      <c r="BT262" s="227">
        <f t="shared" si="233"/>
        <v>32628910</v>
      </c>
      <c r="BU262" s="228">
        <f t="shared" si="234"/>
        <v>881862.43243243243</v>
      </c>
      <c r="BV262" s="225">
        <f t="shared" si="235"/>
        <v>29</v>
      </c>
      <c r="BW262" s="226">
        <f t="shared" si="236"/>
        <v>0.78378378378378377</v>
      </c>
      <c r="BX262" s="227">
        <f t="shared" si="237"/>
        <v>4867984</v>
      </c>
      <c r="BY262" s="228">
        <f t="shared" si="238"/>
        <v>167861.5172413793</v>
      </c>
      <c r="BZ262" s="85"/>
      <c r="CA262" s="89">
        <f t="shared" si="200"/>
        <v>0.21621621621621623</v>
      </c>
      <c r="CB262" s="89">
        <f t="shared" si="201"/>
        <v>0</v>
      </c>
    </row>
    <row r="263" spans="1:80" s="15" customFormat="1" ht="13.5" customHeight="1">
      <c r="A263" s="65"/>
      <c r="B263" s="332"/>
      <c r="C263" s="329"/>
      <c r="D263" s="221"/>
      <c r="E263" s="75" t="s">
        <v>234</v>
      </c>
      <c r="F263" s="222">
        <v>0</v>
      </c>
      <c r="G263" s="136">
        <v>0</v>
      </c>
      <c r="H263" s="134" t="str">
        <f>IFERROR(G263/F263,"-")</f>
        <v>-</v>
      </c>
      <c r="I263" s="137">
        <v>0</v>
      </c>
      <c r="J263" s="135" t="str">
        <f>IFERROR(I263/G263,"-")</f>
        <v>-</v>
      </c>
      <c r="K263" s="136">
        <v>0</v>
      </c>
      <c r="L263" s="134" t="str">
        <f>IFERROR(K263/F263,"-")</f>
        <v>-</v>
      </c>
      <c r="M263" s="137">
        <v>0</v>
      </c>
      <c r="N263" s="135" t="str">
        <f>IFERROR(M263/K263,"-")</f>
        <v>-</v>
      </c>
      <c r="O263" s="222">
        <v>0</v>
      </c>
      <c r="P263" s="136">
        <v>0</v>
      </c>
      <c r="Q263" s="134" t="str">
        <f>IFERROR(P263/O263,"-")</f>
        <v>-</v>
      </c>
      <c r="R263" s="137">
        <v>0</v>
      </c>
      <c r="S263" s="135" t="str">
        <f>IFERROR(R263/P263,"-")</f>
        <v>-</v>
      </c>
      <c r="T263" s="136">
        <v>0</v>
      </c>
      <c r="U263" s="134" t="str">
        <f>IFERROR(T263/O263,"-")</f>
        <v>-</v>
      </c>
      <c r="V263" s="137">
        <v>0</v>
      </c>
      <c r="W263" s="135" t="str">
        <f>IFERROR(V263/T263,"-")</f>
        <v>-</v>
      </c>
      <c r="X263" s="222">
        <v>0</v>
      </c>
      <c r="Y263" s="136">
        <v>0</v>
      </c>
      <c r="Z263" s="134" t="str">
        <f>IFERROR(Y263/X263,"-")</f>
        <v>-</v>
      </c>
      <c r="AA263" s="137">
        <v>0</v>
      </c>
      <c r="AB263" s="135" t="str">
        <f>IFERROR(AA263/Y263,"-")</f>
        <v>-</v>
      </c>
      <c r="AC263" s="136">
        <v>0</v>
      </c>
      <c r="AD263" s="134" t="str">
        <f>IFERROR(AC263/X263,"-")</f>
        <v>-</v>
      </c>
      <c r="AE263" s="137">
        <v>0</v>
      </c>
      <c r="AF263" s="135" t="str">
        <f>IFERROR(AE263/AC263,"-")</f>
        <v>-</v>
      </c>
      <c r="AG263" s="222">
        <v>0</v>
      </c>
      <c r="AH263" s="136">
        <v>0</v>
      </c>
      <c r="AI263" s="134" t="str">
        <f>IFERROR(AH263/AG263,"-")</f>
        <v>-</v>
      </c>
      <c r="AJ263" s="137">
        <v>0</v>
      </c>
      <c r="AK263" s="135" t="str">
        <f>IFERROR(AJ263/AH263,"-")</f>
        <v>-</v>
      </c>
      <c r="AL263" s="136">
        <v>0</v>
      </c>
      <c r="AM263" s="134" t="str">
        <f>IFERROR(AL263/AG263,"-")</f>
        <v>-</v>
      </c>
      <c r="AN263" s="137">
        <v>0</v>
      </c>
      <c r="AO263" s="135" t="str">
        <f>IFERROR(AN263/AL263,"-")</f>
        <v>-</v>
      </c>
      <c r="AP263" s="222">
        <v>0</v>
      </c>
      <c r="AQ263" s="136">
        <v>0</v>
      </c>
      <c r="AR263" s="134" t="str">
        <f>IFERROR(AQ263/AP263,"-")</f>
        <v>-</v>
      </c>
      <c r="AS263" s="137">
        <v>0</v>
      </c>
      <c r="AT263" s="135" t="str">
        <f>IFERROR(AS263/AQ263,"-")</f>
        <v>-</v>
      </c>
      <c r="AU263" s="136">
        <v>0</v>
      </c>
      <c r="AV263" s="134" t="str">
        <f>IFERROR(AU263/AP263,"-")</f>
        <v>-</v>
      </c>
      <c r="AW263" s="137">
        <v>0</v>
      </c>
      <c r="AX263" s="135" t="str">
        <f>IFERROR(AW263/AU263,"-")</f>
        <v>-</v>
      </c>
      <c r="AY263" s="222">
        <v>0</v>
      </c>
      <c r="AZ263" s="136">
        <v>0</v>
      </c>
      <c r="BA263" s="134" t="str">
        <f>IFERROR(AZ263/AY263,"-")</f>
        <v>-</v>
      </c>
      <c r="BB263" s="137">
        <v>0</v>
      </c>
      <c r="BC263" s="135" t="str">
        <f>IFERROR(BB263/AZ263,"-")</f>
        <v>-</v>
      </c>
      <c r="BD263" s="136">
        <v>0</v>
      </c>
      <c r="BE263" s="134" t="str">
        <f>IFERROR(BD263/AY263,"-")</f>
        <v>-</v>
      </c>
      <c r="BF263" s="137">
        <v>0</v>
      </c>
      <c r="BG263" s="135" t="str">
        <f>IFERROR(BF263/BD263,"-")</f>
        <v>-</v>
      </c>
      <c r="BH263" s="222">
        <v>0</v>
      </c>
      <c r="BI263" s="136">
        <v>0</v>
      </c>
      <c r="BJ263" s="134" t="str">
        <f>IFERROR(BI263/BH263,"-")</f>
        <v>-</v>
      </c>
      <c r="BK263" s="137">
        <v>0</v>
      </c>
      <c r="BL263" s="135" t="str">
        <f>IFERROR(BK263/BI263,"-")</f>
        <v>-</v>
      </c>
      <c r="BM263" s="136">
        <v>0</v>
      </c>
      <c r="BN263" s="134" t="str">
        <f>IFERROR(BM263/BH263,"-")</f>
        <v>-</v>
      </c>
      <c r="BO263" s="137">
        <v>0</v>
      </c>
      <c r="BP263" s="135" t="str">
        <f>IFERROR(BO263/BM263,"-")</f>
        <v>-</v>
      </c>
      <c r="BQ263" s="223">
        <f t="shared" si="230"/>
        <v>0</v>
      </c>
      <c r="BR263" s="136">
        <f t="shared" si="231"/>
        <v>0</v>
      </c>
      <c r="BS263" s="134" t="str">
        <f>IFERROR(BR263/BQ263,"-")</f>
        <v>-</v>
      </c>
      <c r="BT263" s="137">
        <f>SUM(I263,R263,AA263,AJ263,AS263,BB263,BK263)</f>
        <v>0</v>
      </c>
      <c r="BU263" s="135" t="str">
        <f>IFERROR(BT263/BR263,"-")</f>
        <v>-</v>
      </c>
      <c r="BV263" s="136">
        <f>SUM(K263,T263,AC263,AL263,AU263,BD263,BM263)</f>
        <v>0</v>
      </c>
      <c r="BW263" s="134" t="str">
        <f>IFERROR(BV263/BQ263,"-")</f>
        <v>-</v>
      </c>
      <c r="BX263" s="137">
        <f>SUM(M263,V263,AE263,AN263,AW263,BF263,BO263)</f>
        <v>0</v>
      </c>
      <c r="BY263" s="135" t="str">
        <f>IFERROR(BX263/BV263,"-")</f>
        <v>-</v>
      </c>
      <c r="BZ263" s="85"/>
      <c r="CA263" s="89" t="str">
        <f t="shared" ref="CA263:CA326" si="239">IFERROR(BS263-BW263,"-")</f>
        <v>-</v>
      </c>
      <c r="CB263" s="89" t="str">
        <f t="shared" si="201"/>
        <v>-</v>
      </c>
    </row>
    <row r="264" spans="1:80" s="15" customFormat="1" ht="13.5" customHeight="1">
      <c r="A264" s="65"/>
      <c r="B264" s="333"/>
      <c r="C264" s="330"/>
      <c r="D264" s="338" t="s">
        <v>225</v>
      </c>
      <c r="E264" s="339"/>
      <c r="F264" s="154">
        <v>78</v>
      </c>
      <c r="G264" s="62">
        <v>75</v>
      </c>
      <c r="H264" s="83">
        <f t="shared" si="202"/>
        <v>0.96153846153846156</v>
      </c>
      <c r="I264" s="102">
        <v>127621210</v>
      </c>
      <c r="J264" s="110">
        <f t="shared" si="203"/>
        <v>1701616.1333333333</v>
      </c>
      <c r="K264" s="62">
        <v>58</v>
      </c>
      <c r="L264" s="83">
        <f t="shared" si="204"/>
        <v>0.74358974358974361</v>
      </c>
      <c r="M264" s="102">
        <v>33955123</v>
      </c>
      <c r="N264" s="110">
        <f t="shared" si="205"/>
        <v>585433.1551724138</v>
      </c>
      <c r="O264" s="154">
        <v>191</v>
      </c>
      <c r="P264" s="62">
        <v>180</v>
      </c>
      <c r="Q264" s="83">
        <f t="shared" si="206"/>
        <v>0.94240837696335078</v>
      </c>
      <c r="R264" s="102">
        <v>323066990</v>
      </c>
      <c r="S264" s="110">
        <f t="shared" si="207"/>
        <v>1794816.611111111</v>
      </c>
      <c r="T264" s="62">
        <v>147</v>
      </c>
      <c r="U264" s="83">
        <f t="shared" si="208"/>
        <v>0.76963350785340312</v>
      </c>
      <c r="V264" s="102">
        <v>82979849</v>
      </c>
      <c r="W264" s="110">
        <f t="shared" si="209"/>
        <v>564488.76870748296</v>
      </c>
      <c r="X264" s="154">
        <v>10221</v>
      </c>
      <c r="Y264" s="62">
        <v>9373</v>
      </c>
      <c r="Z264" s="83">
        <f t="shared" si="210"/>
        <v>0.9170335583602387</v>
      </c>
      <c r="AA264" s="102">
        <v>7021005950</v>
      </c>
      <c r="AB264" s="110">
        <f t="shared" si="211"/>
        <v>749067.10231516056</v>
      </c>
      <c r="AC264" s="62">
        <v>7834</v>
      </c>
      <c r="AD264" s="83">
        <f t="shared" si="212"/>
        <v>0.76646120731826628</v>
      </c>
      <c r="AE264" s="102">
        <v>1482099629</v>
      </c>
      <c r="AF264" s="110">
        <f t="shared" si="213"/>
        <v>189188.1068419709</v>
      </c>
      <c r="AG264" s="154">
        <v>7704</v>
      </c>
      <c r="AH264" s="62">
        <v>7313</v>
      </c>
      <c r="AI264" s="83">
        <f t="shared" si="214"/>
        <v>0.94924714434060231</v>
      </c>
      <c r="AJ264" s="102">
        <v>7049538790</v>
      </c>
      <c r="AK264" s="110">
        <f t="shared" si="215"/>
        <v>963973.57992615888</v>
      </c>
      <c r="AL264" s="62">
        <v>6408</v>
      </c>
      <c r="AM264" s="83">
        <f t="shared" si="216"/>
        <v>0.83177570093457942</v>
      </c>
      <c r="AN264" s="102">
        <v>1414387593</v>
      </c>
      <c r="AO264" s="110">
        <f t="shared" si="217"/>
        <v>220722.15870786516</v>
      </c>
      <c r="AP264" s="154">
        <v>5233</v>
      </c>
      <c r="AQ264" s="62">
        <v>4973</v>
      </c>
      <c r="AR264" s="83">
        <f t="shared" si="218"/>
        <v>0.95031530670743358</v>
      </c>
      <c r="AS264" s="102">
        <v>5731520120</v>
      </c>
      <c r="AT264" s="110">
        <f t="shared" si="219"/>
        <v>1152527.6734365574</v>
      </c>
      <c r="AU264" s="62">
        <v>4459</v>
      </c>
      <c r="AV264" s="83">
        <f t="shared" si="220"/>
        <v>0.85209248996751386</v>
      </c>
      <c r="AW264" s="102">
        <v>1077039537</v>
      </c>
      <c r="AX264" s="110">
        <f t="shared" si="221"/>
        <v>241542.84301412874</v>
      </c>
      <c r="AY264" s="154">
        <v>2519</v>
      </c>
      <c r="AZ264" s="62">
        <v>2369</v>
      </c>
      <c r="BA264" s="83">
        <f t="shared" si="222"/>
        <v>0.94045256053989679</v>
      </c>
      <c r="BB264" s="102">
        <v>2825659060</v>
      </c>
      <c r="BC264" s="110">
        <f t="shared" si="223"/>
        <v>1192764.482904179</v>
      </c>
      <c r="BD264" s="62">
        <v>2131</v>
      </c>
      <c r="BE264" s="83">
        <f t="shared" si="224"/>
        <v>0.84597062326319972</v>
      </c>
      <c r="BF264" s="102">
        <v>488126725</v>
      </c>
      <c r="BG264" s="110">
        <f t="shared" si="225"/>
        <v>229059.93664946035</v>
      </c>
      <c r="BH264" s="154">
        <v>912</v>
      </c>
      <c r="BI264" s="62">
        <v>833</v>
      </c>
      <c r="BJ264" s="83">
        <f t="shared" si="226"/>
        <v>0.91337719298245612</v>
      </c>
      <c r="BK264" s="102">
        <v>1016765460</v>
      </c>
      <c r="BL264" s="110">
        <f t="shared" si="227"/>
        <v>1220606.7947178872</v>
      </c>
      <c r="BM264" s="62">
        <v>730</v>
      </c>
      <c r="BN264" s="83">
        <f t="shared" si="228"/>
        <v>0.80043859649122806</v>
      </c>
      <c r="BO264" s="102">
        <v>143609942</v>
      </c>
      <c r="BP264" s="110">
        <f t="shared" si="229"/>
        <v>196725.94794520547</v>
      </c>
      <c r="BQ264" s="108">
        <f t="shared" si="230"/>
        <v>26858</v>
      </c>
      <c r="BR264" s="62">
        <f t="shared" si="231"/>
        <v>25116</v>
      </c>
      <c r="BS264" s="83">
        <f t="shared" si="232"/>
        <v>0.93514036786060017</v>
      </c>
      <c r="BT264" s="102">
        <f t="shared" si="233"/>
        <v>24095177580</v>
      </c>
      <c r="BU264" s="110">
        <f t="shared" si="234"/>
        <v>959355.6927854754</v>
      </c>
      <c r="BV264" s="62">
        <f t="shared" si="235"/>
        <v>21767</v>
      </c>
      <c r="BW264" s="83">
        <f t="shared" si="236"/>
        <v>0.81044753890833277</v>
      </c>
      <c r="BX264" s="102">
        <f t="shared" si="237"/>
        <v>4722198398</v>
      </c>
      <c r="BY264" s="110">
        <f t="shared" si="238"/>
        <v>216943.00537510912</v>
      </c>
      <c r="BZ264" s="85"/>
      <c r="CA264" s="89">
        <f t="shared" si="239"/>
        <v>0.12469282895226741</v>
      </c>
      <c r="CB264" s="89">
        <f t="shared" ref="CB264:CB327" si="240">IFERROR(1-BS264,"-")</f>
        <v>6.4859632139399825E-2</v>
      </c>
    </row>
    <row r="265" spans="1:80" s="15" customFormat="1" ht="13.5" customHeight="1">
      <c r="A265" s="65"/>
      <c r="B265" s="331">
        <v>44</v>
      </c>
      <c r="C265" s="328" t="s">
        <v>21</v>
      </c>
      <c r="D265" s="318" t="s">
        <v>157</v>
      </c>
      <c r="E265" s="307"/>
      <c r="F265" s="154">
        <v>5</v>
      </c>
      <c r="G265" s="62">
        <v>5</v>
      </c>
      <c r="H265" s="83">
        <f t="shared" si="202"/>
        <v>1</v>
      </c>
      <c r="I265" s="102">
        <v>4946380</v>
      </c>
      <c r="J265" s="110">
        <f t="shared" si="203"/>
        <v>989276</v>
      </c>
      <c r="K265" s="62">
        <v>3</v>
      </c>
      <c r="L265" s="83">
        <f t="shared" si="204"/>
        <v>0.6</v>
      </c>
      <c r="M265" s="102">
        <v>997757</v>
      </c>
      <c r="N265" s="110">
        <f t="shared" si="205"/>
        <v>332585.66666666669</v>
      </c>
      <c r="O265" s="154">
        <v>10</v>
      </c>
      <c r="P265" s="62">
        <v>10</v>
      </c>
      <c r="Q265" s="83">
        <f t="shared" si="206"/>
        <v>1</v>
      </c>
      <c r="R265" s="102">
        <v>10797310</v>
      </c>
      <c r="S265" s="110">
        <f t="shared" si="207"/>
        <v>1079731</v>
      </c>
      <c r="T265" s="62">
        <v>8</v>
      </c>
      <c r="U265" s="83">
        <f t="shared" si="208"/>
        <v>0.8</v>
      </c>
      <c r="V265" s="102">
        <v>1223324</v>
      </c>
      <c r="W265" s="110">
        <f t="shared" si="209"/>
        <v>152915.5</v>
      </c>
      <c r="X265" s="154">
        <v>4118</v>
      </c>
      <c r="Y265" s="62">
        <v>4067</v>
      </c>
      <c r="Z265" s="83">
        <f t="shared" si="210"/>
        <v>0.98761534725594946</v>
      </c>
      <c r="AA265" s="102">
        <v>1712501790</v>
      </c>
      <c r="AB265" s="110">
        <f t="shared" si="211"/>
        <v>421072.48340299976</v>
      </c>
      <c r="AC265" s="62">
        <v>3475</v>
      </c>
      <c r="AD265" s="83">
        <f t="shared" si="212"/>
        <v>0.84385624089363764</v>
      </c>
      <c r="AE265" s="102">
        <v>362684143</v>
      </c>
      <c r="AF265" s="110">
        <f t="shared" si="213"/>
        <v>104369.53755395683</v>
      </c>
      <c r="AG265" s="154">
        <v>2813</v>
      </c>
      <c r="AH265" s="62">
        <v>2793</v>
      </c>
      <c r="AI265" s="83">
        <f t="shared" si="214"/>
        <v>0.99289015286171345</v>
      </c>
      <c r="AJ265" s="102">
        <v>1423505990</v>
      </c>
      <c r="AK265" s="110">
        <f t="shared" si="215"/>
        <v>509669.16935195134</v>
      </c>
      <c r="AL265" s="62">
        <v>2480</v>
      </c>
      <c r="AM265" s="83">
        <f t="shared" si="216"/>
        <v>0.88162104514752937</v>
      </c>
      <c r="AN265" s="102">
        <v>293936373</v>
      </c>
      <c r="AO265" s="110">
        <f t="shared" si="217"/>
        <v>118522.7310483871</v>
      </c>
      <c r="AP265" s="154">
        <v>1218</v>
      </c>
      <c r="AQ265" s="62">
        <v>1212</v>
      </c>
      <c r="AR265" s="83">
        <f t="shared" si="218"/>
        <v>0.99507389162561577</v>
      </c>
      <c r="AS265" s="102">
        <v>674368840</v>
      </c>
      <c r="AT265" s="110">
        <f t="shared" si="219"/>
        <v>556409.93399339938</v>
      </c>
      <c r="AU265" s="62">
        <v>1111</v>
      </c>
      <c r="AV265" s="83">
        <f t="shared" si="220"/>
        <v>0.91215106732348117</v>
      </c>
      <c r="AW265" s="102">
        <v>127598936</v>
      </c>
      <c r="AX265" s="110">
        <f t="shared" si="221"/>
        <v>114850.52745274527</v>
      </c>
      <c r="AY265" s="154">
        <v>339</v>
      </c>
      <c r="AZ265" s="62">
        <v>337</v>
      </c>
      <c r="BA265" s="83">
        <f t="shared" si="222"/>
        <v>0.99410029498525077</v>
      </c>
      <c r="BB265" s="102">
        <v>177864120</v>
      </c>
      <c r="BC265" s="110">
        <f t="shared" si="223"/>
        <v>527786.70623145404</v>
      </c>
      <c r="BD265" s="62">
        <v>306</v>
      </c>
      <c r="BE265" s="83">
        <f t="shared" si="224"/>
        <v>0.90265486725663713</v>
      </c>
      <c r="BF265" s="102">
        <v>33349115</v>
      </c>
      <c r="BG265" s="110">
        <f t="shared" si="225"/>
        <v>108984.03594771241</v>
      </c>
      <c r="BH265" s="154">
        <v>65</v>
      </c>
      <c r="BI265" s="62">
        <v>65</v>
      </c>
      <c r="BJ265" s="83">
        <f t="shared" si="226"/>
        <v>1</v>
      </c>
      <c r="BK265" s="102">
        <v>45778290</v>
      </c>
      <c r="BL265" s="110">
        <f t="shared" si="227"/>
        <v>704281.38461538462</v>
      </c>
      <c r="BM265" s="62">
        <v>61</v>
      </c>
      <c r="BN265" s="83">
        <f t="shared" si="228"/>
        <v>0.93846153846153846</v>
      </c>
      <c r="BO265" s="102">
        <v>7463955</v>
      </c>
      <c r="BP265" s="110">
        <f t="shared" si="229"/>
        <v>122359.91803278688</v>
      </c>
      <c r="BQ265" s="108">
        <f t="shared" si="230"/>
        <v>8568</v>
      </c>
      <c r="BR265" s="62">
        <f t="shared" si="231"/>
        <v>8489</v>
      </c>
      <c r="BS265" s="83">
        <f t="shared" si="232"/>
        <v>0.99077964519140993</v>
      </c>
      <c r="BT265" s="102">
        <f t="shared" si="233"/>
        <v>4049762720</v>
      </c>
      <c r="BU265" s="110">
        <f t="shared" si="234"/>
        <v>477060.04476381198</v>
      </c>
      <c r="BV265" s="62">
        <f t="shared" si="235"/>
        <v>7444</v>
      </c>
      <c r="BW265" s="83">
        <f t="shared" si="236"/>
        <v>0.86881419234360413</v>
      </c>
      <c r="BX265" s="102">
        <f t="shared" si="237"/>
        <v>827253603</v>
      </c>
      <c r="BY265" s="110">
        <f t="shared" si="238"/>
        <v>111130.25295540033</v>
      </c>
      <c r="BZ265" s="85"/>
      <c r="CA265" s="89">
        <f t="shared" si="239"/>
        <v>0.1219654528478058</v>
      </c>
      <c r="CB265" s="89">
        <f t="shared" si="240"/>
        <v>9.22035480859007E-3</v>
      </c>
    </row>
    <row r="266" spans="1:80" s="15" customFormat="1" ht="13.5" customHeight="1">
      <c r="A266" s="65"/>
      <c r="B266" s="332"/>
      <c r="C266" s="329"/>
      <c r="D266" s="306" t="s">
        <v>171</v>
      </c>
      <c r="E266" s="307"/>
      <c r="F266" s="154">
        <v>0</v>
      </c>
      <c r="G266" s="62">
        <v>0</v>
      </c>
      <c r="H266" s="83" t="str">
        <f t="shared" si="202"/>
        <v>-</v>
      </c>
      <c r="I266" s="102">
        <v>0</v>
      </c>
      <c r="J266" s="110" t="str">
        <f t="shared" si="203"/>
        <v>-</v>
      </c>
      <c r="K266" s="62">
        <v>0</v>
      </c>
      <c r="L266" s="83" t="str">
        <f t="shared" si="204"/>
        <v>-</v>
      </c>
      <c r="M266" s="102">
        <v>0</v>
      </c>
      <c r="N266" s="110" t="str">
        <f t="shared" si="205"/>
        <v>-</v>
      </c>
      <c r="O266" s="154">
        <v>0</v>
      </c>
      <c r="P266" s="62">
        <v>0</v>
      </c>
      <c r="Q266" s="83" t="str">
        <f t="shared" si="206"/>
        <v>-</v>
      </c>
      <c r="R266" s="102">
        <v>0</v>
      </c>
      <c r="S266" s="110" t="str">
        <f t="shared" si="207"/>
        <v>-</v>
      </c>
      <c r="T266" s="62">
        <v>0</v>
      </c>
      <c r="U266" s="83" t="str">
        <f t="shared" si="208"/>
        <v>-</v>
      </c>
      <c r="V266" s="102">
        <v>0</v>
      </c>
      <c r="W266" s="110" t="str">
        <f t="shared" si="209"/>
        <v>-</v>
      </c>
      <c r="X266" s="154">
        <v>189</v>
      </c>
      <c r="Y266" s="62">
        <v>188</v>
      </c>
      <c r="Z266" s="83">
        <f t="shared" si="210"/>
        <v>0.99470899470899465</v>
      </c>
      <c r="AA266" s="102">
        <v>99882870</v>
      </c>
      <c r="AB266" s="110">
        <f t="shared" si="211"/>
        <v>531291.86170212761</v>
      </c>
      <c r="AC266" s="62">
        <v>153</v>
      </c>
      <c r="AD266" s="83">
        <f t="shared" si="212"/>
        <v>0.80952380952380953</v>
      </c>
      <c r="AE266" s="102">
        <v>16004157</v>
      </c>
      <c r="AF266" s="110">
        <f t="shared" si="213"/>
        <v>104602.33333333333</v>
      </c>
      <c r="AG266" s="154">
        <v>75</v>
      </c>
      <c r="AH266" s="62">
        <v>74</v>
      </c>
      <c r="AI266" s="83">
        <f t="shared" si="214"/>
        <v>0.98666666666666669</v>
      </c>
      <c r="AJ266" s="102">
        <v>56773090</v>
      </c>
      <c r="AK266" s="110">
        <f t="shared" si="215"/>
        <v>767203.91891891893</v>
      </c>
      <c r="AL266" s="62">
        <v>66</v>
      </c>
      <c r="AM266" s="83">
        <f t="shared" si="216"/>
        <v>0.88</v>
      </c>
      <c r="AN266" s="102">
        <v>13897354</v>
      </c>
      <c r="AO266" s="110">
        <f t="shared" si="217"/>
        <v>210565.9696969697</v>
      </c>
      <c r="AP266" s="154">
        <v>21</v>
      </c>
      <c r="AQ266" s="62">
        <v>21</v>
      </c>
      <c r="AR266" s="83">
        <f t="shared" si="218"/>
        <v>1</v>
      </c>
      <c r="AS266" s="102">
        <v>8843310</v>
      </c>
      <c r="AT266" s="110">
        <f t="shared" si="219"/>
        <v>421110</v>
      </c>
      <c r="AU266" s="62">
        <v>21</v>
      </c>
      <c r="AV266" s="83">
        <f t="shared" si="220"/>
        <v>1</v>
      </c>
      <c r="AW266" s="102">
        <v>1674078</v>
      </c>
      <c r="AX266" s="110">
        <f t="shared" si="221"/>
        <v>79718</v>
      </c>
      <c r="AY266" s="154">
        <v>2</v>
      </c>
      <c r="AZ266" s="62">
        <v>2</v>
      </c>
      <c r="BA266" s="83">
        <f t="shared" si="222"/>
        <v>1</v>
      </c>
      <c r="BB266" s="102">
        <v>5570660</v>
      </c>
      <c r="BC266" s="110">
        <f t="shared" si="223"/>
        <v>2785330</v>
      </c>
      <c r="BD266" s="62">
        <v>2</v>
      </c>
      <c r="BE266" s="83">
        <f t="shared" si="224"/>
        <v>1</v>
      </c>
      <c r="BF266" s="102">
        <v>374728</v>
      </c>
      <c r="BG266" s="110">
        <f t="shared" si="225"/>
        <v>187364</v>
      </c>
      <c r="BH266" s="154">
        <v>0</v>
      </c>
      <c r="BI266" s="62">
        <v>0</v>
      </c>
      <c r="BJ266" s="83" t="str">
        <f t="shared" si="226"/>
        <v>-</v>
      </c>
      <c r="BK266" s="102">
        <v>0</v>
      </c>
      <c r="BL266" s="110" t="str">
        <f t="shared" si="227"/>
        <v>-</v>
      </c>
      <c r="BM266" s="62">
        <v>0</v>
      </c>
      <c r="BN266" s="83" t="str">
        <f t="shared" si="228"/>
        <v>-</v>
      </c>
      <c r="BO266" s="102">
        <v>0</v>
      </c>
      <c r="BP266" s="110" t="str">
        <f t="shared" si="229"/>
        <v>-</v>
      </c>
      <c r="BQ266" s="108">
        <f t="shared" si="230"/>
        <v>287</v>
      </c>
      <c r="BR266" s="62">
        <f t="shared" si="231"/>
        <v>285</v>
      </c>
      <c r="BS266" s="83">
        <f t="shared" si="232"/>
        <v>0.99303135888501737</v>
      </c>
      <c r="BT266" s="102">
        <f t="shared" si="233"/>
        <v>171069930</v>
      </c>
      <c r="BU266" s="110">
        <f t="shared" si="234"/>
        <v>600245.36842105258</v>
      </c>
      <c r="BV266" s="62">
        <f t="shared" si="235"/>
        <v>242</v>
      </c>
      <c r="BW266" s="83">
        <f t="shared" si="236"/>
        <v>0.84320557491289194</v>
      </c>
      <c r="BX266" s="102">
        <f t="shared" si="237"/>
        <v>31950317</v>
      </c>
      <c r="BY266" s="110">
        <f t="shared" si="238"/>
        <v>132026.10330578513</v>
      </c>
      <c r="BZ266" s="85"/>
      <c r="CA266" s="89">
        <f t="shared" si="239"/>
        <v>0.14982578397212543</v>
      </c>
      <c r="CB266" s="89">
        <f t="shared" si="240"/>
        <v>6.9686411149826322E-3</v>
      </c>
    </row>
    <row r="267" spans="1:80" s="15" customFormat="1" ht="13.5" customHeight="1">
      <c r="A267" s="65"/>
      <c r="B267" s="332"/>
      <c r="C267" s="329"/>
      <c r="D267" s="84"/>
      <c r="E267" s="74" t="s">
        <v>167</v>
      </c>
      <c r="F267" s="178">
        <v>0</v>
      </c>
      <c r="G267" s="64">
        <v>0</v>
      </c>
      <c r="H267" s="82" t="str">
        <f t="shared" si="202"/>
        <v>-</v>
      </c>
      <c r="I267" s="111">
        <v>0</v>
      </c>
      <c r="J267" s="112" t="str">
        <f t="shared" si="203"/>
        <v>-</v>
      </c>
      <c r="K267" s="64">
        <v>0</v>
      </c>
      <c r="L267" s="82" t="str">
        <f t="shared" si="204"/>
        <v>-</v>
      </c>
      <c r="M267" s="111">
        <v>0</v>
      </c>
      <c r="N267" s="112" t="str">
        <f t="shared" si="205"/>
        <v>-</v>
      </c>
      <c r="O267" s="178">
        <v>0</v>
      </c>
      <c r="P267" s="64">
        <v>0</v>
      </c>
      <c r="Q267" s="82" t="str">
        <f t="shared" si="206"/>
        <v>-</v>
      </c>
      <c r="R267" s="111">
        <v>0</v>
      </c>
      <c r="S267" s="112" t="str">
        <f t="shared" si="207"/>
        <v>-</v>
      </c>
      <c r="T267" s="64">
        <v>0</v>
      </c>
      <c r="U267" s="82" t="str">
        <f t="shared" si="208"/>
        <v>-</v>
      </c>
      <c r="V267" s="111">
        <v>0</v>
      </c>
      <c r="W267" s="112" t="str">
        <f t="shared" si="209"/>
        <v>-</v>
      </c>
      <c r="X267" s="178">
        <v>144</v>
      </c>
      <c r="Y267" s="64">
        <v>143</v>
      </c>
      <c r="Z267" s="82">
        <f t="shared" si="210"/>
        <v>0.99305555555555558</v>
      </c>
      <c r="AA267" s="111">
        <v>78998590</v>
      </c>
      <c r="AB267" s="112">
        <f t="shared" si="211"/>
        <v>552437.69230769225</v>
      </c>
      <c r="AC267" s="64">
        <v>117</v>
      </c>
      <c r="AD267" s="82">
        <f t="shared" si="212"/>
        <v>0.8125</v>
      </c>
      <c r="AE267" s="111">
        <v>12072204</v>
      </c>
      <c r="AF267" s="112">
        <f t="shared" si="213"/>
        <v>103181.23076923077</v>
      </c>
      <c r="AG267" s="178">
        <v>54</v>
      </c>
      <c r="AH267" s="64">
        <v>54</v>
      </c>
      <c r="AI267" s="82">
        <f t="shared" si="214"/>
        <v>1</v>
      </c>
      <c r="AJ267" s="111">
        <v>42038780</v>
      </c>
      <c r="AK267" s="112">
        <f t="shared" si="215"/>
        <v>778495.92592592596</v>
      </c>
      <c r="AL267" s="64">
        <v>48</v>
      </c>
      <c r="AM267" s="82">
        <f t="shared" si="216"/>
        <v>0.88888888888888884</v>
      </c>
      <c r="AN267" s="111">
        <v>6305966</v>
      </c>
      <c r="AO267" s="112">
        <f t="shared" si="217"/>
        <v>131374.29166666666</v>
      </c>
      <c r="AP267" s="178">
        <v>17</v>
      </c>
      <c r="AQ267" s="64">
        <v>17</v>
      </c>
      <c r="AR267" s="82">
        <f t="shared" si="218"/>
        <v>1</v>
      </c>
      <c r="AS267" s="111">
        <v>7162690</v>
      </c>
      <c r="AT267" s="112">
        <f t="shared" si="219"/>
        <v>421334.70588235295</v>
      </c>
      <c r="AU267" s="64">
        <v>17</v>
      </c>
      <c r="AV267" s="82">
        <f t="shared" si="220"/>
        <v>1</v>
      </c>
      <c r="AW267" s="111">
        <v>1353449</v>
      </c>
      <c r="AX267" s="112">
        <f t="shared" si="221"/>
        <v>79614.647058823524</v>
      </c>
      <c r="AY267" s="178">
        <v>1</v>
      </c>
      <c r="AZ267" s="64">
        <v>1</v>
      </c>
      <c r="BA267" s="82">
        <f t="shared" si="222"/>
        <v>1</v>
      </c>
      <c r="BB267" s="111">
        <v>5020300</v>
      </c>
      <c r="BC267" s="112">
        <f t="shared" si="223"/>
        <v>5020300</v>
      </c>
      <c r="BD267" s="64">
        <v>1</v>
      </c>
      <c r="BE267" s="82">
        <f t="shared" si="224"/>
        <v>1</v>
      </c>
      <c r="BF267" s="111">
        <v>296600</v>
      </c>
      <c r="BG267" s="112">
        <f t="shared" si="225"/>
        <v>296600</v>
      </c>
      <c r="BH267" s="178">
        <v>0</v>
      </c>
      <c r="BI267" s="64">
        <v>0</v>
      </c>
      <c r="BJ267" s="82" t="str">
        <f t="shared" si="226"/>
        <v>-</v>
      </c>
      <c r="BK267" s="111">
        <v>0</v>
      </c>
      <c r="BL267" s="112" t="str">
        <f t="shared" si="227"/>
        <v>-</v>
      </c>
      <c r="BM267" s="64">
        <v>0</v>
      </c>
      <c r="BN267" s="82" t="str">
        <f t="shared" si="228"/>
        <v>-</v>
      </c>
      <c r="BO267" s="111">
        <v>0</v>
      </c>
      <c r="BP267" s="112" t="str">
        <f t="shared" si="229"/>
        <v>-</v>
      </c>
      <c r="BQ267" s="109">
        <f t="shared" si="230"/>
        <v>216</v>
      </c>
      <c r="BR267" s="64">
        <f t="shared" si="231"/>
        <v>215</v>
      </c>
      <c r="BS267" s="82">
        <f t="shared" si="232"/>
        <v>0.99537037037037035</v>
      </c>
      <c r="BT267" s="111">
        <f t="shared" si="233"/>
        <v>133220360</v>
      </c>
      <c r="BU267" s="112">
        <f t="shared" si="234"/>
        <v>619629.58139534888</v>
      </c>
      <c r="BV267" s="64">
        <f t="shared" si="235"/>
        <v>183</v>
      </c>
      <c r="BW267" s="82">
        <f t="shared" si="236"/>
        <v>0.84722222222222221</v>
      </c>
      <c r="BX267" s="111">
        <f t="shared" si="237"/>
        <v>20028219</v>
      </c>
      <c r="BY267" s="112">
        <f t="shared" si="238"/>
        <v>109443.81967213115</v>
      </c>
      <c r="BZ267" s="85"/>
      <c r="CA267" s="89">
        <f t="shared" si="239"/>
        <v>0.14814814814814814</v>
      </c>
      <c r="CB267" s="89">
        <f t="shared" si="240"/>
        <v>4.6296296296296502E-3</v>
      </c>
    </row>
    <row r="268" spans="1:80" s="15" customFormat="1" ht="13.5" customHeight="1">
      <c r="A268" s="65"/>
      <c r="B268" s="332"/>
      <c r="C268" s="329"/>
      <c r="D268" s="84"/>
      <c r="E268" s="209" t="s">
        <v>168</v>
      </c>
      <c r="F268" s="224">
        <v>0</v>
      </c>
      <c r="G268" s="225">
        <v>0</v>
      </c>
      <c r="H268" s="226" t="str">
        <f t="shared" si="202"/>
        <v>-</v>
      </c>
      <c r="I268" s="227">
        <v>0</v>
      </c>
      <c r="J268" s="228" t="str">
        <f t="shared" si="203"/>
        <v>-</v>
      </c>
      <c r="K268" s="225">
        <v>0</v>
      </c>
      <c r="L268" s="226" t="str">
        <f t="shared" si="204"/>
        <v>-</v>
      </c>
      <c r="M268" s="227">
        <v>0</v>
      </c>
      <c r="N268" s="228" t="str">
        <f t="shared" si="205"/>
        <v>-</v>
      </c>
      <c r="O268" s="224">
        <v>0</v>
      </c>
      <c r="P268" s="225">
        <v>0</v>
      </c>
      <c r="Q268" s="226" t="str">
        <f t="shared" si="206"/>
        <v>-</v>
      </c>
      <c r="R268" s="227">
        <v>0</v>
      </c>
      <c r="S268" s="228" t="str">
        <f t="shared" si="207"/>
        <v>-</v>
      </c>
      <c r="T268" s="225">
        <v>0</v>
      </c>
      <c r="U268" s="226" t="str">
        <f t="shared" si="208"/>
        <v>-</v>
      </c>
      <c r="V268" s="227">
        <v>0</v>
      </c>
      <c r="W268" s="228" t="str">
        <f t="shared" si="209"/>
        <v>-</v>
      </c>
      <c r="X268" s="224">
        <v>45</v>
      </c>
      <c r="Y268" s="225">
        <v>45</v>
      </c>
      <c r="Z268" s="226">
        <f t="shared" si="210"/>
        <v>1</v>
      </c>
      <c r="AA268" s="227">
        <v>20884280</v>
      </c>
      <c r="AB268" s="228">
        <f t="shared" si="211"/>
        <v>464095.11111111112</v>
      </c>
      <c r="AC268" s="225">
        <v>36</v>
      </c>
      <c r="AD268" s="226">
        <f t="shared" si="212"/>
        <v>0.8</v>
      </c>
      <c r="AE268" s="227">
        <v>3931953</v>
      </c>
      <c r="AF268" s="228">
        <f t="shared" si="213"/>
        <v>109220.91666666667</v>
      </c>
      <c r="AG268" s="224">
        <v>21</v>
      </c>
      <c r="AH268" s="225">
        <v>20</v>
      </c>
      <c r="AI268" s="226">
        <f t="shared" si="214"/>
        <v>0.95238095238095233</v>
      </c>
      <c r="AJ268" s="227">
        <v>14734310</v>
      </c>
      <c r="AK268" s="228">
        <f t="shared" si="215"/>
        <v>736715.5</v>
      </c>
      <c r="AL268" s="225">
        <v>18</v>
      </c>
      <c r="AM268" s="226">
        <f t="shared" si="216"/>
        <v>0.8571428571428571</v>
      </c>
      <c r="AN268" s="227">
        <v>7591388</v>
      </c>
      <c r="AO268" s="228">
        <f t="shared" si="217"/>
        <v>421743.77777777775</v>
      </c>
      <c r="AP268" s="224">
        <v>4</v>
      </c>
      <c r="AQ268" s="225">
        <v>4</v>
      </c>
      <c r="AR268" s="226">
        <f t="shared" si="218"/>
        <v>1</v>
      </c>
      <c r="AS268" s="227">
        <v>1680620</v>
      </c>
      <c r="AT268" s="228">
        <f t="shared" si="219"/>
        <v>420155</v>
      </c>
      <c r="AU268" s="225">
        <v>4</v>
      </c>
      <c r="AV268" s="226">
        <f t="shared" si="220"/>
        <v>1</v>
      </c>
      <c r="AW268" s="227">
        <v>320629</v>
      </c>
      <c r="AX268" s="228">
        <f t="shared" si="221"/>
        <v>80157.25</v>
      </c>
      <c r="AY268" s="224">
        <v>1</v>
      </c>
      <c r="AZ268" s="225">
        <v>1</v>
      </c>
      <c r="BA268" s="226">
        <f t="shared" si="222"/>
        <v>1</v>
      </c>
      <c r="BB268" s="227">
        <v>550360</v>
      </c>
      <c r="BC268" s="228">
        <f t="shared" si="223"/>
        <v>550360</v>
      </c>
      <c r="BD268" s="225">
        <v>1</v>
      </c>
      <c r="BE268" s="226">
        <f t="shared" si="224"/>
        <v>1</v>
      </c>
      <c r="BF268" s="227">
        <v>78128</v>
      </c>
      <c r="BG268" s="228">
        <f t="shared" si="225"/>
        <v>78128</v>
      </c>
      <c r="BH268" s="224">
        <v>0</v>
      </c>
      <c r="BI268" s="225">
        <v>0</v>
      </c>
      <c r="BJ268" s="226" t="str">
        <f t="shared" si="226"/>
        <v>-</v>
      </c>
      <c r="BK268" s="227">
        <v>0</v>
      </c>
      <c r="BL268" s="228" t="str">
        <f t="shared" si="227"/>
        <v>-</v>
      </c>
      <c r="BM268" s="225">
        <v>0</v>
      </c>
      <c r="BN268" s="226" t="str">
        <f t="shared" si="228"/>
        <v>-</v>
      </c>
      <c r="BO268" s="227">
        <v>0</v>
      </c>
      <c r="BP268" s="228" t="str">
        <f t="shared" si="229"/>
        <v>-</v>
      </c>
      <c r="BQ268" s="229">
        <f t="shared" si="230"/>
        <v>71</v>
      </c>
      <c r="BR268" s="225">
        <f t="shared" si="231"/>
        <v>70</v>
      </c>
      <c r="BS268" s="226">
        <f t="shared" si="232"/>
        <v>0.9859154929577465</v>
      </c>
      <c r="BT268" s="227">
        <f t="shared" si="233"/>
        <v>37849570</v>
      </c>
      <c r="BU268" s="228">
        <f t="shared" si="234"/>
        <v>540708.14285714284</v>
      </c>
      <c r="BV268" s="225">
        <f t="shared" si="235"/>
        <v>59</v>
      </c>
      <c r="BW268" s="226">
        <f t="shared" si="236"/>
        <v>0.83098591549295775</v>
      </c>
      <c r="BX268" s="227">
        <f t="shared" si="237"/>
        <v>11922098</v>
      </c>
      <c r="BY268" s="228">
        <f t="shared" si="238"/>
        <v>202069.45762711865</v>
      </c>
      <c r="BZ268" s="85"/>
      <c r="CA268" s="89">
        <f t="shared" si="239"/>
        <v>0.15492957746478875</v>
      </c>
      <c r="CB268" s="89">
        <f t="shared" si="240"/>
        <v>1.4084507042253502E-2</v>
      </c>
    </row>
    <row r="269" spans="1:80" s="15" customFormat="1" ht="13.5" customHeight="1">
      <c r="A269" s="65"/>
      <c r="B269" s="332"/>
      <c r="C269" s="329"/>
      <c r="D269" s="221"/>
      <c r="E269" s="75" t="s">
        <v>234</v>
      </c>
      <c r="F269" s="222">
        <v>0</v>
      </c>
      <c r="G269" s="136">
        <v>0</v>
      </c>
      <c r="H269" s="134" t="str">
        <f>IFERROR(G269/F269,"-")</f>
        <v>-</v>
      </c>
      <c r="I269" s="137">
        <v>0</v>
      </c>
      <c r="J269" s="135" t="str">
        <f>IFERROR(I269/G269,"-")</f>
        <v>-</v>
      </c>
      <c r="K269" s="136">
        <v>0</v>
      </c>
      <c r="L269" s="134" t="str">
        <f>IFERROR(K269/F269,"-")</f>
        <v>-</v>
      </c>
      <c r="M269" s="137">
        <v>0</v>
      </c>
      <c r="N269" s="135" t="str">
        <f>IFERROR(M269/K269,"-")</f>
        <v>-</v>
      </c>
      <c r="O269" s="222">
        <v>0</v>
      </c>
      <c r="P269" s="136">
        <v>0</v>
      </c>
      <c r="Q269" s="134" t="str">
        <f>IFERROR(P269/O269,"-")</f>
        <v>-</v>
      </c>
      <c r="R269" s="137">
        <v>0</v>
      </c>
      <c r="S269" s="135" t="str">
        <f>IFERROR(R269/P269,"-")</f>
        <v>-</v>
      </c>
      <c r="T269" s="136">
        <v>0</v>
      </c>
      <c r="U269" s="134" t="str">
        <f>IFERROR(T269/O269,"-")</f>
        <v>-</v>
      </c>
      <c r="V269" s="137">
        <v>0</v>
      </c>
      <c r="W269" s="135" t="str">
        <f>IFERROR(V269/T269,"-")</f>
        <v>-</v>
      </c>
      <c r="X269" s="222">
        <v>0</v>
      </c>
      <c r="Y269" s="136">
        <v>0</v>
      </c>
      <c r="Z269" s="134" t="str">
        <f>IFERROR(Y269/X269,"-")</f>
        <v>-</v>
      </c>
      <c r="AA269" s="137">
        <v>0</v>
      </c>
      <c r="AB269" s="135" t="str">
        <f>IFERROR(AA269/Y269,"-")</f>
        <v>-</v>
      </c>
      <c r="AC269" s="136">
        <v>0</v>
      </c>
      <c r="AD269" s="134" t="str">
        <f>IFERROR(AC269/X269,"-")</f>
        <v>-</v>
      </c>
      <c r="AE269" s="137">
        <v>0</v>
      </c>
      <c r="AF269" s="135" t="str">
        <f>IFERROR(AE269/AC269,"-")</f>
        <v>-</v>
      </c>
      <c r="AG269" s="222">
        <v>0</v>
      </c>
      <c r="AH269" s="136">
        <v>0</v>
      </c>
      <c r="AI269" s="134" t="str">
        <f>IFERROR(AH269/AG269,"-")</f>
        <v>-</v>
      </c>
      <c r="AJ269" s="137">
        <v>0</v>
      </c>
      <c r="AK269" s="135" t="str">
        <f>IFERROR(AJ269/AH269,"-")</f>
        <v>-</v>
      </c>
      <c r="AL269" s="136">
        <v>0</v>
      </c>
      <c r="AM269" s="134" t="str">
        <f>IFERROR(AL269/AG269,"-")</f>
        <v>-</v>
      </c>
      <c r="AN269" s="137">
        <v>0</v>
      </c>
      <c r="AO269" s="135" t="str">
        <f>IFERROR(AN269/AL269,"-")</f>
        <v>-</v>
      </c>
      <c r="AP269" s="222">
        <v>0</v>
      </c>
      <c r="AQ269" s="136">
        <v>0</v>
      </c>
      <c r="AR269" s="134" t="str">
        <f>IFERROR(AQ269/AP269,"-")</f>
        <v>-</v>
      </c>
      <c r="AS269" s="137">
        <v>0</v>
      </c>
      <c r="AT269" s="135" t="str">
        <f>IFERROR(AS269/AQ269,"-")</f>
        <v>-</v>
      </c>
      <c r="AU269" s="136">
        <v>0</v>
      </c>
      <c r="AV269" s="134" t="str">
        <f>IFERROR(AU269/AP269,"-")</f>
        <v>-</v>
      </c>
      <c r="AW269" s="137">
        <v>0</v>
      </c>
      <c r="AX269" s="135" t="str">
        <f>IFERROR(AW269/AU269,"-")</f>
        <v>-</v>
      </c>
      <c r="AY269" s="222">
        <v>0</v>
      </c>
      <c r="AZ269" s="136">
        <v>0</v>
      </c>
      <c r="BA269" s="134" t="str">
        <f>IFERROR(AZ269/AY269,"-")</f>
        <v>-</v>
      </c>
      <c r="BB269" s="137">
        <v>0</v>
      </c>
      <c r="BC269" s="135" t="str">
        <f>IFERROR(BB269/AZ269,"-")</f>
        <v>-</v>
      </c>
      <c r="BD269" s="136">
        <v>0</v>
      </c>
      <c r="BE269" s="134" t="str">
        <f>IFERROR(BD269/AY269,"-")</f>
        <v>-</v>
      </c>
      <c r="BF269" s="137">
        <v>0</v>
      </c>
      <c r="BG269" s="135" t="str">
        <f>IFERROR(BF269/BD269,"-")</f>
        <v>-</v>
      </c>
      <c r="BH269" s="222">
        <v>0</v>
      </c>
      <c r="BI269" s="136">
        <v>0</v>
      </c>
      <c r="BJ269" s="134" t="str">
        <f>IFERROR(BI269/BH269,"-")</f>
        <v>-</v>
      </c>
      <c r="BK269" s="137">
        <v>0</v>
      </c>
      <c r="BL269" s="135" t="str">
        <f>IFERROR(BK269/BI269,"-")</f>
        <v>-</v>
      </c>
      <c r="BM269" s="136">
        <v>0</v>
      </c>
      <c r="BN269" s="134" t="str">
        <f>IFERROR(BM269/BH269,"-")</f>
        <v>-</v>
      </c>
      <c r="BO269" s="137">
        <v>0</v>
      </c>
      <c r="BP269" s="135" t="str">
        <f>IFERROR(BO269/BM269,"-")</f>
        <v>-</v>
      </c>
      <c r="BQ269" s="223">
        <f t="shared" si="230"/>
        <v>0</v>
      </c>
      <c r="BR269" s="136">
        <f t="shared" si="231"/>
        <v>0</v>
      </c>
      <c r="BS269" s="134" t="str">
        <f>IFERROR(BR269/BQ269,"-")</f>
        <v>-</v>
      </c>
      <c r="BT269" s="137">
        <f>SUM(I269,R269,AA269,AJ269,AS269,BB269,BK269)</f>
        <v>0</v>
      </c>
      <c r="BU269" s="135" t="str">
        <f>IFERROR(BT269/BR269,"-")</f>
        <v>-</v>
      </c>
      <c r="BV269" s="136">
        <f>SUM(K269,T269,AC269,AL269,AU269,BD269,BM269)</f>
        <v>0</v>
      </c>
      <c r="BW269" s="134" t="str">
        <f>IFERROR(BV269/BQ269,"-")</f>
        <v>-</v>
      </c>
      <c r="BX269" s="137">
        <f>SUM(M269,V269,AE269,AN269,AW269,BF269,BO269)</f>
        <v>0</v>
      </c>
      <c r="BY269" s="135" t="str">
        <f>IFERROR(BX269/BV269,"-")</f>
        <v>-</v>
      </c>
      <c r="BZ269" s="85"/>
      <c r="CA269" s="89" t="str">
        <f t="shared" si="239"/>
        <v>-</v>
      </c>
      <c r="CB269" s="89" t="str">
        <f t="shared" si="240"/>
        <v>-</v>
      </c>
    </row>
    <row r="270" spans="1:80" s="15" customFormat="1" ht="13.5" customHeight="1">
      <c r="A270" s="65"/>
      <c r="B270" s="333"/>
      <c r="C270" s="330"/>
      <c r="D270" s="338" t="s">
        <v>225</v>
      </c>
      <c r="E270" s="339"/>
      <c r="F270" s="154">
        <v>32</v>
      </c>
      <c r="G270" s="62">
        <v>31</v>
      </c>
      <c r="H270" s="83">
        <f t="shared" si="202"/>
        <v>0.96875</v>
      </c>
      <c r="I270" s="102">
        <v>92912230</v>
      </c>
      <c r="J270" s="110">
        <f t="shared" si="203"/>
        <v>2997168.7096774192</v>
      </c>
      <c r="K270" s="62">
        <v>29</v>
      </c>
      <c r="L270" s="83">
        <f t="shared" si="204"/>
        <v>0.90625</v>
      </c>
      <c r="M270" s="102">
        <v>45402104</v>
      </c>
      <c r="N270" s="110">
        <f t="shared" si="205"/>
        <v>1565589.7931034483</v>
      </c>
      <c r="O270" s="154">
        <v>94</v>
      </c>
      <c r="P270" s="62">
        <v>91</v>
      </c>
      <c r="Q270" s="83">
        <f t="shared" si="206"/>
        <v>0.96808510638297873</v>
      </c>
      <c r="R270" s="102">
        <v>142534080</v>
      </c>
      <c r="S270" s="110">
        <f t="shared" si="207"/>
        <v>1566308.5714285714</v>
      </c>
      <c r="T270" s="62">
        <v>79</v>
      </c>
      <c r="U270" s="83">
        <f t="shared" si="208"/>
        <v>0.84042553191489366</v>
      </c>
      <c r="V270" s="102">
        <v>41542099</v>
      </c>
      <c r="W270" s="110">
        <f t="shared" si="209"/>
        <v>525849.3544303797</v>
      </c>
      <c r="X270" s="154">
        <v>11291</v>
      </c>
      <c r="Y270" s="62">
        <v>10414</v>
      </c>
      <c r="Z270" s="83">
        <f t="shared" si="210"/>
        <v>0.92232751749180764</v>
      </c>
      <c r="AA270" s="102">
        <v>7723357800</v>
      </c>
      <c r="AB270" s="110">
        <f t="shared" si="211"/>
        <v>741632.20664490107</v>
      </c>
      <c r="AC270" s="62">
        <v>8858</v>
      </c>
      <c r="AD270" s="83">
        <f t="shared" si="212"/>
        <v>0.78451864316712427</v>
      </c>
      <c r="AE270" s="102">
        <v>1872389859</v>
      </c>
      <c r="AF270" s="110">
        <f t="shared" si="213"/>
        <v>211378.39907428314</v>
      </c>
      <c r="AG270" s="154">
        <v>9199</v>
      </c>
      <c r="AH270" s="62">
        <v>8780</v>
      </c>
      <c r="AI270" s="83">
        <f t="shared" si="214"/>
        <v>0.95445157082291554</v>
      </c>
      <c r="AJ270" s="102">
        <v>7669962300</v>
      </c>
      <c r="AK270" s="110">
        <f t="shared" si="215"/>
        <v>873572.01594533026</v>
      </c>
      <c r="AL270" s="62">
        <v>7845</v>
      </c>
      <c r="AM270" s="83">
        <f t="shared" si="216"/>
        <v>0.85281008805304925</v>
      </c>
      <c r="AN270" s="102">
        <v>1751226270</v>
      </c>
      <c r="AO270" s="110">
        <f t="shared" si="217"/>
        <v>223228.33269598472</v>
      </c>
      <c r="AP270" s="154">
        <v>6036</v>
      </c>
      <c r="AQ270" s="62">
        <v>5805</v>
      </c>
      <c r="AR270" s="83">
        <f t="shared" si="218"/>
        <v>0.96172962226640157</v>
      </c>
      <c r="AS270" s="102">
        <v>5557587220</v>
      </c>
      <c r="AT270" s="110">
        <f t="shared" si="219"/>
        <v>957379.36606373813</v>
      </c>
      <c r="AU270" s="62">
        <v>5264</v>
      </c>
      <c r="AV270" s="83">
        <f t="shared" si="220"/>
        <v>0.87210072895957591</v>
      </c>
      <c r="AW270" s="102">
        <v>1159175059</v>
      </c>
      <c r="AX270" s="110">
        <f t="shared" si="221"/>
        <v>220208.0279255319</v>
      </c>
      <c r="AY270" s="154">
        <v>2571</v>
      </c>
      <c r="AZ270" s="62">
        <v>2443</v>
      </c>
      <c r="BA270" s="83">
        <f t="shared" si="222"/>
        <v>0.95021392454297937</v>
      </c>
      <c r="BB270" s="102">
        <v>2349401460</v>
      </c>
      <c r="BC270" s="110">
        <f t="shared" si="223"/>
        <v>961687.04871060175</v>
      </c>
      <c r="BD270" s="62">
        <v>2224</v>
      </c>
      <c r="BE270" s="83">
        <f t="shared" si="224"/>
        <v>0.86503306106573319</v>
      </c>
      <c r="BF270" s="102">
        <v>420381176</v>
      </c>
      <c r="BG270" s="110">
        <f t="shared" si="225"/>
        <v>189020.3129496403</v>
      </c>
      <c r="BH270" s="154">
        <v>888</v>
      </c>
      <c r="BI270" s="62">
        <v>799</v>
      </c>
      <c r="BJ270" s="83">
        <f t="shared" si="226"/>
        <v>0.89977477477477474</v>
      </c>
      <c r="BK270" s="102">
        <v>789126060</v>
      </c>
      <c r="BL270" s="110">
        <f t="shared" si="227"/>
        <v>987642.1276595745</v>
      </c>
      <c r="BM270" s="62">
        <v>701</v>
      </c>
      <c r="BN270" s="83">
        <f t="shared" si="228"/>
        <v>0.7894144144144144</v>
      </c>
      <c r="BO270" s="102">
        <v>143189389</v>
      </c>
      <c r="BP270" s="110">
        <f t="shared" si="229"/>
        <v>204264.46362339516</v>
      </c>
      <c r="BQ270" s="108">
        <f t="shared" si="230"/>
        <v>30111</v>
      </c>
      <c r="BR270" s="62">
        <f t="shared" si="231"/>
        <v>28363</v>
      </c>
      <c r="BS270" s="83">
        <f t="shared" si="232"/>
        <v>0.94194812526983496</v>
      </c>
      <c r="BT270" s="102">
        <f t="shared" si="233"/>
        <v>24324881150</v>
      </c>
      <c r="BU270" s="110">
        <f t="shared" si="234"/>
        <v>857627.23089941125</v>
      </c>
      <c r="BV270" s="62">
        <f t="shared" si="235"/>
        <v>25000</v>
      </c>
      <c r="BW270" s="83">
        <f t="shared" si="236"/>
        <v>0.83026136627810432</v>
      </c>
      <c r="BX270" s="102">
        <f t="shared" si="237"/>
        <v>5433305956</v>
      </c>
      <c r="BY270" s="110">
        <f t="shared" si="238"/>
        <v>217332.23824000001</v>
      </c>
      <c r="BZ270" s="85"/>
      <c r="CA270" s="89">
        <f t="shared" si="239"/>
        <v>0.11168675899173064</v>
      </c>
      <c r="CB270" s="89">
        <f t="shared" si="240"/>
        <v>5.8051874730165043E-2</v>
      </c>
    </row>
    <row r="271" spans="1:80" s="15" customFormat="1" ht="13.5" customHeight="1">
      <c r="A271" s="65"/>
      <c r="B271" s="331">
        <v>45</v>
      </c>
      <c r="C271" s="328" t="s">
        <v>47</v>
      </c>
      <c r="D271" s="318" t="s">
        <v>157</v>
      </c>
      <c r="E271" s="307"/>
      <c r="F271" s="154">
        <v>6</v>
      </c>
      <c r="G271" s="62">
        <v>6</v>
      </c>
      <c r="H271" s="83">
        <f t="shared" si="202"/>
        <v>1</v>
      </c>
      <c r="I271" s="102">
        <v>1944680</v>
      </c>
      <c r="J271" s="110">
        <f t="shared" si="203"/>
        <v>324113.33333333331</v>
      </c>
      <c r="K271" s="62">
        <v>6</v>
      </c>
      <c r="L271" s="83">
        <f t="shared" si="204"/>
        <v>1</v>
      </c>
      <c r="M271" s="102">
        <v>696885</v>
      </c>
      <c r="N271" s="110">
        <f t="shared" si="205"/>
        <v>116147.5</v>
      </c>
      <c r="O271" s="154">
        <v>17</v>
      </c>
      <c r="P271" s="62">
        <v>17</v>
      </c>
      <c r="Q271" s="83">
        <f t="shared" si="206"/>
        <v>1</v>
      </c>
      <c r="R271" s="102">
        <v>16098030</v>
      </c>
      <c r="S271" s="110">
        <f t="shared" si="207"/>
        <v>946942.9411764706</v>
      </c>
      <c r="T271" s="62">
        <v>16</v>
      </c>
      <c r="U271" s="83">
        <f t="shared" si="208"/>
        <v>0.94117647058823528</v>
      </c>
      <c r="V271" s="102">
        <v>6694429</v>
      </c>
      <c r="W271" s="110">
        <f t="shared" si="209"/>
        <v>418401.8125</v>
      </c>
      <c r="X271" s="154">
        <v>1067</v>
      </c>
      <c r="Y271" s="62">
        <v>1053</v>
      </c>
      <c r="Z271" s="83">
        <f t="shared" si="210"/>
        <v>0.9868791002811621</v>
      </c>
      <c r="AA271" s="102">
        <v>477330010</v>
      </c>
      <c r="AB271" s="110">
        <f t="shared" si="211"/>
        <v>453304.85280151945</v>
      </c>
      <c r="AC271" s="62">
        <v>943</v>
      </c>
      <c r="AD271" s="83">
        <f t="shared" si="212"/>
        <v>0.8837863167760075</v>
      </c>
      <c r="AE271" s="102">
        <v>111355959</v>
      </c>
      <c r="AF271" s="110">
        <f t="shared" si="213"/>
        <v>118086.91304347826</v>
      </c>
      <c r="AG271" s="154">
        <v>727</v>
      </c>
      <c r="AH271" s="62">
        <v>723</v>
      </c>
      <c r="AI271" s="83">
        <f t="shared" si="214"/>
        <v>0.9944979367262724</v>
      </c>
      <c r="AJ271" s="102">
        <v>347899620</v>
      </c>
      <c r="AK271" s="110">
        <f t="shared" si="215"/>
        <v>481188.96265560167</v>
      </c>
      <c r="AL271" s="62">
        <v>674</v>
      </c>
      <c r="AM271" s="83">
        <f t="shared" si="216"/>
        <v>0.92709766162310869</v>
      </c>
      <c r="AN271" s="102">
        <v>67376409</v>
      </c>
      <c r="AO271" s="110">
        <f t="shared" si="217"/>
        <v>99964.998516320469</v>
      </c>
      <c r="AP271" s="154">
        <v>252</v>
      </c>
      <c r="AQ271" s="62">
        <v>251</v>
      </c>
      <c r="AR271" s="83">
        <f t="shared" si="218"/>
        <v>0.99603174603174605</v>
      </c>
      <c r="AS271" s="102">
        <v>144695510</v>
      </c>
      <c r="AT271" s="110">
        <f t="shared" si="219"/>
        <v>576476.13545816729</v>
      </c>
      <c r="AU271" s="62">
        <v>230</v>
      </c>
      <c r="AV271" s="83">
        <f t="shared" si="220"/>
        <v>0.91269841269841268</v>
      </c>
      <c r="AW271" s="102">
        <v>26181478</v>
      </c>
      <c r="AX271" s="110">
        <f t="shared" si="221"/>
        <v>113832.51304347826</v>
      </c>
      <c r="AY271" s="154">
        <v>74</v>
      </c>
      <c r="AZ271" s="62">
        <v>73</v>
      </c>
      <c r="BA271" s="83">
        <f t="shared" si="222"/>
        <v>0.98648648648648651</v>
      </c>
      <c r="BB271" s="102">
        <v>36863330</v>
      </c>
      <c r="BC271" s="110">
        <f t="shared" si="223"/>
        <v>504977.12328767125</v>
      </c>
      <c r="BD271" s="62">
        <v>66</v>
      </c>
      <c r="BE271" s="83">
        <f t="shared" si="224"/>
        <v>0.89189189189189189</v>
      </c>
      <c r="BF271" s="102">
        <v>6912017</v>
      </c>
      <c r="BG271" s="110">
        <f t="shared" si="225"/>
        <v>104727.5303030303</v>
      </c>
      <c r="BH271" s="154">
        <v>9</v>
      </c>
      <c r="BI271" s="62">
        <v>9</v>
      </c>
      <c r="BJ271" s="83">
        <f t="shared" si="226"/>
        <v>1</v>
      </c>
      <c r="BK271" s="102">
        <v>2526790</v>
      </c>
      <c r="BL271" s="110">
        <f t="shared" si="227"/>
        <v>280754.44444444444</v>
      </c>
      <c r="BM271" s="62">
        <v>8</v>
      </c>
      <c r="BN271" s="83">
        <f t="shared" si="228"/>
        <v>0.88888888888888884</v>
      </c>
      <c r="BO271" s="102">
        <v>460983</v>
      </c>
      <c r="BP271" s="110">
        <f t="shared" si="229"/>
        <v>57622.875</v>
      </c>
      <c r="BQ271" s="108">
        <f t="shared" si="230"/>
        <v>2152</v>
      </c>
      <c r="BR271" s="62">
        <f t="shared" si="231"/>
        <v>2132</v>
      </c>
      <c r="BS271" s="83">
        <f t="shared" si="232"/>
        <v>0.99070631970260226</v>
      </c>
      <c r="BT271" s="102">
        <f t="shared" si="233"/>
        <v>1027357970</v>
      </c>
      <c r="BU271" s="110">
        <f t="shared" si="234"/>
        <v>481875.2204502814</v>
      </c>
      <c r="BV271" s="62">
        <f t="shared" si="235"/>
        <v>1943</v>
      </c>
      <c r="BW271" s="83">
        <f t="shared" si="236"/>
        <v>0.90288104089219334</v>
      </c>
      <c r="BX271" s="102">
        <f t="shared" si="237"/>
        <v>219678160</v>
      </c>
      <c r="BY271" s="110">
        <f t="shared" si="238"/>
        <v>113061.32784354092</v>
      </c>
      <c r="BZ271" s="85"/>
      <c r="CA271" s="89">
        <f t="shared" si="239"/>
        <v>8.7825278810408913E-2</v>
      </c>
      <c r="CB271" s="89">
        <f t="shared" si="240"/>
        <v>9.2936802973977439E-3</v>
      </c>
    </row>
    <row r="272" spans="1:80" s="15" customFormat="1" ht="13.5" customHeight="1">
      <c r="A272" s="65"/>
      <c r="B272" s="332"/>
      <c r="C272" s="329"/>
      <c r="D272" s="306" t="s">
        <v>171</v>
      </c>
      <c r="E272" s="307"/>
      <c r="F272" s="154">
        <v>0</v>
      </c>
      <c r="G272" s="62">
        <v>0</v>
      </c>
      <c r="H272" s="83" t="str">
        <f t="shared" si="202"/>
        <v>-</v>
      </c>
      <c r="I272" s="102">
        <v>0</v>
      </c>
      <c r="J272" s="110" t="str">
        <f t="shared" si="203"/>
        <v>-</v>
      </c>
      <c r="K272" s="62">
        <v>0</v>
      </c>
      <c r="L272" s="83" t="str">
        <f t="shared" si="204"/>
        <v>-</v>
      </c>
      <c r="M272" s="102">
        <v>0</v>
      </c>
      <c r="N272" s="110" t="str">
        <f t="shared" si="205"/>
        <v>-</v>
      </c>
      <c r="O272" s="154">
        <v>0</v>
      </c>
      <c r="P272" s="62">
        <v>0</v>
      </c>
      <c r="Q272" s="83" t="str">
        <f t="shared" si="206"/>
        <v>-</v>
      </c>
      <c r="R272" s="102">
        <v>0</v>
      </c>
      <c r="S272" s="110" t="str">
        <f t="shared" si="207"/>
        <v>-</v>
      </c>
      <c r="T272" s="62">
        <v>0</v>
      </c>
      <c r="U272" s="83" t="str">
        <f t="shared" si="208"/>
        <v>-</v>
      </c>
      <c r="V272" s="102">
        <v>0</v>
      </c>
      <c r="W272" s="110" t="str">
        <f t="shared" si="209"/>
        <v>-</v>
      </c>
      <c r="X272" s="154">
        <v>42</v>
      </c>
      <c r="Y272" s="62">
        <v>41</v>
      </c>
      <c r="Z272" s="83">
        <f t="shared" si="210"/>
        <v>0.97619047619047616</v>
      </c>
      <c r="AA272" s="102">
        <v>27325000</v>
      </c>
      <c r="AB272" s="110">
        <f t="shared" si="211"/>
        <v>666463.41463414638</v>
      </c>
      <c r="AC272" s="62">
        <v>36</v>
      </c>
      <c r="AD272" s="83">
        <f t="shared" si="212"/>
        <v>0.8571428571428571</v>
      </c>
      <c r="AE272" s="102">
        <v>2947988</v>
      </c>
      <c r="AF272" s="110">
        <f t="shared" si="213"/>
        <v>81888.555555555562</v>
      </c>
      <c r="AG272" s="154">
        <v>14</v>
      </c>
      <c r="AH272" s="62">
        <v>14</v>
      </c>
      <c r="AI272" s="83">
        <f t="shared" si="214"/>
        <v>1</v>
      </c>
      <c r="AJ272" s="102">
        <v>6945020</v>
      </c>
      <c r="AK272" s="110">
        <f t="shared" si="215"/>
        <v>496072.85714285716</v>
      </c>
      <c r="AL272" s="62">
        <v>14</v>
      </c>
      <c r="AM272" s="83">
        <f t="shared" si="216"/>
        <v>1</v>
      </c>
      <c r="AN272" s="102">
        <v>815966</v>
      </c>
      <c r="AO272" s="110">
        <f t="shared" si="217"/>
        <v>58283.285714285717</v>
      </c>
      <c r="AP272" s="154">
        <v>3</v>
      </c>
      <c r="AQ272" s="62">
        <v>3</v>
      </c>
      <c r="AR272" s="83">
        <f t="shared" si="218"/>
        <v>1</v>
      </c>
      <c r="AS272" s="102">
        <v>1098910</v>
      </c>
      <c r="AT272" s="110">
        <f t="shared" si="219"/>
        <v>366303.33333333331</v>
      </c>
      <c r="AU272" s="62">
        <v>2</v>
      </c>
      <c r="AV272" s="83">
        <f t="shared" si="220"/>
        <v>0.66666666666666663</v>
      </c>
      <c r="AW272" s="102">
        <v>207363</v>
      </c>
      <c r="AX272" s="110">
        <f t="shared" si="221"/>
        <v>103681.5</v>
      </c>
      <c r="AY272" s="154">
        <v>1</v>
      </c>
      <c r="AZ272" s="62">
        <v>1</v>
      </c>
      <c r="BA272" s="83">
        <f t="shared" si="222"/>
        <v>1</v>
      </c>
      <c r="BB272" s="102">
        <v>514710</v>
      </c>
      <c r="BC272" s="110">
        <f t="shared" si="223"/>
        <v>514710</v>
      </c>
      <c r="BD272" s="62">
        <v>1</v>
      </c>
      <c r="BE272" s="83">
        <f t="shared" si="224"/>
        <v>1</v>
      </c>
      <c r="BF272" s="102">
        <v>54794</v>
      </c>
      <c r="BG272" s="110">
        <f t="shared" si="225"/>
        <v>54794</v>
      </c>
      <c r="BH272" s="154">
        <v>0</v>
      </c>
      <c r="BI272" s="62">
        <v>0</v>
      </c>
      <c r="BJ272" s="83" t="str">
        <f t="shared" si="226"/>
        <v>-</v>
      </c>
      <c r="BK272" s="102">
        <v>0</v>
      </c>
      <c r="BL272" s="110" t="str">
        <f t="shared" si="227"/>
        <v>-</v>
      </c>
      <c r="BM272" s="62">
        <v>0</v>
      </c>
      <c r="BN272" s="83" t="str">
        <f t="shared" si="228"/>
        <v>-</v>
      </c>
      <c r="BO272" s="102">
        <v>0</v>
      </c>
      <c r="BP272" s="110" t="str">
        <f t="shared" si="229"/>
        <v>-</v>
      </c>
      <c r="BQ272" s="108">
        <f t="shared" si="230"/>
        <v>60</v>
      </c>
      <c r="BR272" s="62">
        <f t="shared" si="231"/>
        <v>59</v>
      </c>
      <c r="BS272" s="83">
        <f t="shared" si="232"/>
        <v>0.98333333333333328</v>
      </c>
      <c r="BT272" s="102">
        <f t="shared" si="233"/>
        <v>35883640</v>
      </c>
      <c r="BU272" s="110">
        <f t="shared" si="234"/>
        <v>608197.28813559317</v>
      </c>
      <c r="BV272" s="62">
        <f t="shared" si="235"/>
        <v>53</v>
      </c>
      <c r="BW272" s="83">
        <f t="shared" si="236"/>
        <v>0.8833333333333333</v>
      </c>
      <c r="BX272" s="102">
        <f t="shared" si="237"/>
        <v>4026111</v>
      </c>
      <c r="BY272" s="110">
        <f t="shared" si="238"/>
        <v>75964.358490566039</v>
      </c>
      <c r="BZ272" s="85"/>
      <c r="CA272" s="89">
        <f t="shared" si="239"/>
        <v>9.9999999999999978E-2</v>
      </c>
      <c r="CB272" s="89">
        <f t="shared" si="240"/>
        <v>1.6666666666666718E-2</v>
      </c>
    </row>
    <row r="273" spans="1:80" s="15" customFormat="1" ht="13.5" customHeight="1">
      <c r="A273" s="65"/>
      <c r="B273" s="332"/>
      <c r="C273" s="329"/>
      <c r="D273" s="84"/>
      <c r="E273" s="74" t="s">
        <v>167</v>
      </c>
      <c r="F273" s="178">
        <v>0</v>
      </c>
      <c r="G273" s="64">
        <v>0</v>
      </c>
      <c r="H273" s="82" t="str">
        <f t="shared" si="202"/>
        <v>-</v>
      </c>
      <c r="I273" s="111">
        <v>0</v>
      </c>
      <c r="J273" s="112" t="str">
        <f t="shared" si="203"/>
        <v>-</v>
      </c>
      <c r="K273" s="64">
        <v>0</v>
      </c>
      <c r="L273" s="82" t="str">
        <f t="shared" si="204"/>
        <v>-</v>
      </c>
      <c r="M273" s="111">
        <v>0</v>
      </c>
      <c r="N273" s="112" t="str">
        <f t="shared" si="205"/>
        <v>-</v>
      </c>
      <c r="O273" s="178">
        <v>0</v>
      </c>
      <c r="P273" s="64">
        <v>0</v>
      </c>
      <c r="Q273" s="82" t="str">
        <f t="shared" si="206"/>
        <v>-</v>
      </c>
      <c r="R273" s="111">
        <v>0</v>
      </c>
      <c r="S273" s="112" t="str">
        <f t="shared" si="207"/>
        <v>-</v>
      </c>
      <c r="T273" s="64">
        <v>0</v>
      </c>
      <c r="U273" s="82" t="str">
        <f t="shared" si="208"/>
        <v>-</v>
      </c>
      <c r="V273" s="111">
        <v>0</v>
      </c>
      <c r="W273" s="112" t="str">
        <f t="shared" si="209"/>
        <v>-</v>
      </c>
      <c r="X273" s="178">
        <v>34</v>
      </c>
      <c r="Y273" s="64">
        <v>34</v>
      </c>
      <c r="Z273" s="82">
        <f t="shared" si="210"/>
        <v>1</v>
      </c>
      <c r="AA273" s="111">
        <v>22423270</v>
      </c>
      <c r="AB273" s="112">
        <f t="shared" si="211"/>
        <v>659507.9411764706</v>
      </c>
      <c r="AC273" s="64">
        <v>29</v>
      </c>
      <c r="AD273" s="82">
        <f t="shared" si="212"/>
        <v>0.8529411764705882</v>
      </c>
      <c r="AE273" s="111">
        <v>2204914</v>
      </c>
      <c r="AF273" s="112">
        <f t="shared" si="213"/>
        <v>76031.517241379304</v>
      </c>
      <c r="AG273" s="178">
        <v>12</v>
      </c>
      <c r="AH273" s="64">
        <v>12</v>
      </c>
      <c r="AI273" s="82">
        <f t="shared" si="214"/>
        <v>1</v>
      </c>
      <c r="AJ273" s="111">
        <v>5808880</v>
      </c>
      <c r="AK273" s="112">
        <f t="shared" si="215"/>
        <v>484073.33333333331</v>
      </c>
      <c r="AL273" s="64">
        <v>12</v>
      </c>
      <c r="AM273" s="82">
        <f t="shared" si="216"/>
        <v>1</v>
      </c>
      <c r="AN273" s="111">
        <v>778685</v>
      </c>
      <c r="AO273" s="112">
        <f t="shared" si="217"/>
        <v>64890.416666666664</v>
      </c>
      <c r="AP273" s="178">
        <v>1</v>
      </c>
      <c r="AQ273" s="64">
        <v>1</v>
      </c>
      <c r="AR273" s="82">
        <f t="shared" si="218"/>
        <v>1</v>
      </c>
      <c r="AS273" s="111">
        <v>255280</v>
      </c>
      <c r="AT273" s="112">
        <f t="shared" si="219"/>
        <v>255280</v>
      </c>
      <c r="AU273" s="64">
        <v>1</v>
      </c>
      <c r="AV273" s="82">
        <f t="shared" si="220"/>
        <v>1</v>
      </c>
      <c r="AW273" s="111">
        <v>77782</v>
      </c>
      <c r="AX273" s="112">
        <f t="shared" si="221"/>
        <v>77782</v>
      </c>
      <c r="AY273" s="178">
        <v>1</v>
      </c>
      <c r="AZ273" s="64">
        <v>1</v>
      </c>
      <c r="BA273" s="82">
        <f t="shared" si="222"/>
        <v>1</v>
      </c>
      <c r="BB273" s="111">
        <v>514710</v>
      </c>
      <c r="BC273" s="112">
        <f t="shared" si="223"/>
        <v>514710</v>
      </c>
      <c r="BD273" s="64">
        <v>1</v>
      </c>
      <c r="BE273" s="82">
        <f t="shared" si="224"/>
        <v>1</v>
      </c>
      <c r="BF273" s="111">
        <v>54794</v>
      </c>
      <c r="BG273" s="112">
        <f t="shared" si="225"/>
        <v>54794</v>
      </c>
      <c r="BH273" s="178">
        <v>0</v>
      </c>
      <c r="BI273" s="64">
        <v>0</v>
      </c>
      <c r="BJ273" s="82" t="str">
        <f t="shared" si="226"/>
        <v>-</v>
      </c>
      <c r="BK273" s="111">
        <v>0</v>
      </c>
      <c r="BL273" s="112" t="str">
        <f t="shared" si="227"/>
        <v>-</v>
      </c>
      <c r="BM273" s="64">
        <v>0</v>
      </c>
      <c r="BN273" s="82" t="str">
        <f t="shared" si="228"/>
        <v>-</v>
      </c>
      <c r="BO273" s="111">
        <v>0</v>
      </c>
      <c r="BP273" s="112" t="str">
        <f t="shared" si="229"/>
        <v>-</v>
      </c>
      <c r="BQ273" s="109">
        <f t="shared" si="230"/>
        <v>48</v>
      </c>
      <c r="BR273" s="64">
        <f t="shared" si="231"/>
        <v>48</v>
      </c>
      <c r="BS273" s="82">
        <f t="shared" si="232"/>
        <v>1</v>
      </c>
      <c r="BT273" s="111">
        <f t="shared" si="233"/>
        <v>29002140</v>
      </c>
      <c r="BU273" s="112">
        <f t="shared" si="234"/>
        <v>604211.25</v>
      </c>
      <c r="BV273" s="64">
        <f t="shared" si="235"/>
        <v>43</v>
      </c>
      <c r="BW273" s="82">
        <f t="shared" si="236"/>
        <v>0.89583333333333337</v>
      </c>
      <c r="BX273" s="111">
        <f t="shared" si="237"/>
        <v>3116175</v>
      </c>
      <c r="BY273" s="112">
        <f t="shared" si="238"/>
        <v>72469.186046511633</v>
      </c>
      <c r="BZ273" s="85"/>
      <c r="CA273" s="89">
        <f t="shared" si="239"/>
        <v>0.10416666666666663</v>
      </c>
      <c r="CB273" s="89">
        <f t="shared" si="240"/>
        <v>0</v>
      </c>
    </row>
    <row r="274" spans="1:80" s="15" customFormat="1" ht="13.5" customHeight="1">
      <c r="A274" s="65"/>
      <c r="B274" s="332"/>
      <c r="C274" s="329"/>
      <c r="D274" s="84"/>
      <c r="E274" s="209" t="s">
        <v>168</v>
      </c>
      <c r="F274" s="224">
        <v>0</v>
      </c>
      <c r="G274" s="225">
        <v>0</v>
      </c>
      <c r="H274" s="226" t="str">
        <f t="shared" si="202"/>
        <v>-</v>
      </c>
      <c r="I274" s="227">
        <v>0</v>
      </c>
      <c r="J274" s="228" t="str">
        <f t="shared" si="203"/>
        <v>-</v>
      </c>
      <c r="K274" s="225">
        <v>0</v>
      </c>
      <c r="L274" s="226" t="str">
        <f t="shared" si="204"/>
        <v>-</v>
      </c>
      <c r="M274" s="227">
        <v>0</v>
      </c>
      <c r="N274" s="228" t="str">
        <f t="shared" si="205"/>
        <v>-</v>
      </c>
      <c r="O274" s="224">
        <v>0</v>
      </c>
      <c r="P274" s="225">
        <v>0</v>
      </c>
      <c r="Q274" s="226" t="str">
        <f t="shared" si="206"/>
        <v>-</v>
      </c>
      <c r="R274" s="227">
        <v>0</v>
      </c>
      <c r="S274" s="228" t="str">
        <f t="shared" si="207"/>
        <v>-</v>
      </c>
      <c r="T274" s="225">
        <v>0</v>
      </c>
      <c r="U274" s="226" t="str">
        <f t="shared" si="208"/>
        <v>-</v>
      </c>
      <c r="V274" s="227">
        <v>0</v>
      </c>
      <c r="W274" s="228" t="str">
        <f t="shared" si="209"/>
        <v>-</v>
      </c>
      <c r="X274" s="224">
        <v>8</v>
      </c>
      <c r="Y274" s="225">
        <v>7</v>
      </c>
      <c r="Z274" s="226">
        <f t="shared" si="210"/>
        <v>0.875</v>
      </c>
      <c r="AA274" s="227">
        <v>4901730</v>
      </c>
      <c r="AB274" s="228">
        <f t="shared" si="211"/>
        <v>700247.14285714284</v>
      </c>
      <c r="AC274" s="225">
        <v>7</v>
      </c>
      <c r="AD274" s="226">
        <f t="shared" si="212"/>
        <v>0.875</v>
      </c>
      <c r="AE274" s="227">
        <v>743074</v>
      </c>
      <c r="AF274" s="228">
        <f t="shared" si="213"/>
        <v>106153.42857142857</v>
      </c>
      <c r="AG274" s="224">
        <v>2</v>
      </c>
      <c r="AH274" s="225">
        <v>2</v>
      </c>
      <c r="AI274" s="226">
        <f t="shared" si="214"/>
        <v>1</v>
      </c>
      <c r="AJ274" s="227">
        <v>1136140</v>
      </c>
      <c r="AK274" s="228">
        <f t="shared" si="215"/>
        <v>568070</v>
      </c>
      <c r="AL274" s="225">
        <v>2</v>
      </c>
      <c r="AM274" s="226">
        <f t="shared" si="216"/>
        <v>1</v>
      </c>
      <c r="AN274" s="227">
        <v>37281</v>
      </c>
      <c r="AO274" s="228">
        <f t="shared" si="217"/>
        <v>18640.5</v>
      </c>
      <c r="AP274" s="224">
        <v>2</v>
      </c>
      <c r="AQ274" s="225">
        <v>2</v>
      </c>
      <c r="AR274" s="226">
        <f t="shared" si="218"/>
        <v>1</v>
      </c>
      <c r="AS274" s="227">
        <v>843630</v>
      </c>
      <c r="AT274" s="228">
        <f t="shared" si="219"/>
        <v>421815</v>
      </c>
      <c r="AU274" s="225">
        <v>1</v>
      </c>
      <c r="AV274" s="226">
        <f t="shared" si="220"/>
        <v>0.5</v>
      </c>
      <c r="AW274" s="227">
        <v>129581</v>
      </c>
      <c r="AX274" s="228">
        <f t="shared" si="221"/>
        <v>129581</v>
      </c>
      <c r="AY274" s="224">
        <v>0</v>
      </c>
      <c r="AZ274" s="225">
        <v>0</v>
      </c>
      <c r="BA274" s="226" t="str">
        <f t="shared" si="222"/>
        <v>-</v>
      </c>
      <c r="BB274" s="227">
        <v>0</v>
      </c>
      <c r="BC274" s="228" t="str">
        <f t="shared" si="223"/>
        <v>-</v>
      </c>
      <c r="BD274" s="225">
        <v>0</v>
      </c>
      <c r="BE274" s="226" t="str">
        <f t="shared" si="224"/>
        <v>-</v>
      </c>
      <c r="BF274" s="227">
        <v>0</v>
      </c>
      <c r="BG274" s="228" t="str">
        <f t="shared" si="225"/>
        <v>-</v>
      </c>
      <c r="BH274" s="224">
        <v>0</v>
      </c>
      <c r="BI274" s="225">
        <v>0</v>
      </c>
      <c r="BJ274" s="226" t="str">
        <f t="shared" si="226"/>
        <v>-</v>
      </c>
      <c r="BK274" s="227">
        <v>0</v>
      </c>
      <c r="BL274" s="228" t="str">
        <f t="shared" si="227"/>
        <v>-</v>
      </c>
      <c r="BM274" s="225">
        <v>0</v>
      </c>
      <c r="BN274" s="226" t="str">
        <f t="shared" si="228"/>
        <v>-</v>
      </c>
      <c r="BO274" s="227">
        <v>0</v>
      </c>
      <c r="BP274" s="228" t="str">
        <f t="shared" si="229"/>
        <v>-</v>
      </c>
      <c r="BQ274" s="229">
        <f t="shared" si="230"/>
        <v>12</v>
      </c>
      <c r="BR274" s="225">
        <f t="shared" si="231"/>
        <v>11</v>
      </c>
      <c r="BS274" s="226">
        <f t="shared" si="232"/>
        <v>0.91666666666666663</v>
      </c>
      <c r="BT274" s="227">
        <f t="shared" si="233"/>
        <v>6881500</v>
      </c>
      <c r="BU274" s="228">
        <f t="shared" si="234"/>
        <v>625590.90909090906</v>
      </c>
      <c r="BV274" s="225">
        <f t="shared" si="235"/>
        <v>10</v>
      </c>
      <c r="BW274" s="226">
        <f t="shared" si="236"/>
        <v>0.83333333333333337</v>
      </c>
      <c r="BX274" s="227">
        <f t="shared" si="237"/>
        <v>909936</v>
      </c>
      <c r="BY274" s="228">
        <f t="shared" si="238"/>
        <v>90993.600000000006</v>
      </c>
      <c r="BZ274" s="85"/>
      <c r="CA274" s="89">
        <f t="shared" si="239"/>
        <v>8.3333333333333259E-2</v>
      </c>
      <c r="CB274" s="89">
        <f t="shared" si="240"/>
        <v>8.333333333333337E-2</v>
      </c>
    </row>
    <row r="275" spans="1:80" s="15" customFormat="1" ht="13.5" customHeight="1">
      <c r="A275" s="65"/>
      <c r="B275" s="332"/>
      <c r="C275" s="329"/>
      <c r="D275" s="221"/>
      <c r="E275" s="75" t="s">
        <v>234</v>
      </c>
      <c r="F275" s="222">
        <v>0</v>
      </c>
      <c r="G275" s="136">
        <v>0</v>
      </c>
      <c r="H275" s="134" t="str">
        <f>IFERROR(G275/F275,"-")</f>
        <v>-</v>
      </c>
      <c r="I275" s="137">
        <v>0</v>
      </c>
      <c r="J275" s="135" t="str">
        <f>IFERROR(I275/G275,"-")</f>
        <v>-</v>
      </c>
      <c r="K275" s="136">
        <v>0</v>
      </c>
      <c r="L275" s="134" t="str">
        <f>IFERROR(K275/F275,"-")</f>
        <v>-</v>
      </c>
      <c r="M275" s="137">
        <v>0</v>
      </c>
      <c r="N275" s="135" t="str">
        <f>IFERROR(M275/K275,"-")</f>
        <v>-</v>
      </c>
      <c r="O275" s="222">
        <v>0</v>
      </c>
      <c r="P275" s="136">
        <v>0</v>
      </c>
      <c r="Q275" s="134" t="str">
        <f>IFERROR(P275/O275,"-")</f>
        <v>-</v>
      </c>
      <c r="R275" s="137">
        <v>0</v>
      </c>
      <c r="S275" s="135" t="str">
        <f>IFERROR(R275/P275,"-")</f>
        <v>-</v>
      </c>
      <c r="T275" s="136">
        <v>0</v>
      </c>
      <c r="U275" s="134" t="str">
        <f>IFERROR(T275/O275,"-")</f>
        <v>-</v>
      </c>
      <c r="V275" s="137">
        <v>0</v>
      </c>
      <c r="W275" s="135" t="str">
        <f>IFERROR(V275/T275,"-")</f>
        <v>-</v>
      </c>
      <c r="X275" s="222">
        <v>0</v>
      </c>
      <c r="Y275" s="136">
        <v>0</v>
      </c>
      <c r="Z275" s="134" t="str">
        <f>IFERROR(Y275/X275,"-")</f>
        <v>-</v>
      </c>
      <c r="AA275" s="137">
        <v>0</v>
      </c>
      <c r="AB275" s="135" t="str">
        <f>IFERROR(AA275/Y275,"-")</f>
        <v>-</v>
      </c>
      <c r="AC275" s="136">
        <v>0</v>
      </c>
      <c r="AD275" s="134" t="str">
        <f>IFERROR(AC275/X275,"-")</f>
        <v>-</v>
      </c>
      <c r="AE275" s="137">
        <v>0</v>
      </c>
      <c r="AF275" s="135" t="str">
        <f>IFERROR(AE275/AC275,"-")</f>
        <v>-</v>
      </c>
      <c r="AG275" s="222">
        <v>0</v>
      </c>
      <c r="AH275" s="136">
        <v>0</v>
      </c>
      <c r="AI275" s="134" t="str">
        <f>IFERROR(AH275/AG275,"-")</f>
        <v>-</v>
      </c>
      <c r="AJ275" s="137">
        <v>0</v>
      </c>
      <c r="AK275" s="135" t="str">
        <f>IFERROR(AJ275/AH275,"-")</f>
        <v>-</v>
      </c>
      <c r="AL275" s="136">
        <v>0</v>
      </c>
      <c r="AM275" s="134" t="str">
        <f>IFERROR(AL275/AG275,"-")</f>
        <v>-</v>
      </c>
      <c r="AN275" s="137">
        <v>0</v>
      </c>
      <c r="AO275" s="135" t="str">
        <f>IFERROR(AN275/AL275,"-")</f>
        <v>-</v>
      </c>
      <c r="AP275" s="222">
        <v>0</v>
      </c>
      <c r="AQ275" s="136">
        <v>0</v>
      </c>
      <c r="AR275" s="134" t="str">
        <f>IFERROR(AQ275/AP275,"-")</f>
        <v>-</v>
      </c>
      <c r="AS275" s="137">
        <v>0</v>
      </c>
      <c r="AT275" s="135" t="str">
        <f>IFERROR(AS275/AQ275,"-")</f>
        <v>-</v>
      </c>
      <c r="AU275" s="136">
        <v>0</v>
      </c>
      <c r="AV275" s="134" t="str">
        <f>IFERROR(AU275/AP275,"-")</f>
        <v>-</v>
      </c>
      <c r="AW275" s="137">
        <v>0</v>
      </c>
      <c r="AX275" s="135" t="str">
        <f>IFERROR(AW275/AU275,"-")</f>
        <v>-</v>
      </c>
      <c r="AY275" s="222">
        <v>0</v>
      </c>
      <c r="AZ275" s="136">
        <v>0</v>
      </c>
      <c r="BA275" s="134" t="str">
        <f>IFERROR(AZ275/AY275,"-")</f>
        <v>-</v>
      </c>
      <c r="BB275" s="137">
        <v>0</v>
      </c>
      <c r="BC275" s="135" t="str">
        <f>IFERROR(BB275/AZ275,"-")</f>
        <v>-</v>
      </c>
      <c r="BD275" s="136">
        <v>0</v>
      </c>
      <c r="BE275" s="134" t="str">
        <f>IFERROR(BD275/AY275,"-")</f>
        <v>-</v>
      </c>
      <c r="BF275" s="137">
        <v>0</v>
      </c>
      <c r="BG275" s="135" t="str">
        <f>IFERROR(BF275/BD275,"-")</f>
        <v>-</v>
      </c>
      <c r="BH275" s="222">
        <v>0</v>
      </c>
      <c r="BI275" s="136">
        <v>0</v>
      </c>
      <c r="BJ275" s="134" t="str">
        <f>IFERROR(BI275/BH275,"-")</f>
        <v>-</v>
      </c>
      <c r="BK275" s="137">
        <v>0</v>
      </c>
      <c r="BL275" s="135" t="str">
        <f>IFERROR(BK275/BI275,"-")</f>
        <v>-</v>
      </c>
      <c r="BM275" s="136">
        <v>0</v>
      </c>
      <c r="BN275" s="134" t="str">
        <f>IFERROR(BM275/BH275,"-")</f>
        <v>-</v>
      </c>
      <c r="BO275" s="137">
        <v>0</v>
      </c>
      <c r="BP275" s="135" t="str">
        <f>IFERROR(BO275/BM275,"-")</f>
        <v>-</v>
      </c>
      <c r="BQ275" s="223">
        <f t="shared" si="230"/>
        <v>0</v>
      </c>
      <c r="BR275" s="136">
        <f t="shared" si="231"/>
        <v>0</v>
      </c>
      <c r="BS275" s="134" t="str">
        <f>IFERROR(BR275/BQ275,"-")</f>
        <v>-</v>
      </c>
      <c r="BT275" s="137">
        <f>SUM(I275,R275,AA275,AJ275,AS275,BB275,BK275)</f>
        <v>0</v>
      </c>
      <c r="BU275" s="135" t="str">
        <f>IFERROR(BT275/BR275,"-")</f>
        <v>-</v>
      </c>
      <c r="BV275" s="136">
        <f>SUM(K275,T275,AC275,AL275,AU275,BD275,BM275)</f>
        <v>0</v>
      </c>
      <c r="BW275" s="134" t="str">
        <f>IFERROR(BV275/BQ275,"-")</f>
        <v>-</v>
      </c>
      <c r="BX275" s="137">
        <f>SUM(M275,V275,AE275,AN275,AW275,BF275,BO275)</f>
        <v>0</v>
      </c>
      <c r="BY275" s="135" t="str">
        <f>IFERROR(BX275/BV275,"-")</f>
        <v>-</v>
      </c>
      <c r="BZ275" s="85"/>
      <c r="CA275" s="89" t="str">
        <f t="shared" si="239"/>
        <v>-</v>
      </c>
      <c r="CB275" s="89" t="str">
        <f t="shared" si="240"/>
        <v>-</v>
      </c>
    </row>
    <row r="276" spans="1:80" s="15" customFormat="1" ht="13.5" customHeight="1">
      <c r="A276" s="65"/>
      <c r="B276" s="333"/>
      <c r="C276" s="330"/>
      <c r="D276" s="338" t="s">
        <v>225</v>
      </c>
      <c r="E276" s="339"/>
      <c r="F276" s="154">
        <v>62</v>
      </c>
      <c r="G276" s="62">
        <v>59</v>
      </c>
      <c r="H276" s="83">
        <f t="shared" si="202"/>
        <v>0.95161290322580649</v>
      </c>
      <c r="I276" s="102">
        <v>101260130</v>
      </c>
      <c r="J276" s="110">
        <f t="shared" si="203"/>
        <v>1716273.3898305085</v>
      </c>
      <c r="K276" s="62">
        <v>53</v>
      </c>
      <c r="L276" s="83">
        <f t="shared" si="204"/>
        <v>0.85483870967741937</v>
      </c>
      <c r="M276" s="102">
        <v>26919200</v>
      </c>
      <c r="N276" s="110">
        <f t="shared" si="205"/>
        <v>507909.43396226416</v>
      </c>
      <c r="O276" s="154">
        <v>153</v>
      </c>
      <c r="P276" s="62">
        <v>148</v>
      </c>
      <c r="Q276" s="83">
        <f t="shared" si="206"/>
        <v>0.9673202614379085</v>
      </c>
      <c r="R276" s="102">
        <v>292813170</v>
      </c>
      <c r="S276" s="110">
        <f t="shared" si="207"/>
        <v>1978467.3648648649</v>
      </c>
      <c r="T276" s="62">
        <v>131</v>
      </c>
      <c r="U276" s="83">
        <f t="shared" si="208"/>
        <v>0.85620915032679734</v>
      </c>
      <c r="V276" s="102">
        <v>135868391</v>
      </c>
      <c r="W276" s="110">
        <f t="shared" si="209"/>
        <v>1037163.2900763359</v>
      </c>
      <c r="X276" s="154">
        <v>3979</v>
      </c>
      <c r="Y276" s="62">
        <v>3723</v>
      </c>
      <c r="Z276" s="83">
        <f t="shared" si="210"/>
        <v>0.93566222669012311</v>
      </c>
      <c r="AA276" s="102">
        <v>2825754020</v>
      </c>
      <c r="AB276" s="110">
        <f t="shared" si="211"/>
        <v>758999.19957023906</v>
      </c>
      <c r="AC276" s="62">
        <v>3300</v>
      </c>
      <c r="AD276" s="83">
        <f t="shared" si="212"/>
        <v>0.8293541090726313</v>
      </c>
      <c r="AE276" s="102">
        <v>644339502</v>
      </c>
      <c r="AF276" s="110">
        <f t="shared" si="213"/>
        <v>195254.39454545453</v>
      </c>
      <c r="AG276" s="154">
        <v>3351</v>
      </c>
      <c r="AH276" s="62">
        <v>3225</v>
      </c>
      <c r="AI276" s="83">
        <f t="shared" si="214"/>
        <v>0.9623992837958818</v>
      </c>
      <c r="AJ276" s="102">
        <v>3044924700</v>
      </c>
      <c r="AK276" s="110">
        <f t="shared" si="215"/>
        <v>944162.69767441857</v>
      </c>
      <c r="AL276" s="62">
        <v>2976</v>
      </c>
      <c r="AM276" s="83">
        <f t="shared" si="216"/>
        <v>0.88809310653536255</v>
      </c>
      <c r="AN276" s="102">
        <v>698887231</v>
      </c>
      <c r="AO276" s="110">
        <f t="shared" si="217"/>
        <v>234841.13944892472</v>
      </c>
      <c r="AP276" s="154">
        <v>2305</v>
      </c>
      <c r="AQ276" s="62">
        <v>2224</v>
      </c>
      <c r="AR276" s="83">
        <f t="shared" si="218"/>
        <v>0.9648590021691974</v>
      </c>
      <c r="AS276" s="102">
        <v>2347396940</v>
      </c>
      <c r="AT276" s="110">
        <f t="shared" si="219"/>
        <v>1055484.2356115107</v>
      </c>
      <c r="AU276" s="62">
        <v>2057</v>
      </c>
      <c r="AV276" s="83">
        <f t="shared" si="220"/>
        <v>0.89240780911062911</v>
      </c>
      <c r="AW276" s="102">
        <v>405237481</v>
      </c>
      <c r="AX276" s="110">
        <f t="shared" si="221"/>
        <v>197004.1229946524</v>
      </c>
      <c r="AY276" s="154">
        <v>1027</v>
      </c>
      <c r="AZ276" s="62">
        <v>969</v>
      </c>
      <c r="BA276" s="83">
        <f t="shared" si="222"/>
        <v>0.94352482960077899</v>
      </c>
      <c r="BB276" s="102">
        <v>1186670960</v>
      </c>
      <c r="BC276" s="110">
        <f t="shared" si="223"/>
        <v>1224634.6336429308</v>
      </c>
      <c r="BD276" s="62">
        <v>885</v>
      </c>
      <c r="BE276" s="83">
        <f t="shared" si="224"/>
        <v>0.86173320350535543</v>
      </c>
      <c r="BF276" s="102">
        <v>215023534</v>
      </c>
      <c r="BG276" s="110">
        <f t="shared" si="225"/>
        <v>242964.4451977401</v>
      </c>
      <c r="BH276" s="154">
        <v>303</v>
      </c>
      <c r="BI276" s="62">
        <v>264</v>
      </c>
      <c r="BJ276" s="83">
        <f t="shared" si="226"/>
        <v>0.87128712871287128</v>
      </c>
      <c r="BK276" s="102">
        <v>318390580</v>
      </c>
      <c r="BL276" s="110">
        <f t="shared" si="227"/>
        <v>1206024.9242424243</v>
      </c>
      <c r="BM276" s="62">
        <v>236</v>
      </c>
      <c r="BN276" s="83">
        <f t="shared" si="228"/>
        <v>0.77887788778877887</v>
      </c>
      <c r="BO276" s="102">
        <v>56986090</v>
      </c>
      <c r="BP276" s="110">
        <f t="shared" si="229"/>
        <v>241466.48305084746</v>
      </c>
      <c r="BQ276" s="108">
        <f t="shared" si="230"/>
        <v>11180</v>
      </c>
      <c r="BR276" s="62">
        <f t="shared" si="231"/>
        <v>10612</v>
      </c>
      <c r="BS276" s="83">
        <f t="shared" si="232"/>
        <v>0.94919499105545613</v>
      </c>
      <c r="BT276" s="102">
        <f t="shared" si="233"/>
        <v>10117210500</v>
      </c>
      <c r="BU276" s="110">
        <f t="shared" si="234"/>
        <v>953374.5288352808</v>
      </c>
      <c r="BV276" s="62">
        <f t="shared" si="235"/>
        <v>9638</v>
      </c>
      <c r="BW276" s="83">
        <f t="shared" si="236"/>
        <v>0.8620751341681574</v>
      </c>
      <c r="BX276" s="102">
        <f t="shared" si="237"/>
        <v>2183261429</v>
      </c>
      <c r="BY276" s="110">
        <f t="shared" si="238"/>
        <v>226526.39852666529</v>
      </c>
      <c r="BZ276" s="85"/>
      <c r="CA276" s="89">
        <f t="shared" si="239"/>
        <v>8.711985688729873E-2</v>
      </c>
      <c r="CB276" s="89">
        <f t="shared" si="240"/>
        <v>5.0805008944543872E-2</v>
      </c>
    </row>
    <row r="277" spans="1:80" s="15" customFormat="1" ht="13.5" customHeight="1">
      <c r="A277" s="65"/>
      <c r="B277" s="331">
        <v>46</v>
      </c>
      <c r="C277" s="328" t="s">
        <v>25</v>
      </c>
      <c r="D277" s="318" t="s">
        <v>157</v>
      </c>
      <c r="E277" s="307"/>
      <c r="F277" s="154">
        <v>8</v>
      </c>
      <c r="G277" s="62">
        <v>8</v>
      </c>
      <c r="H277" s="83">
        <f t="shared" si="202"/>
        <v>1</v>
      </c>
      <c r="I277" s="102">
        <v>4397610</v>
      </c>
      <c r="J277" s="110">
        <f t="shared" si="203"/>
        <v>549701.25</v>
      </c>
      <c r="K277" s="62">
        <v>7</v>
      </c>
      <c r="L277" s="83">
        <f t="shared" si="204"/>
        <v>0.875</v>
      </c>
      <c r="M277" s="102">
        <v>444196</v>
      </c>
      <c r="N277" s="110">
        <f t="shared" si="205"/>
        <v>63456.571428571428</v>
      </c>
      <c r="O277" s="154">
        <v>26</v>
      </c>
      <c r="P277" s="62">
        <v>25</v>
      </c>
      <c r="Q277" s="83">
        <f t="shared" si="206"/>
        <v>0.96153846153846156</v>
      </c>
      <c r="R277" s="102">
        <v>12233870</v>
      </c>
      <c r="S277" s="110">
        <f t="shared" si="207"/>
        <v>489354.8</v>
      </c>
      <c r="T277" s="62">
        <v>23</v>
      </c>
      <c r="U277" s="83">
        <f t="shared" si="208"/>
        <v>0.88461538461538458</v>
      </c>
      <c r="V277" s="102">
        <v>1961845</v>
      </c>
      <c r="W277" s="110">
        <f t="shared" si="209"/>
        <v>85297.608695652176</v>
      </c>
      <c r="X277" s="154">
        <v>2081</v>
      </c>
      <c r="Y277" s="62">
        <v>2051</v>
      </c>
      <c r="Z277" s="83">
        <f t="shared" si="210"/>
        <v>0.98558385391638637</v>
      </c>
      <c r="AA277" s="102">
        <v>805443520</v>
      </c>
      <c r="AB277" s="110">
        <f t="shared" si="211"/>
        <v>392707.71331058018</v>
      </c>
      <c r="AC277" s="62">
        <v>1771</v>
      </c>
      <c r="AD277" s="83">
        <f t="shared" si="212"/>
        <v>0.85103315713599226</v>
      </c>
      <c r="AE277" s="102">
        <v>174070518</v>
      </c>
      <c r="AF277" s="110">
        <f t="shared" si="213"/>
        <v>98289.394692264264</v>
      </c>
      <c r="AG277" s="154">
        <v>1444</v>
      </c>
      <c r="AH277" s="62">
        <v>1437</v>
      </c>
      <c r="AI277" s="83">
        <f t="shared" si="214"/>
        <v>0.99515235457063711</v>
      </c>
      <c r="AJ277" s="102">
        <v>714076580</v>
      </c>
      <c r="AK277" s="110">
        <f t="shared" si="215"/>
        <v>496921.76757132914</v>
      </c>
      <c r="AL277" s="62">
        <v>1282</v>
      </c>
      <c r="AM277" s="83">
        <f t="shared" si="216"/>
        <v>0.88781163434903043</v>
      </c>
      <c r="AN277" s="102">
        <v>134705281</v>
      </c>
      <c r="AO277" s="110">
        <f t="shared" si="217"/>
        <v>105074.32215288612</v>
      </c>
      <c r="AP277" s="154">
        <v>704</v>
      </c>
      <c r="AQ277" s="62">
        <v>697</v>
      </c>
      <c r="AR277" s="83">
        <f t="shared" si="218"/>
        <v>0.99005681818181823</v>
      </c>
      <c r="AS277" s="102">
        <v>367236260</v>
      </c>
      <c r="AT277" s="110">
        <f t="shared" si="219"/>
        <v>526881.29124820663</v>
      </c>
      <c r="AU277" s="62">
        <v>637</v>
      </c>
      <c r="AV277" s="83">
        <f t="shared" si="220"/>
        <v>0.90482954545454541</v>
      </c>
      <c r="AW277" s="102">
        <v>72263345</v>
      </c>
      <c r="AX277" s="110">
        <f t="shared" si="221"/>
        <v>113443.24175824175</v>
      </c>
      <c r="AY277" s="154">
        <v>218</v>
      </c>
      <c r="AZ277" s="62">
        <v>218</v>
      </c>
      <c r="BA277" s="83">
        <f t="shared" si="222"/>
        <v>1</v>
      </c>
      <c r="BB277" s="102">
        <v>151512160</v>
      </c>
      <c r="BC277" s="110">
        <f t="shared" si="223"/>
        <v>695009.90825688071</v>
      </c>
      <c r="BD277" s="62">
        <v>205</v>
      </c>
      <c r="BE277" s="83">
        <f t="shared" si="224"/>
        <v>0.94036697247706424</v>
      </c>
      <c r="BF277" s="102">
        <v>27165250</v>
      </c>
      <c r="BG277" s="110">
        <f t="shared" si="225"/>
        <v>132513.41463414635</v>
      </c>
      <c r="BH277" s="154">
        <v>29</v>
      </c>
      <c r="BI277" s="62">
        <v>29</v>
      </c>
      <c r="BJ277" s="83">
        <f t="shared" si="226"/>
        <v>1</v>
      </c>
      <c r="BK277" s="102">
        <v>18299980</v>
      </c>
      <c r="BL277" s="110">
        <f t="shared" si="227"/>
        <v>631033.79310344823</v>
      </c>
      <c r="BM277" s="62">
        <v>28</v>
      </c>
      <c r="BN277" s="83">
        <f t="shared" si="228"/>
        <v>0.96551724137931039</v>
      </c>
      <c r="BO277" s="102">
        <v>3742473</v>
      </c>
      <c r="BP277" s="110">
        <f t="shared" si="229"/>
        <v>133659.75</v>
      </c>
      <c r="BQ277" s="108">
        <f t="shared" si="230"/>
        <v>4510</v>
      </c>
      <c r="BR277" s="62">
        <f t="shared" si="231"/>
        <v>4465</v>
      </c>
      <c r="BS277" s="83">
        <f t="shared" si="232"/>
        <v>0.99002217294900219</v>
      </c>
      <c r="BT277" s="102">
        <f t="shared" si="233"/>
        <v>2073199980</v>
      </c>
      <c r="BU277" s="110">
        <f t="shared" si="234"/>
        <v>464322.50391937292</v>
      </c>
      <c r="BV277" s="62">
        <f t="shared" si="235"/>
        <v>3953</v>
      </c>
      <c r="BW277" s="83">
        <f t="shared" si="236"/>
        <v>0.87649667405764964</v>
      </c>
      <c r="BX277" s="102">
        <f t="shared" si="237"/>
        <v>414352908</v>
      </c>
      <c r="BY277" s="110">
        <f t="shared" si="238"/>
        <v>104819.86035922084</v>
      </c>
      <c r="BZ277" s="85"/>
      <c r="CA277" s="89">
        <f t="shared" si="239"/>
        <v>0.11352549889135255</v>
      </c>
      <c r="CB277" s="89">
        <f t="shared" si="240"/>
        <v>9.9778270509978118E-3</v>
      </c>
    </row>
    <row r="278" spans="1:80" s="15" customFormat="1" ht="13.5" customHeight="1">
      <c r="A278" s="65"/>
      <c r="B278" s="332"/>
      <c r="C278" s="329"/>
      <c r="D278" s="306" t="s">
        <v>171</v>
      </c>
      <c r="E278" s="307"/>
      <c r="F278" s="154">
        <v>1</v>
      </c>
      <c r="G278" s="62">
        <v>1</v>
      </c>
      <c r="H278" s="83">
        <f t="shared" si="202"/>
        <v>1</v>
      </c>
      <c r="I278" s="102">
        <v>111070</v>
      </c>
      <c r="J278" s="110">
        <f t="shared" si="203"/>
        <v>111070</v>
      </c>
      <c r="K278" s="62">
        <v>1</v>
      </c>
      <c r="L278" s="83">
        <f t="shared" si="204"/>
        <v>1</v>
      </c>
      <c r="M278" s="102">
        <v>9454</v>
      </c>
      <c r="N278" s="110">
        <f t="shared" si="205"/>
        <v>9454</v>
      </c>
      <c r="O278" s="154">
        <v>2</v>
      </c>
      <c r="P278" s="62">
        <v>2</v>
      </c>
      <c r="Q278" s="83">
        <f t="shared" si="206"/>
        <v>1</v>
      </c>
      <c r="R278" s="102">
        <v>1205800</v>
      </c>
      <c r="S278" s="110">
        <f t="shared" si="207"/>
        <v>602900</v>
      </c>
      <c r="T278" s="62">
        <v>2</v>
      </c>
      <c r="U278" s="83">
        <f t="shared" si="208"/>
        <v>1</v>
      </c>
      <c r="V278" s="102">
        <v>112458</v>
      </c>
      <c r="W278" s="110">
        <f t="shared" si="209"/>
        <v>56229</v>
      </c>
      <c r="X278" s="154">
        <v>115</v>
      </c>
      <c r="Y278" s="62">
        <v>113</v>
      </c>
      <c r="Z278" s="83">
        <f t="shared" si="210"/>
        <v>0.9826086956521739</v>
      </c>
      <c r="AA278" s="102">
        <v>56428990</v>
      </c>
      <c r="AB278" s="110">
        <f t="shared" si="211"/>
        <v>499371.59292035399</v>
      </c>
      <c r="AC278" s="62">
        <v>92</v>
      </c>
      <c r="AD278" s="83">
        <f t="shared" si="212"/>
        <v>0.8</v>
      </c>
      <c r="AE278" s="102">
        <v>15574287</v>
      </c>
      <c r="AF278" s="110">
        <f t="shared" si="213"/>
        <v>169285.72826086957</v>
      </c>
      <c r="AG278" s="154">
        <v>75</v>
      </c>
      <c r="AH278" s="62">
        <v>75</v>
      </c>
      <c r="AI278" s="83">
        <f t="shared" si="214"/>
        <v>1</v>
      </c>
      <c r="AJ278" s="102">
        <v>51212860</v>
      </c>
      <c r="AK278" s="110">
        <f t="shared" si="215"/>
        <v>682838.1333333333</v>
      </c>
      <c r="AL278" s="62">
        <v>66</v>
      </c>
      <c r="AM278" s="83">
        <f t="shared" si="216"/>
        <v>0.88</v>
      </c>
      <c r="AN278" s="102">
        <v>6537290</v>
      </c>
      <c r="AO278" s="110">
        <f t="shared" si="217"/>
        <v>99049.84848484848</v>
      </c>
      <c r="AP278" s="154">
        <v>16</v>
      </c>
      <c r="AQ278" s="62">
        <v>16</v>
      </c>
      <c r="AR278" s="83">
        <f t="shared" si="218"/>
        <v>1</v>
      </c>
      <c r="AS278" s="102">
        <v>9736370</v>
      </c>
      <c r="AT278" s="110">
        <f t="shared" si="219"/>
        <v>608523.125</v>
      </c>
      <c r="AU278" s="62">
        <v>14</v>
      </c>
      <c r="AV278" s="83">
        <f t="shared" si="220"/>
        <v>0.875</v>
      </c>
      <c r="AW278" s="102">
        <v>1284509</v>
      </c>
      <c r="AX278" s="110">
        <f t="shared" si="221"/>
        <v>91750.642857142855</v>
      </c>
      <c r="AY278" s="154">
        <v>2</v>
      </c>
      <c r="AZ278" s="62">
        <v>2</v>
      </c>
      <c r="BA278" s="83">
        <f t="shared" si="222"/>
        <v>1</v>
      </c>
      <c r="BB278" s="102">
        <v>1291100</v>
      </c>
      <c r="BC278" s="110">
        <f t="shared" si="223"/>
        <v>645550</v>
      </c>
      <c r="BD278" s="62">
        <v>2</v>
      </c>
      <c r="BE278" s="83">
        <f t="shared" si="224"/>
        <v>1</v>
      </c>
      <c r="BF278" s="102">
        <v>253609</v>
      </c>
      <c r="BG278" s="110">
        <f t="shared" si="225"/>
        <v>126804.5</v>
      </c>
      <c r="BH278" s="154">
        <v>0</v>
      </c>
      <c r="BI278" s="62">
        <v>0</v>
      </c>
      <c r="BJ278" s="83" t="str">
        <f t="shared" si="226"/>
        <v>-</v>
      </c>
      <c r="BK278" s="102">
        <v>0</v>
      </c>
      <c r="BL278" s="110" t="str">
        <f t="shared" si="227"/>
        <v>-</v>
      </c>
      <c r="BM278" s="62">
        <v>0</v>
      </c>
      <c r="BN278" s="83" t="str">
        <f t="shared" si="228"/>
        <v>-</v>
      </c>
      <c r="BO278" s="102">
        <v>0</v>
      </c>
      <c r="BP278" s="110" t="str">
        <f t="shared" si="229"/>
        <v>-</v>
      </c>
      <c r="BQ278" s="108">
        <f t="shared" si="230"/>
        <v>211</v>
      </c>
      <c r="BR278" s="62">
        <f t="shared" si="231"/>
        <v>209</v>
      </c>
      <c r="BS278" s="83">
        <f t="shared" si="232"/>
        <v>0.99052132701421802</v>
      </c>
      <c r="BT278" s="102">
        <f t="shared" si="233"/>
        <v>119986190</v>
      </c>
      <c r="BU278" s="110">
        <f t="shared" si="234"/>
        <v>574096.60287081345</v>
      </c>
      <c r="BV278" s="62">
        <f t="shared" si="235"/>
        <v>177</v>
      </c>
      <c r="BW278" s="83">
        <f t="shared" si="236"/>
        <v>0.83886255924170616</v>
      </c>
      <c r="BX278" s="102">
        <f t="shared" si="237"/>
        <v>23771607</v>
      </c>
      <c r="BY278" s="110">
        <f t="shared" si="238"/>
        <v>134302.86440677967</v>
      </c>
      <c r="BZ278" s="85"/>
      <c r="CA278" s="89">
        <f t="shared" si="239"/>
        <v>0.15165876777251186</v>
      </c>
      <c r="CB278" s="89">
        <f t="shared" si="240"/>
        <v>9.4786729857819774E-3</v>
      </c>
    </row>
    <row r="279" spans="1:80" s="15" customFormat="1" ht="13.5" customHeight="1">
      <c r="A279" s="65"/>
      <c r="B279" s="332"/>
      <c r="C279" s="329"/>
      <c r="D279" s="84"/>
      <c r="E279" s="74" t="s">
        <v>167</v>
      </c>
      <c r="F279" s="178">
        <v>1</v>
      </c>
      <c r="G279" s="64">
        <v>1</v>
      </c>
      <c r="H279" s="82">
        <f t="shared" si="202"/>
        <v>1</v>
      </c>
      <c r="I279" s="111">
        <v>111070</v>
      </c>
      <c r="J279" s="112">
        <f t="shared" si="203"/>
        <v>111070</v>
      </c>
      <c r="K279" s="64">
        <v>1</v>
      </c>
      <c r="L279" s="82">
        <f t="shared" si="204"/>
        <v>1</v>
      </c>
      <c r="M279" s="111">
        <v>9454</v>
      </c>
      <c r="N279" s="112">
        <f t="shared" si="205"/>
        <v>9454</v>
      </c>
      <c r="O279" s="178">
        <v>2</v>
      </c>
      <c r="P279" s="64">
        <v>2</v>
      </c>
      <c r="Q279" s="82">
        <f t="shared" si="206"/>
        <v>1</v>
      </c>
      <c r="R279" s="111">
        <v>1205800</v>
      </c>
      <c r="S279" s="112">
        <f t="shared" si="207"/>
        <v>602900</v>
      </c>
      <c r="T279" s="64">
        <v>2</v>
      </c>
      <c r="U279" s="82">
        <f t="shared" si="208"/>
        <v>1</v>
      </c>
      <c r="V279" s="111">
        <v>112458</v>
      </c>
      <c r="W279" s="112">
        <f t="shared" si="209"/>
        <v>56229</v>
      </c>
      <c r="X279" s="178">
        <v>85</v>
      </c>
      <c r="Y279" s="64">
        <v>84</v>
      </c>
      <c r="Z279" s="82">
        <f t="shared" si="210"/>
        <v>0.9882352941176471</v>
      </c>
      <c r="AA279" s="111">
        <v>36591080</v>
      </c>
      <c r="AB279" s="112">
        <f t="shared" si="211"/>
        <v>435608.09523809527</v>
      </c>
      <c r="AC279" s="64">
        <v>68</v>
      </c>
      <c r="AD279" s="82">
        <f t="shared" si="212"/>
        <v>0.8</v>
      </c>
      <c r="AE279" s="111">
        <v>4906105</v>
      </c>
      <c r="AF279" s="112">
        <f t="shared" si="213"/>
        <v>72148.602941176476</v>
      </c>
      <c r="AG279" s="178">
        <v>56</v>
      </c>
      <c r="AH279" s="64">
        <v>56</v>
      </c>
      <c r="AI279" s="82">
        <f t="shared" si="214"/>
        <v>1</v>
      </c>
      <c r="AJ279" s="111">
        <v>38342680</v>
      </c>
      <c r="AK279" s="112">
        <f t="shared" si="215"/>
        <v>684690.71428571432</v>
      </c>
      <c r="AL279" s="64">
        <v>51</v>
      </c>
      <c r="AM279" s="82">
        <f t="shared" si="216"/>
        <v>0.9107142857142857</v>
      </c>
      <c r="AN279" s="111">
        <v>4791428</v>
      </c>
      <c r="AO279" s="112">
        <f t="shared" si="217"/>
        <v>93949.568627450979</v>
      </c>
      <c r="AP279" s="178">
        <v>13</v>
      </c>
      <c r="AQ279" s="64">
        <v>13</v>
      </c>
      <c r="AR279" s="82">
        <f t="shared" si="218"/>
        <v>1</v>
      </c>
      <c r="AS279" s="111">
        <v>5696940</v>
      </c>
      <c r="AT279" s="112">
        <f t="shared" si="219"/>
        <v>438226.15384615387</v>
      </c>
      <c r="AU279" s="64">
        <v>12</v>
      </c>
      <c r="AV279" s="82">
        <f t="shared" si="220"/>
        <v>0.92307692307692313</v>
      </c>
      <c r="AW279" s="111">
        <v>1209162</v>
      </c>
      <c r="AX279" s="112">
        <f t="shared" si="221"/>
        <v>100763.5</v>
      </c>
      <c r="AY279" s="178">
        <v>2</v>
      </c>
      <c r="AZ279" s="64">
        <v>2</v>
      </c>
      <c r="BA279" s="82">
        <f t="shared" si="222"/>
        <v>1</v>
      </c>
      <c r="BB279" s="111">
        <v>1291100</v>
      </c>
      <c r="BC279" s="112">
        <f t="shared" si="223"/>
        <v>645550</v>
      </c>
      <c r="BD279" s="64">
        <v>2</v>
      </c>
      <c r="BE279" s="82">
        <f t="shared" si="224"/>
        <v>1</v>
      </c>
      <c r="BF279" s="111">
        <v>253609</v>
      </c>
      <c r="BG279" s="112">
        <f t="shared" si="225"/>
        <v>126804.5</v>
      </c>
      <c r="BH279" s="178">
        <v>0</v>
      </c>
      <c r="BI279" s="64">
        <v>0</v>
      </c>
      <c r="BJ279" s="82" t="str">
        <f t="shared" si="226"/>
        <v>-</v>
      </c>
      <c r="BK279" s="111">
        <v>0</v>
      </c>
      <c r="BL279" s="112" t="str">
        <f t="shared" si="227"/>
        <v>-</v>
      </c>
      <c r="BM279" s="64">
        <v>0</v>
      </c>
      <c r="BN279" s="82" t="str">
        <f t="shared" si="228"/>
        <v>-</v>
      </c>
      <c r="BO279" s="111">
        <v>0</v>
      </c>
      <c r="BP279" s="112" t="str">
        <f t="shared" si="229"/>
        <v>-</v>
      </c>
      <c r="BQ279" s="109">
        <f t="shared" si="230"/>
        <v>159</v>
      </c>
      <c r="BR279" s="64">
        <f t="shared" si="231"/>
        <v>158</v>
      </c>
      <c r="BS279" s="82">
        <f t="shared" si="232"/>
        <v>0.99371069182389937</v>
      </c>
      <c r="BT279" s="111">
        <f t="shared" si="233"/>
        <v>83238670</v>
      </c>
      <c r="BU279" s="112">
        <f t="shared" si="234"/>
        <v>526827.02531645575</v>
      </c>
      <c r="BV279" s="64">
        <f t="shared" si="235"/>
        <v>136</v>
      </c>
      <c r="BW279" s="82">
        <f t="shared" si="236"/>
        <v>0.85534591194968557</v>
      </c>
      <c r="BX279" s="111">
        <f t="shared" si="237"/>
        <v>11282216</v>
      </c>
      <c r="BY279" s="112">
        <f t="shared" si="238"/>
        <v>82957.470588235301</v>
      </c>
      <c r="BZ279" s="85"/>
      <c r="CA279" s="89">
        <f t="shared" si="239"/>
        <v>0.13836477987421381</v>
      </c>
      <c r="CB279" s="89">
        <f t="shared" si="240"/>
        <v>6.2893081761006275E-3</v>
      </c>
    </row>
    <row r="280" spans="1:80" s="15" customFormat="1" ht="13.5" customHeight="1">
      <c r="A280" s="65"/>
      <c r="B280" s="332"/>
      <c r="C280" s="329"/>
      <c r="D280" s="84"/>
      <c r="E280" s="209" t="s">
        <v>168</v>
      </c>
      <c r="F280" s="224">
        <v>0</v>
      </c>
      <c r="G280" s="225">
        <v>0</v>
      </c>
      <c r="H280" s="226" t="str">
        <f t="shared" si="202"/>
        <v>-</v>
      </c>
      <c r="I280" s="227">
        <v>0</v>
      </c>
      <c r="J280" s="228" t="str">
        <f t="shared" si="203"/>
        <v>-</v>
      </c>
      <c r="K280" s="225">
        <v>0</v>
      </c>
      <c r="L280" s="226" t="str">
        <f t="shared" si="204"/>
        <v>-</v>
      </c>
      <c r="M280" s="227">
        <v>0</v>
      </c>
      <c r="N280" s="228" t="str">
        <f t="shared" si="205"/>
        <v>-</v>
      </c>
      <c r="O280" s="224">
        <v>0</v>
      </c>
      <c r="P280" s="225">
        <v>0</v>
      </c>
      <c r="Q280" s="226" t="str">
        <f t="shared" si="206"/>
        <v>-</v>
      </c>
      <c r="R280" s="227">
        <v>0</v>
      </c>
      <c r="S280" s="228" t="str">
        <f t="shared" si="207"/>
        <v>-</v>
      </c>
      <c r="T280" s="225">
        <v>0</v>
      </c>
      <c r="U280" s="226" t="str">
        <f t="shared" si="208"/>
        <v>-</v>
      </c>
      <c r="V280" s="227">
        <v>0</v>
      </c>
      <c r="W280" s="228" t="str">
        <f t="shared" si="209"/>
        <v>-</v>
      </c>
      <c r="X280" s="224">
        <v>30</v>
      </c>
      <c r="Y280" s="225">
        <v>29</v>
      </c>
      <c r="Z280" s="226">
        <f t="shared" si="210"/>
        <v>0.96666666666666667</v>
      </c>
      <c r="AA280" s="227">
        <v>19837910</v>
      </c>
      <c r="AB280" s="228">
        <f t="shared" si="211"/>
        <v>684065.86206896557</v>
      </c>
      <c r="AC280" s="225">
        <v>24</v>
      </c>
      <c r="AD280" s="226">
        <f t="shared" si="212"/>
        <v>0.8</v>
      </c>
      <c r="AE280" s="227">
        <v>10668182</v>
      </c>
      <c r="AF280" s="228">
        <f t="shared" si="213"/>
        <v>444507.58333333331</v>
      </c>
      <c r="AG280" s="224">
        <v>19</v>
      </c>
      <c r="AH280" s="225">
        <v>19</v>
      </c>
      <c r="AI280" s="226">
        <f t="shared" si="214"/>
        <v>1</v>
      </c>
      <c r="AJ280" s="227">
        <v>12870180</v>
      </c>
      <c r="AK280" s="228">
        <f t="shared" si="215"/>
        <v>677377.89473684214</v>
      </c>
      <c r="AL280" s="225">
        <v>15</v>
      </c>
      <c r="AM280" s="226">
        <f t="shared" si="216"/>
        <v>0.78947368421052633</v>
      </c>
      <c r="AN280" s="227">
        <v>1745862</v>
      </c>
      <c r="AO280" s="228">
        <f t="shared" si="217"/>
        <v>116390.8</v>
      </c>
      <c r="AP280" s="224">
        <v>3</v>
      </c>
      <c r="AQ280" s="225">
        <v>3</v>
      </c>
      <c r="AR280" s="226">
        <f t="shared" si="218"/>
        <v>1</v>
      </c>
      <c r="AS280" s="227">
        <v>4039430</v>
      </c>
      <c r="AT280" s="228">
        <f t="shared" si="219"/>
        <v>1346476.6666666667</v>
      </c>
      <c r="AU280" s="225">
        <v>2</v>
      </c>
      <c r="AV280" s="226">
        <f t="shared" si="220"/>
        <v>0.66666666666666663</v>
      </c>
      <c r="AW280" s="227">
        <v>75347</v>
      </c>
      <c r="AX280" s="228">
        <f t="shared" si="221"/>
        <v>37673.5</v>
      </c>
      <c r="AY280" s="224">
        <v>0</v>
      </c>
      <c r="AZ280" s="225">
        <v>0</v>
      </c>
      <c r="BA280" s="226" t="str">
        <f t="shared" si="222"/>
        <v>-</v>
      </c>
      <c r="BB280" s="227">
        <v>0</v>
      </c>
      <c r="BC280" s="228" t="str">
        <f t="shared" si="223"/>
        <v>-</v>
      </c>
      <c r="BD280" s="225">
        <v>0</v>
      </c>
      <c r="BE280" s="226" t="str">
        <f t="shared" si="224"/>
        <v>-</v>
      </c>
      <c r="BF280" s="227">
        <v>0</v>
      </c>
      <c r="BG280" s="228" t="str">
        <f t="shared" si="225"/>
        <v>-</v>
      </c>
      <c r="BH280" s="224">
        <v>0</v>
      </c>
      <c r="BI280" s="225">
        <v>0</v>
      </c>
      <c r="BJ280" s="226" t="str">
        <f t="shared" si="226"/>
        <v>-</v>
      </c>
      <c r="BK280" s="227">
        <v>0</v>
      </c>
      <c r="BL280" s="228" t="str">
        <f t="shared" si="227"/>
        <v>-</v>
      </c>
      <c r="BM280" s="225">
        <v>0</v>
      </c>
      <c r="BN280" s="226" t="str">
        <f t="shared" si="228"/>
        <v>-</v>
      </c>
      <c r="BO280" s="227">
        <v>0</v>
      </c>
      <c r="BP280" s="228" t="str">
        <f t="shared" si="229"/>
        <v>-</v>
      </c>
      <c r="BQ280" s="229">
        <f t="shared" si="230"/>
        <v>52</v>
      </c>
      <c r="BR280" s="225">
        <f t="shared" si="231"/>
        <v>51</v>
      </c>
      <c r="BS280" s="226">
        <f t="shared" si="232"/>
        <v>0.98076923076923073</v>
      </c>
      <c r="BT280" s="227">
        <f t="shared" si="233"/>
        <v>36747520</v>
      </c>
      <c r="BU280" s="228">
        <f t="shared" si="234"/>
        <v>720539.60784313723</v>
      </c>
      <c r="BV280" s="225">
        <f t="shared" si="235"/>
        <v>41</v>
      </c>
      <c r="BW280" s="226">
        <f t="shared" si="236"/>
        <v>0.78846153846153844</v>
      </c>
      <c r="BX280" s="227">
        <f t="shared" si="237"/>
        <v>12489391</v>
      </c>
      <c r="BY280" s="228">
        <f t="shared" si="238"/>
        <v>304619.29268292681</v>
      </c>
      <c r="BZ280" s="85"/>
      <c r="CA280" s="89">
        <f t="shared" si="239"/>
        <v>0.19230769230769229</v>
      </c>
      <c r="CB280" s="89">
        <f t="shared" si="240"/>
        <v>1.9230769230769273E-2</v>
      </c>
    </row>
    <row r="281" spans="1:80" s="15" customFormat="1" ht="13.5" customHeight="1">
      <c r="A281" s="65"/>
      <c r="B281" s="332"/>
      <c r="C281" s="329"/>
      <c r="D281" s="221"/>
      <c r="E281" s="75" t="s">
        <v>234</v>
      </c>
      <c r="F281" s="222">
        <v>0</v>
      </c>
      <c r="G281" s="136">
        <v>0</v>
      </c>
      <c r="H281" s="134" t="str">
        <f>IFERROR(G281/F281,"-")</f>
        <v>-</v>
      </c>
      <c r="I281" s="137">
        <v>0</v>
      </c>
      <c r="J281" s="135" t="str">
        <f>IFERROR(I281/G281,"-")</f>
        <v>-</v>
      </c>
      <c r="K281" s="136">
        <v>0</v>
      </c>
      <c r="L281" s="134" t="str">
        <f>IFERROR(K281/F281,"-")</f>
        <v>-</v>
      </c>
      <c r="M281" s="137">
        <v>0</v>
      </c>
      <c r="N281" s="135" t="str">
        <f>IFERROR(M281/K281,"-")</f>
        <v>-</v>
      </c>
      <c r="O281" s="222">
        <v>0</v>
      </c>
      <c r="P281" s="136">
        <v>0</v>
      </c>
      <c r="Q281" s="134" t="str">
        <f>IFERROR(P281/O281,"-")</f>
        <v>-</v>
      </c>
      <c r="R281" s="137">
        <v>0</v>
      </c>
      <c r="S281" s="135" t="str">
        <f>IFERROR(R281/P281,"-")</f>
        <v>-</v>
      </c>
      <c r="T281" s="136">
        <v>0</v>
      </c>
      <c r="U281" s="134" t="str">
        <f>IFERROR(T281/O281,"-")</f>
        <v>-</v>
      </c>
      <c r="V281" s="137">
        <v>0</v>
      </c>
      <c r="W281" s="135" t="str">
        <f>IFERROR(V281/T281,"-")</f>
        <v>-</v>
      </c>
      <c r="X281" s="222">
        <v>0</v>
      </c>
      <c r="Y281" s="136">
        <v>0</v>
      </c>
      <c r="Z281" s="134" t="str">
        <f>IFERROR(Y281/X281,"-")</f>
        <v>-</v>
      </c>
      <c r="AA281" s="137">
        <v>0</v>
      </c>
      <c r="AB281" s="135" t="str">
        <f>IFERROR(AA281/Y281,"-")</f>
        <v>-</v>
      </c>
      <c r="AC281" s="136">
        <v>0</v>
      </c>
      <c r="AD281" s="134" t="str">
        <f>IFERROR(AC281/X281,"-")</f>
        <v>-</v>
      </c>
      <c r="AE281" s="137">
        <v>0</v>
      </c>
      <c r="AF281" s="135" t="str">
        <f>IFERROR(AE281/AC281,"-")</f>
        <v>-</v>
      </c>
      <c r="AG281" s="222">
        <v>0</v>
      </c>
      <c r="AH281" s="136">
        <v>0</v>
      </c>
      <c r="AI281" s="134" t="str">
        <f>IFERROR(AH281/AG281,"-")</f>
        <v>-</v>
      </c>
      <c r="AJ281" s="137">
        <v>0</v>
      </c>
      <c r="AK281" s="135" t="str">
        <f>IFERROR(AJ281/AH281,"-")</f>
        <v>-</v>
      </c>
      <c r="AL281" s="136">
        <v>0</v>
      </c>
      <c r="AM281" s="134" t="str">
        <f>IFERROR(AL281/AG281,"-")</f>
        <v>-</v>
      </c>
      <c r="AN281" s="137">
        <v>0</v>
      </c>
      <c r="AO281" s="135" t="str">
        <f>IFERROR(AN281/AL281,"-")</f>
        <v>-</v>
      </c>
      <c r="AP281" s="222">
        <v>0</v>
      </c>
      <c r="AQ281" s="136">
        <v>0</v>
      </c>
      <c r="AR281" s="134" t="str">
        <f>IFERROR(AQ281/AP281,"-")</f>
        <v>-</v>
      </c>
      <c r="AS281" s="137">
        <v>0</v>
      </c>
      <c r="AT281" s="135" t="str">
        <f>IFERROR(AS281/AQ281,"-")</f>
        <v>-</v>
      </c>
      <c r="AU281" s="136">
        <v>0</v>
      </c>
      <c r="AV281" s="134" t="str">
        <f>IFERROR(AU281/AP281,"-")</f>
        <v>-</v>
      </c>
      <c r="AW281" s="137">
        <v>0</v>
      </c>
      <c r="AX281" s="135" t="str">
        <f>IFERROR(AW281/AU281,"-")</f>
        <v>-</v>
      </c>
      <c r="AY281" s="222">
        <v>0</v>
      </c>
      <c r="AZ281" s="136">
        <v>0</v>
      </c>
      <c r="BA281" s="134" t="str">
        <f>IFERROR(AZ281/AY281,"-")</f>
        <v>-</v>
      </c>
      <c r="BB281" s="137">
        <v>0</v>
      </c>
      <c r="BC281" s="135" t="str">
        <f>IFERROR(BB281/AZ281,"-")</f>
        <v>-</v>
      </c>
      <c r="BD281" s="136">
        <v>0</v>
      </c>
      <c r="BE281" s="134" t="str">
        <f>IFERROR(BD281/AY281,"-")</f>
        <v>-</v>
      </c>
      <c r="BF281" s="137">
        <v>0</v>
      </c>
      <c r="BG281" s="135" t="str">
        <f>IFERROR(BF281/BD281,"-")</f>
        <v>-</v>
      </c>
      <c r="BH281" s="222">
        <v>0</v>
      </c>
      <c r="BI281" s="136">
        <v>0</v>
      </c>
      <c r="BJ281" s="134" t="str">
        <f>IFERROR(BI281/BH281,"-")</f>
        <v>-</v>
      </c>
      <c r="BK281" s="137">
        <v>0</v>
      </c>
      <c r="BL281" s="135" t="str">
        <f>IFERROR(BK281/BI281,"-")</f>
        <v>-</v>
      </c>
      <c r="BM281" s="136">
        <v>0</v>
      </c>
      <c r="BN281" s="134" t="str">
        <f>IFERROR(BM281/BH281,"-")</f>
        <v>-</v>
      </c>
      <c r="BO281" s="137">
        <v>0</v>
      </c>
      <c r="BP281" s="135" t="str">
        <f>IFERROR(BO281/BM281,"-")</f>
        <v>-</v>
      </c>
      <c r="BQ281" s="223">
        <f t="shared" si="230"/>
        <v>0</v>
      </c>
      <c r="BR281" s="136">
        <f t="shared" si="231"/>
        <v>0</v>
      </c>
      <c r="BS281" s="134" t="str">
        <f>IFERROR(BR281/BQ281,"-")</f>
        <v>-</v>
      </c>
      <c r="BT281" s="137">
        <f>SUM(I281,R281,AA281,AJ281,AS281,BB281,BK281)</f>
        <v>0</v>
      </c>
      <c r="BU281" s="135" t="str">
        <f>IFERROR(BT281/BR281,"-")</f>
        <v>-</v>
      </c>
      <c r="BV281" s="136">
        <f>SUM(K281,T281,AC281,AL281,AU281,BD281,BM281)</f>
        <v>0</v>
      </c>
      <c r="BW281" s="134" t="str">
        <f>IFERROR(BV281/BQ281,"-")</f>
        <v>-</v>
      </c>
      <c r="BX281" s="137">
        <f>SUM(M281,V281,AE281,AN281,AW281,BF281,BO281)</f>
        <v>0</v>
      </c>
      <c r="BY281" s="135" t="str">
        <f>IFERROR(BX281/BV281,"-")</f>
        <v>-</v>
      </c>
      <c r="BZ281" s="85"/>
      <c r="CA281" s="89" t="str">
        <f t="shared" si="239"/>
        <v>-</v>
      </c>
      <c r="CB281" s="89" t="str">
        <f t="shared" si="240"/>
        <v>-</v>
      </c>
    </row>
    <row r="282" spans="1:80" s="15" customFormat="1" ht="13.5" customHeight="1">
      <c r="A282" s="65"/>
      <c r="B282" s="333"/>
      <c r="C282" s="330"/>
      <c r="D282" s="338" t="s">
        <v>225</v>
      </c>
      <c r="E282" s="339"/>
      <c r="F282" s="154">
        <v>56</v>
      </c>
      <c r="G282" s="62">
        <v>55</v>
      </c>
      <c r="H282" s="83">
        <f t="shared" si="202"/>
        <v>0.9821428571428571</v>
      </c>
      <c r="I282" s="102">
        <v>132265550</v>
      </c>
      <c r="J282" s="110">
        <f t="shared" si="203"/>
        <v>2404828.1818181816</v>
      </c>
      <c r="K282" s="62">
        <v>44</v>
      </c>
      <c r="L282" s="83">
        <f t="shared" si="204"/>
        <v>0.7857142857142857</v>
      </c>
      <c r="M282" s="102">
        <v>51112914</v>
      </c>
      <c r="N282" s="110">
        <f t="shared" si="205"/>
        <v>1161657.1363636365</v>
      </c>
      <c r="O282" s="154">
        <v>143</v>
      </c>
      <c r="P282" s="62">
        <v>140</v>
      </c>
      <c r="Q282" s="83">
        <f t="shared" si="206"/>
        <v>0.97902097902097907</v>
      </c>
      <c r="R282" s="102">
        <v>234892320</v>
      </c>
      <c r="S282" s="110">
        <f t="shared" si="207"/>
        <v>1677802.2857142857</v>
      </c>
      <c r="T282" s="62">
        <v>118</v>
      </c>
      <c r="U282" s="83">
        <f t="shared" si="208"/>
        <v>0.82517482517482521</v>
      </c>
      <c r="V282" s="102">
        <v>90979335</v>
      </c>
      <c r="W282" s="110">
        <f t="shared" si="209"/>
        <v>771011.31355932204</v>
      </c>
      <c r="X282" s="154">
        <v>4379</v>
      </c>
      <c r="Y282" s="62">
        <v>4051</v>
      </c>
      <c r="Z282" s="83">
        <f t="shared" si="210"/>
        <v>0.92509705412194565</v>
      </c>
      <c r="AA282" s="102">
        <v>3122022990</v>
      </c>
      <c r="AB282" s="110">
        <f t="shared" si="211"/>
        <v>770679.58281905705</v>
      </c>
      <c r="AC282" s="62">
        <v>3452</v>
      </c>
      <c r="AD282" s="83">
        <f t="shared" si="212"/>
        <v>0.78830783283854766</v>
      </c>
      <c r="AE282" s="102">
        <v>690108529</v>
      </c>
      <c r="AF282" s="110">
        <f t="shared" si="213"/>
        <v>199915.56460023174</v>
      </c>
      <c r="AG282" s="154">
        <v>3598</v>
      </c>
      <c r="AH282" s="62">
        <v>3407</v>
      </c>
      <c r="AI282" s="83">
        <f t="shared" si="214"/>
        <v>0.94691495275152859</v>
      </c>
      <c r="AJ282" s="102">
        <v>3099987620</v>
      </c>
      <c r="AK282" s="110">
        <f t="shared" si="215"/>
        <v>909887.76636336953</v>
      </c>
      <c r="AL282" s="62">
        <v>2992</v>
      </c>
      <c r="AM282" s="83">
        <f t="shared" si="216"/>
        <v>0.8315730961645359</v>
      </c>
      <c r="AN282" s="102">
        <v>694274490</v>
      </c>
      <c r="AO282" s="110">
        <f t="shared" si="217"/>
        <v>232043.61296791444</v>
      </c>
      <c r="AP282" s="154">
        <v>2547</v>
      </c>
      <c r="AQ282" s="62">
        <v>2432</v>
      </c>
      <c r="AR282" s="83">
        <f t="shared" si="218"/>
        <v>0.9548488417746368</v>
      </c>
      <c r="AS282" s="102">
        <v>2557021890</v>
      </c>
      <c r="AT282" s="110">
        <f t="shared" si="219"/>
        <v>1051407.027138158</v>
      </c>
      <c r="AU282" s="62">
        <v>2218</v>
      </c>
      <c r="AV282" s="83">
        <f t="shared" si="220"/>
        <v>0.87082842559874363</v>
      </c>
      <c r="AW282" s="102">
        <v>503909749</v>
      </c>
      <c r="AX282" s="110">
        <f t="shared" si="221"/>
        <v>227191.05004508566</v>
      </c>
      <c r="AY282" s="154">
        <v>1253</v>
      </c>
      <c r="AZ282" s="62">
        <v>1172</v>
      </c>
      <c r="BA282" s="83">
        <f t="shared" si="222"/>
        <v>0.93535514764565042</v>
      </c>
      <c r="BB282" s="102">
        <v>1231336900</v>
      </c>
      <c r="BC282" s="110">
        <f t="shared" si="223"/>
        <v>1050628.7542662115</v>
      </c>
      <c r="BD282" s="62">
        <v>1064</v>
      </c>
      <c r="BE282" s="83">
        <f t="shared" si="224"/>
        <v>0.84916201117318435</v>
      </c>
      <c r="BF282" s="102">
        <v>250831049</v>
      </c>
      <c r="BG282" s="110">
        <f t="shared" si="225"/>
        <v>235743.46710526315</v>
      </c>
      <c r="BH282" s="154">
        <v>492</v>
      </c>
      <c r="BI282" s="62">
        <v>448</v>
      </c>
      <c r="BJ282" s="83">
        <f t="shared" si="226"/>
        <v>0.91056910569105687</v>
      </c>
      <c r="BK282" s="102">
        <v>491621910</v>
      </c>
      <c r="BL282" s="110">
        <f t="shared" si="227"/>
        <v>1097370.3348214286</v>
      </c>
      <c r="BM282" s="62">
        <v>402</v>
      </c>
      <c r="BN282" s="83">
        <f t="shared" si="228"/>
        <v>0.81707317073170727</v>
      </c>
      <c r="BO282" s="102">
        <v>85069172</v>
      </c>
      <c r="BP282" s="110">
        <f t="shared" si="229"/>
        <v>211614.85572139305</v>
      </c>
      <c r="BQ282" s="108">
        <f t="shared" si="230"/>
        <v>12468</v>
      </c>
      <c r="BR282" s="62">
        <f t="shared" si="231"/>
        <v>11705</v>
      </c>
      <c r="BS282" s="83">
        <f t="shared" si="232"/>
        <v>0.93880333654154635</v>
      </c>
      <c r="BT282" s="102">
        <f t="shared" si="233"/>
        <v>10869149180</v>
      </c>
      <c r="BU282" s="110">
        <f t="shared" si="234"/>
        <v>928590.27595044847</v>
      </c>
      <c r="BV282" s="62">
        <f t="shared" si="235"/>
        <v>10290</v>
      </c>
      <c r="BW282" s="83">
        <f t="shared" si="236"/>
        <v>0.82531280076997116</v>
      </c>
      <c r="BX282" s="102">
        <f t="shared" si="237"/>
        <v>2366285238</v>
      </c>
      <c r="BY282" s="110">
        <f t="shared" si="238"/>
        <v>229959.69271137027</v>
      </c>
      <c r="BZ282" s="85"/>
      <c r="CA282" s="89">
        <f t="shared" si="239"/>
        <v>0.1134905357715752</v>
      </c>
      <c r="CB282" s="89">
        <f t="shared" si="240"/>
        <v>6.1196663458453648E-2</v>
      </c>
    </row>
    <row r="283" spans="1:80" s="15" customFormat="1" ht="13.5" customHeight="1">
      <c r="A283" s="65"/>
      <c r="B283" s="331">
        <v>47</v>
      </c>
      <c r="C283" s="328" t="s">
        <v>15</v>
      </c>
      <c r="D283" s="318" t="s">
        <v>157</v>
      </c>
      <c r="E283" s="307"/>
      <c r="F283" s="154">
        <v>16</v>
      </c>
      <c r="G283" s="62">
        <v>16</v>
      </c>
      <c r="H283" s="83">
        <f t="shared" si="202"/>
        <v>1</v>
      </c>
      <c r="I283" s="102">
        <v>16054990</v>
      </c>
      <c r="J283" s="110">
        <f t="shared" si="203"/>
        <v>1003436.875</v>
      </c>
      <c r="K283" s="62">
        <v>13</v>
      </c>
      <c r="L283" s="83">
        <f t="shared" si="204"/>
        <v>0.8125</v>
      </c>
      <c r="M283" s="102">
        <v>7288043</v>
      </c>
      <c r="N283" s="110">
        <f t="shared" si="205"/>
        <v>560618.69230769225</v>
      </c>
      <c r="O283" s="154">
        <v>42</v>
      </c>
      <c r="P283" s="62">
        <v>42</v>
      </c>
      <c r="Q283" s="83">
        <f t="shared" si="206"/>
        <v>1</v>
      </c>
      <c r="R283" s="102">
        <v>18703150</v>
      </c>
      <c r="S283" s="110">
        <f t="shared" si="207"/>
        <v>445313.09523809527</v>
      </c>
      <c r="T283" s="62">
        <v>38</v>
      </c>
      <c r="U283" s="83">
        <f t="shared" si="208"/>
        <v>0.90476190476190477</v>
      </c>
      <c r="V283" s="102">
        <v>2992809</v>
      </c>
      <c r="W283" s="110">
        <f t="shared" si="209"/>
        <v>78758.131578947374</v>
      </c>
      <c r="X283" s="154">
        <v>4222</v>
      </c>
      <c r="Y283" s="62">
        <v>4125</v>
      </c>
      <c r="Z283" s="83">
        <f t="shared" si="210"/>
        <v>0.9770251065845571</v>
      </c>
      <c r="AA283" s="102">
        <v>1772365600</v>
      </c>
      <c r="AB283" s="110">
        <f t="shared" si="211"/>
        <v>429664.38787878788</v>
      </c>
      <c r="AC283" s="62">
        <v>3479</v>
      </c>
      <c r="AD283" s="83">
        <f t="shared" si="212"/>
        <v>0.82401705352913313</v>
      </c>
      <c r="AE283" s="102">
        <v>355793589</v>
      </c>
      <c r="AF283" s="110">
        <f t="shared" si="213"/>
        <v>102268.92469100317</v>
      </c>
      <c r="AG283" s="154">
        <v>2836</v>
      </c>
      <c r="AH283" s="62">
        <v>2798</v>
      </c>
      <c r="AI283" s="83">
        <f t="shared" si="214"/>
        <v>0.98660084626234135</v>
      </c>
      <c r="AJ283" s="102">
        <v>1438432990</v>
      </c>
      <c r="AK283" s="110">
        <f t="shared" si="215"/>
        <v>514093.27734095784</v>
      </c>
      <c r="AL283" s="62">
        <v>2391</v>
      </c>
      <c r="AM283" s="83">
        <f t="shared" si="216"/>
        <v>0.84308885754583918</v>
      </c>
      <c r="AN283" s="102">
        <v>282993777</v>
      </c>
      <c r="AO283" s="110">
        <f t="shared" si="217"/>
        <v>118357.91593475534</v>
      </c>
      <c r="AP283" s="154">
        <v>1298</v>
      </c>
      <c r="AQ283" s="62">
        <v>1284</v>
      </c>
      <c r="AR283" s="83">
        <f t="shared" si="218"/>
        <v>0.98921417565485359</v>
      </c>
      <c r="AS283" s="102">
        <v>718092250</v>
      </c>
      <c r="AT283" s="110">
        <f t="shared" si="219"/>
        <v>559261.87694704055</v>
      </c>
      <c r="AU283" s="62">
        <v>1126</v>
      </c>
      <c r="AV283" s="83">
        <f t="shared" si="220"/>
        <v>0.86748844375963019</v>
      </c>
      <c r="AW283" s="102">
        <v>160673095</v>
      </c>
      <c r="AX283" s="110">
        <f t="shared" si="221"/>
        <v>142693.69005328597</v>
      </c>
      <c r="AY283" s="154">
        <v>301</v>
      </c>
      <c r="AZ283" s="62">
        <v>300</v>
      </c>
      <c r="BA283" s="83">
        <f t="shared" si="222"/>
        <v>0.99667774086378735</v>
      </c>
      <c r="BB283" s="102">
        <v>194721180</v>
      </c>
      <c r="BC283" s="110">
        <f t="shared" si="223"/>
        <v>649070.6</v>
      </c>
      <c r="BD283" s="62">
        <v>280</v>
      </c>
      <c r="BE283" s="83">
        <f t="shared" si="224"/>
        <v>0.93023255813953487</v>
      </c>
      <c r="BF283" s="102">
        <v>30169464</v>
      </c>
      <c r="BG283" s="110">
        <f t="shared" si="225"/>
        <v>107748.08571428571</v>
      </c>
      <c r="BH283" s="154">
        <v>51</v>
      </c>
      <c r="BI283" s="62">
        <v>51</v>
      </c>
      <c r="BJ283" s="83">
        <f t="shared" si="226"/>
        <v>1</v>
      </c>
      <c r="BK283" s="102">
        <v>30430970</v>
      </c>
      <c r="BL283" s="110">
        <f t="shared" si="227"/>
        <v>596685.68627450976</v>
      </c>
      <c r="BM283" s="62">
        <v>48</v>
      </c>
      <c r="BN283" s="83">
        <f t="shared" si="228"/>
        <v>0.94117647058823528</v>
      </c>
      <c r="BO283" s="102">
        <v>5344108</v>
      </c>
      <c r="BP283" s="110">
        <f t="shared" si="229"/>
        <v>111335.58333333333</v>
      </c>
      <c r="BQ283" s="108">
        <f t="shared" si="230"/>
        <v>8766</v>
      </c>
      <c r="BR283" s="62">
        <f t="shared" si="231"/>
        <v>8616</v>
      </c>
      <c r="BS283" s="83">
        <f t="shared" si="232"/>
        <v>0.98288843258042435</v>
      </c>
      <c r="BT283" s="102">
        <f t="shared" si="233"/>
        <v>4188801130</v>
      </c>
      <c r="BU283" s="110">
        <f t="shared" si="234"/>
        <v>486165.40506035282</v>
      </c>
      <c r="BV283" s="62">
        <f t="shared" si="235"/>
        <v>7375</v>
      </c>
      <c r="BW283" s="83">
        <f t="shared" si="236"/>
        <v>0.84131873146246861</v>
      </c>
      <c r="BX283" s="102">
        <f t="shared" si="237"/>
        <v>845254885</v>
      </c>
      <c r="BY283" s="110">
        <f t="shared" si="238"/>
        <v>114610.83186440678</v>
      </c>
      <c r="BZ283" s="85"/>
      <c r="CA283" s="89">
        <f t="shared" si="239"/>
        <v>0.14156970111795575</v>
      </c>
      <c r="CB283" s="89">
        <f t="shared" si="240"/>
        <v>1.7111567419575646E-2</v>
      </c>
    </row>
    <row r="284" spans="1:80" s="15" customFormat="1" ht="13.5" customHeight="1">
      <c r="A284" s="65"/>
      <c r="B284" s="332"/>
      <c r="C284" s="329"/>
      <c r="D284" s="306" t="s">
        <v>171</v>
      </c>
      <c r="E284" s="307"/>
      <c r="F284" s="154">
        <v>0</v>
      </c>
      <c r="G284" s="62">
        <v>0</v>
      </c>
      <c r="H284" s="83" t="str">
        <f t="shared" si="202"/>
        <v>-</v>
      </c>
      <c r="I284" s="102">
        <v>0</v>
      </c>
      <c r="J284" s="110" t="str">
        <f t="shared" si="203"/>
        <v>-</v>
      </c>
      <c r="K284" s="62">
        <v>0</v>
      </c>
      <c r="L284" s="83" t="str">
        <f t="shared" si="204"/>
        <v>-</v>
      </c>
      <c r="M284" s="102">
        <v>0</v>
      </c>
      <c r="N284" s="110" t="str">
        <f t="shared" si="205"/>
        <v>-</v>
      </c>
      <c r="O284" s="154">
        <v>3</v>
      </c>
      <c r="P284" s="62">
        <v>3</v>
      </c>
      <c r="Q284" s="83">
        <f t="shared" si="206"/>
        <v>1</v>
      </c>
      <c r="R284" s="102">
        <v>902610</v>
      </c>
      <c r="S284" s="110">
        <f t="shared" si="207"/>
        <v>300870</v>
      </c>
      <c r="T284" s="62">
        <v>3</v>
      </c>
      <c r="U284" s="83">
        <f t="shared" si="208"/>
        <v>1</v>
      </c>
      <c r="V284" s="102">
        <v>103681</v>
      </c>
      <c r="W284" s="110">
        <f t="shared" si="209"/>
        <v>34560.333333333336</v>
      </c>
      <c r="X284" s="154">
        <v>89</v>
      </c>
      <c r="Y284" s="62">
        <v>89</v>
      </c>
      <c r="Z284" s="83">
        <f t="shared" si="210"/>
        <v>1</v>
      </c>
      <c r="AA284" s="102">
        <v>50714590</v>
      </c>
      <c r="AB284" s="110">
        <f t="shared" si="211"/>
        <v>569826.85393258429</v>
      </c>
      <c r="AC284" s="62">
        <v>71</v>
      </c>
      <c r="AD284" s="83">
        <f t="shared" si="212"/>
        <v>0.797752808988764</v>
      </c>
      <c r="AE284" s="102">
        <v>7479835</v>
      </c>
      <c r="AF284" s="110">
        <f t="shared" si="213"/>
        <v>105349.78873239437</v>
      </c>
      <c r="AG284" s="154">
        <v>43</v>
      </c>
      <c r="AH284" s="62">
        <v>43</v>
      </c>
      <c r="AI284" s="83">
        <f t="shared" si="214"/>
        <v>1</v>
      </c>
      <c r="AJ284" s="102">
        <v>21229370</v>
      </c>
      <c r="AK284" s="110">
        <f t="shared" si="215"/>
        <v>493706.27906976745</v>
      </c>
      <c r="AL284" s="62">
        <v>35</v>
      </c>
      <c r="AM284" s="83">
        <f t="shared" si="216"/>
        <v>0.81395348837209303</v>
      </c>
      <c r="AN284" s="102">
        <v>4608012</v>
      </c>
      <c r="AO284" s="110">
        <f t="shared" si="217"/>
        <v>131657.48571428572</v>
      </c>
      <c r="AP284" s="154">
        <v>13</v>
      </c>
      <c r="AQ284" s="62">
        <v>12</v>
      </c>
      <c r="AR284" s="83">
        <f t="shared" si="218"/>
        <v>0.92307692307692313</v>
      </c>
      <c r="AS284" s="102">
        <v>9603680</v>
      </c>
      <c r="AT284" s="110">
        <f t="shared" si="219"/>
        <v>800306.66666666663</v>
      </c>
      <c r="AU284" s="62">
        <v>11</v>
      </c>
      <c r="AV284" s="83">
        <f t="shared" si="220"/>
        <v>0.84615384615384615</v>
      </c>
      <c r="AW284" s="102">
        <v>913048</v>
      </c>
      <c r="AX284" s="110">
        <f t="shared" si="221"/>
        <v>83004.363636363632</v>
      </c>
      <c r="AY284" s="154">
        <v>1</v>
      </c>
      <c r="AZ284" s="62">
        <v>1</v>
      </c>
      <c r="BA284" s="83">
        <f t="shared" si="222"/>
        <v>1</v>
      </c>
      <c r="BB284" s="102">
        <v>2439690</v>
      </c>
      <c r="BC284" s="110">
        <f t="shared" si="223"/>
        <v>2439690</v>
      </c>
      <c r="BD284" s="62">
        <v>1</v>
      </c>
      <c r="BE284" s="83">
        <f t="shared" si="224"/>
        <v>1</v>
      </c>
      <c r="BF284" s="102">
        <v>1194</v>
      </c>
      <c r="BG284" s="110">
        <f t="shared" si="225"/>
        <v>1194</v>
      </c>
      <c r="BH284" s="154">
        <v>0</v>
      </c>
      <c r="BI284" s="62">
        <v>0</v>
      </c>
      <c r="BJ284" s="83" t="str">
        <f t="shared" si="226"/>
        <v>-</v>
      </c>
      <c r="BK284" s="102">
        <v>0</v>
      </c>
      <c r="BL284" s="110" t="str">
        <f t="shared" si="227"/>
        <v>-</v>
      </c>
      <c r="BM284" s="62">
        <v>0</v>
      </c>
      <c r="BN284" s="83" t="str">
        <f t="shared" si="228"/>
        <v>-</v>
      </c>
      <c r="BO284" s="102">
        <v>0</v>
      </c>
      <c r="BP284" s="110" t="str">
        <f t="shared" si="229"/>
        <v>-</v>
      </c>
      <c r="BQ284" s="108">
        <f t="shared" si="230"/>
        <v>149</v>
      </c>
      <c r="BR284" s="62">
        <f t="shared" si="231"/>
        <v>148</v>
      </c>
      <c r="BS284" s="83">
        <f t="shared" si="232"/>
        <v>0.99328859060402686</v>
      </c>
      <c r="BT284" s="102">
        <f t="shared" si="233"/>
        <v>84889940</v>
      </c>
      <c r="BU284" s="110">
        <f t="shared" si="234"/>
        <v>573580.67567567562</v>
      </c>
      <c r="BV284" s="62">
        <f t="shared" si="235"/>
        <v>121</v>
      </c>
      <c r="BW284" s="83">
        <f t="shared" si="236"/>
        <v>0.81208053691275173</v>
      </c>
      <c r="BX284" s="102">
        <f t="shared" si="237"/>
        <v>13105770</v>
      </c>
      <c r="BY284" s="110">
        <f t="shared" si="238"/>
        <v>108312.14876033057</v>
      </c>
      <c r="BZ284" s="85"/>
      <c r="CA284" s="89">
        <f t="shared" si="239"/>
        <v>0.18120805369127513</v>
      </c>
      <c r="CB284" s="89">
        <f t="shared" si="240"/>
        <v>6.7114093959731447E-3</v>
      </c>
    </row>
    <row r="285" spans="1:80" s="15" customFormat="1" ht="13.5" customHeight="1">
      <c r="A285" s="65"/>
      <c r="B285" s="332"/>
      <c r="C285" s="329"/>
      <c r="D285" s="84"/>
      <c r="E285" s="74" t="s">
        <v>167</v>
      </c>
      <c r="F285" s="178">
        <v>0</v>
      </c>
      <c r="G285" s="64">
        <v>0</v>
      </c>
      <c r="H285" s="82" t="str">
        <f t="shared" si="202"/>
        <v>-</v>
      </c>
      <c r="I285" s="111">
        <v>0</v>
      </c>
      <c r="J285" s="112" t="str">
        <f t="shared" si="203"/>
        <v>-</v>
      </c>
      <c r="K285" s="64">
        <v>0</v>
      </c>
      <c r="L285" s="82" t="str">
        <f t="shared" si="204"/>
        <v>-</v>
      </c>
      <c r="M285" s="111">
        <v>0</v>
      </c>
      <c r="N285" s="112" t="str">
        <f t="shared" si="205"/>
        <v>-</v>
      </c>
      <c r="O285" s="178">
        <v>3</v>
      </c>
      <c r="P285" s="64">
        <v>3</v>
      </c>
      <c r="Q285" s="82">
        <f t="shared" si="206"/>
        <v>1</v>
      </c>
      <c r="R285" s="111">
        <v>902610</v>
      </c>
      <c r="S285" s="112">
        <f t="shared" si="207"/>
        <v>300870</v>
      </c>
      <c r="T285" s="64">
        <v>3</v>
      </c>
      <c r="U285" s="82">
        <f t="shared" si="208"/>
        <v>1</v>
      </c>
      <c r="V285" s="111">
        <v>103681</v>
      </c>
      <c r="W285" s="112">
        <f t="shared" si="209"/>
        <v>34560.333333333336</v>
      </c>
      <c r="X285" s="178">
        <v>63</v>
      </c>
      <c r="Y285" s="64">
        <v>63</v>
      </c>
      <c r="Z285" s="82">
        <f t="shared" si="210"/>
        <v>1</v>
      </c>
      <c r="AA285" s="111">
        <v>33599030</v>
      </c>
      <c r="AB285" s="112">
        <f t="shared" si="211"/>
        <v>533317.93650793645</v>
      </c>
      <c r="AC285" s="64">
        <v>51</v>
      </c>
      <c r="AD285" s="82">
        <f t="shared" si="212"/>
        <v>0.80952380952380953</v>
      </c>
      <c r="AE285" s="111">
        <v>5987332</v>
      </c>
      <c r="AF285" s="112">
        <f t="shared" si="213"/>
        <v>117398.66666666667</v>
      </c>
      <c r="AG285" s="178">
        <v>27</v>
      </c>
      <c r="AH285" s="64">
        <v>27</v>
      </c>
      <c r="AI285" s="82">
        <f t="shared" si="214"/>
        <v>1</v>
      </c>
      <c r="AJ285" s="111">
        <v>15881250</v>
      </c>
      <c r="AK285" s="112">
        <f t="shared" si="215"/>
        <v>588194.4444444445</v>
      </c>
      <c r="AL285" s="64">
        <v>23</v>
      </c>
      <c r="AM285" s="82">
        <f t="shared" si="216"/>
        <v>0.85185185185185186</v>
      </c>
      <c r="AN285" s="111">
        <v>3524811</v>
      </c>
      <c r="AO285" s="112">
        <f t="shared" si="217"/>
        <v>153252.65217391305</v>
      </c>
      <c r="AP285" s="178">
        <v>8</v>
      </c>
      <c r="AQ285" s="64">
        <v>7</v>
      </c>
      <c r="AR285" s="82">
        <f t="shared" si="218"/>
        <v>0.875</v>
      </c>
      <c r="AS285" s="111">
        <v>7408550</v>
      </c>
      <c r="AT285" s="112">
        <f t="shared" si="219"/>
        <v>1058364.2857142857</v>
      </c>
      <c r="AU285" s="64">
        <v>6</v>
      </c>
      <c r="AV285" s="82">
        <f t="shared" si="220"/>
        <v>0.75</v>
      </c>
      <c r="AW285" s="111">
        <v>513479</v>
      </c>
      <c r="AX285" s="112">
        <f t="shared" si="221"/>
        <v>85579.833333333328</v>
      </c>
      <c r="AY285" s="178">
        <v>1</v>
      </c>
      <c r="AZ285" s="64">
        <v>1</v>
      </c>
      <c r="BA285" s="82">
        <f t="shared" si="222"/>
        <v>1</v>
      </c>
      <c r="BB285" s="111">
        <v>2439690</v>
      </c>
      <c r="BC285" s="112">
        <f t="shared" si="223"/>
        <v>2439690</v>
      </c>
      <c r="BD285" s="64">
        <v>1</v>
      </c>
      <c r="BE285" s="82">
        <f t="shared" si="224"/>
        <v>1</v>
      </c>
      <c r="BF285" s="111">
        <v>1194</v>
      </c>
      <c r="BG285" s="112">
        <f t="shared" si="225"/>
        <v>1194</v>
      </c>
      <c r="BH285" s="178">
        <v>0</v>
      </c>
      <c r="BI285" s="64">
        <v>0</v>
      </c>
      <c r="BJ285" s="82" t="str">
        <f t="shared" si="226"/>
        <v>-</v>
      </c>
      <c r="BK285" s="111">
        <v>0</v>
      </c>
      <c r="BL285" s="112" t="str">
        <f t="shared" si="227"/>
        <v>-</v>
      </c>
      <c r="BM285" s="64">
        <v>0</v>
      </c>
      <c r="BN285" s="82" t="str">
        <f t="shared" si="228"/>
        <v>-</v>
      </c>
      <c r="BO285" s="111">
        <v>0</v>
      </c>
      <c r="BP285" s="112" t="str">
        <f t="shared" si="229"/>
        <v>-</v>
      </c>
      <c r="BQ285" s="109">
        <f t="shared" si="230"/>
        <v>102</v>
      </c>
      <c r="BR285" s="64">
        <f t="shared" si="231"/>
        <v>101</v>
      </c>
      <c r="BS285" s="82">
        <f t="shared" si="232"/>
        <v>0.99019607843137258</v>
      </c>
      <c r="BT285" s="111">
        <f t="shared" si="233"/>
        <v>60231130</v>
      </c>
      <c r="BU285" s="112">
        <f t="shared" si="234"/>
        <v>596347.82178217825</v>
      </c>
      <c r="BV285" s="64">
        <f t="shared" si="235"/>
        <v>84</v>
      </c>
      <c r="BW285" s="82">
        <f t="shared" si="236"/>
        <v>0.82352941176470584</v>
      </c>
      <c r="BX285" s="111">
        <f t="shared" si="237"/>
        <v>10130497</v>
      </c>
      <c r="BY285" s="112">
        <f t="shared" si="238"/>
        <v>120601.15476190476</v>
      </c>
      <c r="BZ285" s="85"/>
      <c r="CA285" s="89">
        <f t="shared" si="239"/>
        <v>0.16666666666666674</v>
      </c>
      <c r="CB285" s="89">
        <f t="shared" si="240"/>
        <v>9.8039215686274161E-3</v>
      </c>
    </row>
    <row r="286" spans="1:80" s="15" customFormat="1" ht="13.5" customHeight="1">
      <c r="A286" s="65"/>
      <c r="B286" s="332"/>
      <c r="C286" s="329"/>
      <c r="D286" s="84"/>
      <c r="E286" s="209" t="s">
        <v>168</v>
      </c>
      <c r="F286" s="224">
        <v>0</v>
      </c>
      <c r="G286" s="225">
        <v>0</v>
      </c>
      <c r="H286" s="226" t="str">
        <f t="shared" si="202"/>
        <v>-</v>
      </c>
      <c r="I286" s="227">
        <v>0</v>
      </c>
      <c r="J286" s="228" t="str">
        <f t="shared" si="203"/>
        <v>-</v>
      </c>
      <c r="K286" s="225">
        <v>0</v>
      </c>
      <c r="L286" s="226" t="str">
        <f t="shared" si="204"/>
        <v>-</v>
      </c>
      <c r="M286" s="227">
        <v>0</v>
      </c>
      <c r="N286" s="228" t="str">
        <f t="shared" si="205"/>
        <v>-</v>
      </c>
      <c r="O286" s="224">
        <v>0</v>
      </c>
      <c r="P286" s="225">
        <v>0</v>
      </c>
      <c r="Q286" s="226" t="str">
        <f t="shared" si="206"/>
        <v>-</v>
      </c>
      <c r="R286" s="227">
        <v>0</v>
      </c>
      <c r="S286" s="228" t="str">
        <f t="shared" si="207"/>
        <v>-</v>
      </c>
      <c r="T286" s="225">
        <v>0</v>
      </c>
      <c r="U286" s="226" t="str">
        <f t="shared" si="208"/>
        <v>-</v>
      </c>
      <c r="V286" s="227">
        <v>0</v>
      </c>
      <c r="W286" s="228" t="str">
        <f t="shared" si="209"/>
        <v>-</v>
      </c>
      <c r="X286" s="224">
        <v>26</v>
      </c>
      <c r="Y286" s="225">
        <v>26</v>
      </c>
      <c r="Z286" s="226">
        <f t="shared" si="210"/>
        <v>1</v>
      </c>
      <c r="AA286" s="227">
        <v>17115560</v>
      </c>
      <c r="AB286" s="228">
        <f t="shared" si="211"/>
        <v>658290.76923076925</v>
      </c>
      <c r="AC286" s="225">
        <v>20</v>
      </c>
      <c r="AD286" s="226">
        <f t="shared" si="212"/>
        <v>0.76923076923076927</v>
      </c>
      <c r="AE286" s="227">
        <v>1492503</v>
      </c>
      <c r="AF286" s="228">
        <f t="shared" si="213"/>
        <v>74625.149999999994</v>
      </c>
      <c r="AG286" s="224">
        <v>16</v>
      </c>
      <c r="AH286" s="225">
        <v>16</v>
      </c>
      <c r="AI286" s="226">
        <f t="shared" si="214"/>
        <v>1</v>
      </c>
      <c r="AJ286" s="227">
        <v>5348120</v>
      </c>
      <c r="AK286" s="228">
        <f t="shared" si="215"/>
        <v>334257.5</v>
      </c>
      <c r="AL286" s="225">
        <v>12</v>
      </c>
      <c r="AM286" s="226">
        <f t="shared" si="216"/>
        <v>0.75</v>
      </c>
      <c r="AN286" s="227">
        <v>1083201</v>
      </c>
      <c r="AO286" s="228">
        <f t="shared" si="217"/>
        <v>90266.75</v>
      </c>
      <c r="AP286" s="224">
        <v>5</v>
      </c>
      <c r="AQ286" s="225">
        <v>5</v>
      </c>
      <c r="AR286" s="226">
        <f t="shared" si="218"/>
        <v>1</v>
      </c>
      <c r="AS286" s="227">
        <v>2195130</v>
      </c>
      <c r="AT286" s="228">
        <f t="shared" si="219"/>
        <v>439026</v>
      </c>
      <c r="AU286" s="225">
        <v>5</v>
      </c>
      <c r="AV286" s="226">
        <f t="shared" si="220"/>
        <v>1</v>
      </c>
      <c r="AW286" s="227">
        <v>399569</v>
      </c>
      <c r="AX286" s="228">
        <f t="shared" si="221"/>
        <v>79913.8</v>
      </c>
      <c r="AY286" s="224">
        <v>0</v>
      </c>
      <c r="AZ286" s="225">
        <v>0</v>
      </c>
      <c r="BA286" s="226" t="str">
        <f t="shared" si="222"/>
        <v>-</v>
      </c>
      <c r="BB286" s="227">
        <v>0</v>
      </c>
      <c r="BC286" s="228" t="str">
        <f t="shared" si="223"/>
        <v>-</v>
      </c>
      <c r="BD286" s="225">
        <v>0</v>
      </c>
      <c r="BE286" s="226" t="str">
        <f t="shared" si="224"/>
        <v>-</v>
      </c>
      <c r="BF286" s="227">
        <v>0</v>
      </c>
      <c r="BG286" s="228" t="str">
        <f t="shared" si="225"/>
        <v>-</v>
      </c>
      <c r="BH286" s="224">
        <v>0</v>
      </c>
      <c r="BI286" s="225">
        <v>0</v>
      </c>
      <c r="BJ286" s="226" t="str">
        <f t="shared" si="226"/>
        <v>-</v>
      </c>
      <c r="BK286" s="227">
        <v>0</v>
      </c>
      <c r="BL286" s="228" t="str">
        <f t="shared" si="227"/>
        <v>-</v>
      </c>
      <c r="BM286" s="225">
        <v>0</v>
      </c>
      <c r="BN286" s="226" t="str">
        <f t="shared" si="228"/>
        <v>-</v>
      </c>
      <c r="BO286" s="227">
        <v>0</v>
      </c>
      <c r="BP286" s="228" t="str">
        <f t="shared" si="229"/>
        <v>-</v>
      </c>
      <c r="BQ286" s="229">
        <f t="shared" si="230"/>
        <v>47</v>
      </c>
      <c r="BR286" s="225">
        <f t="shared" si="231"/>
        <v>47</v>
      </c>
      <c r="BS286" s="226">
        <f t="shared" si="232"/>
        <v>1</v>
      </c>
      <c r="BT286" s="227">
        <f t="shared" si="233"/>
        <v>24658810</v>
      </c>
      <c r="BU286" s="228">
        <f t="shared" si="234"/>
        <v>524655.53191489365</v>
      </c>
      <c r="BV286" s="225">
        <f t="shared" si="235"/>
        <v>37</v>
      </c>
      <c r="BW286" s="226">
        <f t="shared" si="236"/>
        <v>0.78723404255319152</v>
      </c>
      <c r="BX286" s="227">
        <f t="shared" si="237"/>
        <v>2975273</v>
      </c>
      <c r="BY286" s="228">
        <f t="shared" si="238"/>
        <v>80412.783783783787</v>
      </c>
      <c r="BZ286" s="85"/>
      <c r="CA286" s="89">
        <f t="shared" si="239"/>
        <v>0.21276595744680848</v>
      </c>
      <c r="CB286" s="89">
        <f t="shared" si="240"/>
        <v>0</v>
      </c>
    </row>
    <row r="287" spans="1:80" s="15" customFormat="1" ht="13.5" customHeight="1">
      <c r="A287" s="65"/>
      <c r="B287" s="332"/>
      <c r="C287" s="329"/>
      <c r="D287" s="221"/>
      <c r="E287" s="75" t="s">
        <v>234</v>
      </c>
      <c r="F287" s="222">
        <v>0</v>
      </c>
      <c r="G287" s="136">
        <v>0</v>
      </c>
      <c r="H287" s="134" t="str">
        <f>IFERROR(G287/F287,"-")</f>
        <v>-</v>
      </c>
      <c r="I287" s="137">
        <v>0</v>
      </c>
      <c r="J287" s="135" t="str">
        <f>IFERROR(I287/G287,"-")</f>
        <v>-</v>
      </c>
      <c r="K287" s="136">
        <v>0</v>
      </c>
      <c r="L287" s="134" t="str">
        <f>IFERROR(K287/F287,"-")</f>
        <v>-</v>
      </c>
      <c r="M287" s="137">
        <v>0</v>
      </c>
      <c r="N287" s="135" t="str">
        <f>IFERROR(M287/K287,"-")</f>
        <v>-</v>
      </c>
      <c r="O287" s="222">
        <v>0</v>
      </c>
      <c r="P287" s="136">
        <v>0</v>
      </c>
      <c r="Q287" s="134" t="str">
        <f>IFERROR(P287/O287,"-")</f>
        <v>-</v>
      </c>
      <c r="R287" s="137">
        <v>0</v>
      </c>
      <c r="S287" s="135" t="str">
        <f>IFERROR(R287/P287,"-")</f>
        <v>-</v>
      </c>
      <c r="T287" s="136">
        <v>0</v>
      </c>
      <c r="U287" s="134" t="str">
        <f>IFERROR(T287/O287,"-")</f>
        <v>-</v>
      </c>
      <c r="V287" s="137">
        <v>0</v>
      </c>
      <c r="W287" s="135" t="str">
        <f>IFERROR(V287/T287,"-")</f>
        <v>-</v>
      </c>
      <c r="X287" s="222">
        <v>0</v>
      </c>
      <c r="Y287" s="136">
        <v>0</v>
      </c>
      <c r="Z287" s="134" t="str">
        <f>IFERROR(Y287/X287,"-")</f>
        <v>-</v>
      </c>
      <c r="AA287" s="137">
        <v>0</v>
      </c>
      <c r="AB287" s="135" t="str">
        <f>IFERROR(AA287/Y287,"-")</f>
        <v>-</v>
      </c>
      <c r="AC287" s="136">
        <v>0</v>
      </c>
      <c r="AD287" s="134" t="str">
        <f>IFERROR(AC287/X287,"-")</f>
        <v>-</v>
      </c>
      <c r="AE287" s="137">
        <v>0</v>
      </c>
      <c r="AF287" s="135" t="str">
        <f>IFERROR(AE287/AC287,"-")</f>
        <v>-</v>
      </c>
      <c r="AG287" s="222">
        <v>0</v>
      </c>
      <c r="AH287" s="136">
        <v>0</v>
      </c>
      <c r="AI287" s="134" t="str">
        <f>IFERROR(AH287/AG287,"-")</f>
        <v>-</v>
      </c>
      <c r="AJ287" s="137">
        <v>0</v>
      </c>
      <c r="AK287" s="135" t="str">
        <f>IFERROR(AJ287/AH287,"-")</f>
        <v>-</v>
      </c>
      <c r="AL287" s="136">
        <v>0</v>
      </c>
      <c r="AM287" s="134" t="str">
        <f>IFERROR(AL287/AG287,"-")</f>
        <v>-</v>
      </c>
      <c r="AN287" s="137">
        <v>0</v>
      </c>
      <c r="AO287" s="135" t="str">
        <f>IFERROR(AN287/AL287,"-")</f>
        <v>-</v>
      </c>
      <c r="AP287" s="222">
        <v>0</v>
      </c>
      <c r="AQ287" s="136">
        <v>0</v>
      </c>
      <c r="AR287" s="134" t="str">
        <f>IFERROR(AQ287/AP287,"-")</f>
        <v>-</v>
      </c>
      <c r="AS287" s="137">
        <v>0</v>
      </c>
      <c r="AT287" s="135" t="str">
        <f>IFERROR(AS287/AQ287,"-")</f>
        <v>-</v>
      </c>
      <c r="AU287" s="136">
        <v>0</v>
      </c>
      <c r="AV287" s="134" t="str">
        <f>IFERROR(AU287/AP287,"-")</f>
        <v>-</v>
      </c>
      <c r="AW287" s="137">
        <v>0</v>
      </c>
      <c r="AX287" s="135" t="str">
        <f>IFERROR(AW287/AU287,"-")</f>
        <v>-</v>
      </c>
      <c r="AY287" s="222">
        <v>0</v>
      </c>
      <c r="AZ287" s="136">
        <v>0</v>
      </c>
      <c r="BA287" s="134" t="str">
        <f>IFERROR(AZ287/AY287,"-")</f>
        <v>-</v>
      </c>
      <c r="BB287" s="137">
        <v>0</v>
      </c>
      <c r="BC287" s="135" t="str">
        <f>IFERROR(BB287/AZ287,"-")</f>
        <v>-</v>
      </c>
      <c r="BD287" s="136">
        <v>0</v>
      </c>
      <c r="BE287" s="134" t="str">
        <f>IFERROR(BD287/AY287,"-")</f>
        <v>-</v>
      </c>
      <c r="BF287" s="137">
        <v>0</v>
      </c>
      <c r="BG287" s="135" t="str">
        <f>IFERROR(BF287/BD287,"-")</f>
        <v>-</v>
      </c>
      <c r="BH287" s="222">
        <v>0</v>
      </c>
      <c r="BI287" s="136">
        <v>0</v>
      </c>
      <c r="BJ287" s="134" t="str">
        <f>IFERROR(BI287/BH287,"-")</f>
        <v>-</v>
      </c>
      <c r="BK287" s="137">
        <v>0</v>
      </c>
      <c r="BL287" s="135" t="str">
        <f>IFERROR(BK287/BI287,"-")</f>
        <v>-</v>
      </c>
      <c r="BM287" s="136">
        <v>0</v>
      </c>
      <c r="BN287" s="134" t="str">
        <f>IFERROR(BM287/BH287,"-")</f>
        <v>-</v>
      </c>
      <c r="BO287" s="137">
        <v>0</v>
      </c>
      <c r="BP287" s="135" t="str">
        <f>IFERROR(BO287/BM287,"-")</f>
        <v>-</v>
      </c>
      <c r="BQ287" s="223">
        <f t="shared" si="230"/>
        <v>0</v>
      </c>
      <c r="BR287" s="136">
        <f t="shared" si="231"/>
        <v>0</v>
      </c>
      <c r="BS287" s="134" t="str">
        <f>IFERROR(BR287/BQ287,"-")</f>
        <v>-</v>
      </c>
      <c r="BT287" s="137">
        <f>SUM(I287,R287,AA287,AJ287,AS287,BB287,BK287)</f>
        <v>0</v>
      </c>
      <c r="BU287" s="135" t="str">
        <f>IFERROR(BT287/BR287,"-")</f>
        <v>-</v>
      </c>
      <c r="BV287" s="136">
        <f>SUM(K287,T287,AC287,AL287,AU287,BD287,BM287)</f>
        <v>0</v>
      </c>
      <c r="BW287" s="134" t="str">
        <f>IFERROR(BV287/BQ287,"-")</f>
        <v>-</v>
      </c>
      <c r="BX287" s="137">
        <f>SUM(M287,V287,AE287,AN287,AW287,BF287,BO287)</f>
        <v>0</v>
      </c>
      <c r="BY287" s="135" t="str">
        <f>IFERROR(BX287/BV287,"-")</f>
        <v>-</v>
      </c>
      <c r="BZ287" s="85"/>
      <c r="CA287" s="89" t="str">
        <f t="shared" si="239"/>
        <v>-</v>
      </c>
      <c r="CB287" s="89" t="str">
        <f t="shared" si="240"/>
        <v>-</v>
      </c>
    </row>
    <row r="288" spans="1:80" s="15" customFormat="1" ht="13.5" customHeight="1">
      <c r="A288" s="65"/>
      <c r="B288" s="333"/>
      <c r="C288" s="330"/>
      <c r="D288" s="338" t="s">
        <v>225</v>
      </c>
      <c r="E288" s="339"/>
      <c r="F288" s="154">
        <v>48</v>
      </c>
      <c r="G288" s="62">
        <v>44</v>
      </c>
      <c r="H288" s="83">
        <f t="shared" si="202"/>
        <v>0.91666666666666663</v>
      </c>
      <c r="I288" s="102">
        <v>103870850</v>
      </c>
      <c r="J288" s="110">
        <f t="shared" si="203"/>
        <v>2360701.1363636362</v>
      </c>
      <c r="K288" s="62">
        <v>35</v>
      </c>
      <c r="L288" s="83">
        <f t="shared" si="204"/>
        <v>0.72916666666666663</v>
      </c>
      <c r="M288" s="102">
        <v>42980302</v>
      </c>
      <c r="N288" s="110">
        <f t="shared" si="205"/>
        <v>1228008.6285714286</v>
      </c>
      <c r="O288" s="154">
        <v>150</v>
      </c>
      <c r="P288" s="62">
        <v>145</v>
      </c>
      <c r="Q288" s="83">
        <f t="shared" si="206"/>
        <v>0.96666666666666667</v>
      </c>
      <c r="R288" s="102">
        <v>339274950</v>
      </c>
      <c r="S288" s="110">
        <f t="shared" si="207"/>
        <v>2339827.2413793104</v>
      </c>
      <c r="T288" s="62">
        <v>125</v>
      </c>
      <c r="U288" s="83">
        <f t="shared" si="208"/>
        <v>0.83333333333333337</v>
      </c>
      <c r="V288" s="102">
        <v>144082777</v>
      </c>
      <c r="W288" s="110">
        <f t="shared" si="209"/>
        <v>1152662.216</v>
      </c>
      <c r="X288" s="154">
        <v>10444</v>
      </c>
      <c r="Y288" s="62">
        <v>9427</v>
      </c>
      <c r="Z288" s="83">
        <f t="shared" si="210"/>
        <v>0.90262351589429335</v>
      </c>
      <c r="AA288" s="102">
        <v>7417210590</v>
      </c>
      <c r="AB288" s="110">
        <f t="shared" si="211"/>
        <v>786804.98461864854</v>
      </c>
      <c r="AC288" s="62">
        <v>8066</v>
      </c>
      <c r="AD288" s="83">
        <f t="shared" si="212"/>
        <v>0.77230945997702027</v>
      </c>
      <c r="AE288" s="102">
        <v>1734970221</v>
      </c>
      <c r="AF288" s="110">
        <f t="shared" si="213"/>
        <v>215096.72960575254</v>
      </c>
      <c r="AG288" s="154">
        <v>7849</v>
      </c>
      <c r="AH288" s="62">
        <v>7406</v>
      </c>
      <c r="AI288" s="83">
        <f t="shared" si="214"/>
        <v>0.94355968913237354</v>
      </c>
      <c r="AJ288" s="102">
        <v>7049188860</v>
      </c>
      <c r="AK288" s="110">
        <f t="shared" si="215"/>
        <v>951821.34215500951</v>
      </c>
      <c r="AL288" s="62">
        <v>6607</v>
      </c>
      <c r="AM288" s="83">
        <f t="shared" si="216"/>
        <v>0.84176328194674477</v>
      </c>
      <c r="AN288" s="102">
        <v>1488236466</v>
      </c>
      <c r="AO288" s="110">
        <f t="shared" si="217"/>
        <v>225251.47056152567</v>
      </c>
      <c r="AP288" s="154">
        <v>4732</v>
      </c>
      <c r="AQ288" s="62">
        <v>4478</v>
      </c>
      <c r="AR288" s="83">
        <f t="shared" si="218"/>
        <v>0.94632290786136941</v>
      </c>
      <c r="AS288" s="102">
        <v>4551192200</v>
      </c>
      <c r="AT288" s="110">
        <f t="shared" si="219"/>
        <v>1016344.8414470745</v>
      </c>
      <c r="AU288" s="62">
        <v>4060</v>
      </c>
      <c r="AV288" s="83">
        <f t="shared" si="220"/>
        <v>0.85798816568047342</v>
      </c>
      <c r="AW288" s="102">
        <v>1034273123</v>
      </c>
      <c r="AX288" s="110">
        <f t="shared" si="221"/>
        <v>254747.07463054187</v>
      </c>
      <c r="AY288" s="154">
        <v>1992</v>
      </c>
      <c r="AZ288" s="62">
        <v>1852</v>
      </c>
      <c r="BA288" s="83">
        <f t="shared" si="222"/>
        <v>0.92971887550200805</v>
      </c>
      <c r="BB288" s="102">
        <v>1975552750</v>
      </c>
      <c r="BC288" s="110">
        <f t="shared" si="223"/>
        <v>1066713.1479481643</v>
      </c>
      <c r="BD288" s="62">
        <v>1688</v>
      </c>
      <c r="BE288" s="83">
        <f t="shared" si="224"/>
        <v>0.84738955823293172</v>
      </c>
      <c r="BF288" s="102">
        <v>353472392</v>
      </c>
      <c r="BG288" s="110">
        <f t="shared" si="225"/>
        <v>209403.07582938389</v>
      </c>
      <c r="BH288" s="154">
        <v>683</v>
      </c>
      <c r="BI288" s="62">
        <v>608</v>
      </c>
      <c r="BJ288" s="83">
        <f t="shared" si="226"/>
        <v>0.89019033674963399</v>
      </c>
      <c r="BK288" s="102">
        <v>649153970</v>
      </c>
      <c r="BL288" s="110">
        <f t="shared" si="227"/>
        <v>1067687.4506578948</v>
      </c>
      <c r="BM288" s="62">
        <v>537</v>
      </c>
      <c r="BN288" s="83">
        <f t="shared" si="228"/>
        <v>0.78623718887262084</v>
      </c>
      <c r="BO288" s="102">
        <v>125027594</v>
      </c>
      <c r="BP288" s="110">
        <f t="shared" si="229"/>
        <v>232826.05959031658</v>
      </c>
      <c r="BQ288" s="108">
        <f t="shared" si="230"/>
        <v>25898</v>
      </c>
      <c r="BR288" s="62">
        <f t="shared" si="231"/>
        <v>23960</v>
      </c>
      <c r="BS288" s="83">
        <f t="shared" si="232"/>
        <v>0.92516796663835044</v>
      </c>
      <c r="BT288" s="102">
        <f t="shared" si="233"/>
        <v>22085444170</v>
      </c>
      <c r="BU288" s="110">
        <f t="shared" si="234"/>
        <v>921763.1122704508</v>
      </c>
      <c r="BV288" s="62">
        <f t="shared" si="235"/>
        <v>21118</v>
      </c>
      <c r="BW288" s="83">
        <f t="shared" si="236"/>
        <v>0.81542976291605529</v>
      </c>
      <c r="BX288" s="102">
        <f t="shared" si="237"/>
        <v>4923042875</v>
      </c>
      <c r="BY288" s="110">
        <f t="shared" si="238"/>
        <v>233120.69679893929</v>
      </c>
      <c r="BZ288" s="85"/>
      <c r="CA288" s="89">
        <f t="shared" si="239"/>
        <v>0.10973820372229515</v>
      </c>
      <c r="CB288" s="89">
        <f t="shared" si="240"/>
        <v>7.4832033361649564E-2</v>
      </c>
    </row>
    <row r="289" spans="1:80" s="15" customFormat="1" ht="13.5" customHeight="1">
      <c r="A289" s="65"/>
      <c r="B289" s="331">
        <v>48</v>
      </c>
      <c r="C289" s="328" t="s">
        <v>26</v>
      </c>
      <c r="D289" s="318" t="s">
        <v>157</v>
      </c>
      <c r="E289" s="307"/>
      <c r="F289" s="154">
        <v>1</v>
      </c>
      <c r="G289" s="62">
        <v>1</v>
      </c>
      <c r="H289" s="83">
        <f t="shared" si="202"/>
        <v>1</v>
      </c>
      <c r="I289" s="102">
        <v>129350</v>
      </c>
      <c r="J289" s="110">
        <f t="shared" si="203"/>
        <v>129350</v>
      </c>
      <c r="K289" s="62">
        <v>1</v>
      </c>
      <c r="L289" s="83">
        <f t="shared" si="204"/>
        <v>1</v>
      </c>
      <c r="M289" s="102">
        <v>42198</v>
      </c>
      <c r="N289" s="110">
        <f t="shared" si="205"/>
        <v>42198</v>
      </c>
      <c r="O289" s="154">
        <v>18</v>
      </c>
      <c r="P289" s="62">
        <v>18</v>
      </c>
      <c r="Q289" s="83">
        <f t="shared" si="206"/>
        <v>1</v>
      </c>
      <c r="R289" s="102">
        <v>7708060</v>
      </c>
      <c r="S289" s="110">
        <f t="shared" si="207"/>
        <v>428225.55555555556</v>
      </c>
      <c r="T289" s="62">
        <v>15</v>
      </c>
      <c r="U289" s="83">
        <f t="shared" si="208"/>
        <v>0.83333333333333337</v>
      </c>
      <c r="V289" s="102">
        <v>1831939</v>
      </c>
      <c r="W289" s="110">
        <f t="shared" si="209"/>
        <v>122129.26666666666</v>
      </c>
      <c r="X289" s="154">
        <v>2475</v>
      </c>
      <c r="Y289" s="62">
        <v>2448</v>
      </c>
      <c r="Z289" s="83">
        <f t="shared" si="210"/>
        <v>0.98909090909090913</v>
      </c>
      <c r="AA289" s="102">
        <v>975208320</v>
      </c>
      <c r="AB289" s="110">
        <f t="shared" si="211"/>
        <v>398369.4117647059</v>
      </c>
      <c r="AC289" s="62">
        <v>2085</v>
      </c>
      <c r="AD289" s="83">
        <f t="shared" si="212"/>
        <v>0.84242424242424241</v>
      </c>
      <c r="AE289" s="102">
        <v>190047853</v>
      </c>
      <c r="AF289" s="110">
        <f t="shared" si="213"/>
        <v>91150.04940047962</v>
      </c>
      <c r="AG289" s="154">
        <v>1616</v>
      </c>
      <c r="AH289" s="62">
        <v>1610</v>
      </c>
      <c r="AI289" s="83">
        <f t="shared" si="214"/>
        <v>0.99628712871287128</v>
      </c>
      <c r="AJ289" s="102">
        <v>752425250</v>
      </c>
      <c r="AK289" s="110">
        <f t="shared" si="215"/>
        <v>467344.87577639753</v>
      </c>
      <c r="AL289" s="62">
        <v>1416</v>
      </c>
      <c r="AM289" s="83">
        <f t="shared" si="216"/>
        <v>0.87623762376237624</v>
      </c>
      <c r="AN289" s="102">
        <v>159872464</v>
      </c>
      <c r="AO289" s="110">
        <f t="shared" si="217"/>
        <v>112904.28248587571</v>
      </c>
      <c r="AP289" s="154">
        <v>704</v>
      </c>
      <c r="AQ289" s="62">
        <v>701</v>
      </c>
      <c r="AR289" s="83">
        <f t="shared" si="218"/>
        <v>0.99573863636363635</v>
      </c>
      <c r="AS289" s="102">
        <v>375714850</v>
      </c>
      <c r="AT289" s="110">
        <f t="shared" si="219"/>
        <v>535969.82881597721</v>
      </c>
      <c r="AU289" s="62">
        <v>636</v>
      </c>
      <c r="AV289" s="83">
        <f t="shared" si="220"/>
        <v>0.90340909090909094</v>
      </c>
      <c r="AW289" s="102">
        <v>80326996</v>
      </c>
      <c r="AX289" s="110">
        <f t="shared" si="221"/>
        <v>126300.30817610063</v>
      </c>
      <c r="AY289" s="154">
        <v>182</v>
      </c>
      <c r="AZ289" s="62">
        <v>181</v>
      </c>
      <c r="BA289" s="83">
        <f t="shared" si="222"/>
        <v>0.99450549450549453</v>
      </c>
      <c r="BB289" s="102">
        <v>92799210</v>
      </c>
      <c r="BC289" s="110">
        <f t="shared" si="223"/>
        <v>512702.81767955801</v>
      </c>
      <c r="BD289" s="62">
        <v>169</v>
      </c>
      <c r="BE289" s="83">
        <f t="shared" si="224"/>
        <v>0.9285714285714286</v>
      </c>
      <c r="BF289" s="102">
        <v>20826174</v>
      </c>
      <c r="BG289" s="110">
        <f t="shared" si="225"/>
        <v>123231.79881656804</v>
      </c>
      <c r="BH289" s="154">
        <v>33</v>
      </c>
      <c r="BI289" s="62">
        <v>33</v>
      </c>
      <c r="BJ289" s="83">
        <f t="shared" si="226"/>
        <v>1</v>
      </c>
      <c r="BK289" s="102">
        <v>21010990</v>
      </c>
      <c r="BL289" s="110">
        <f t="shared" si="227"/>
        <v>636696.66666666663</v>
      </c>
      <c r="BM289" s="62">
        <v>30</v>
      </c>
      <c r="BN289" s="83">
        <f t="shared" si="228"/>
        <v>0.90909090909090906</v>
      </c>
      <c r="BO289" s="102">
        <v>4693295</v>
      </c>
      <c r="BP289" s="110">
        <f t="shared" si="229"/>
        <v>156443.16666666666</v>
      </c>
      <c r="BQ289" s="108">
        <f t="shared" si="230"/>
        <v>5029</v>
      </c>
      <c r="BR289" s="62">
        <f t="shared" si="231"/>
        <v>4992</v>
      </c>
      <c r="BS289" s="83">
        <f t="shared" si="232"/>
        <v>0.99264267249950289</v>
      </c>
      <c r="BT289" s="102">
        <f t="shared" si="233"/>
        <v>2224996030</v>
      </c>
      <c r="BU289" s="110">
        <f t="shared" si="234"/>
        <v>445712.34575320513</v>
      </c>
      <c r="BV289" s="62">
        <f t="shared" si="235"/>
        <v>4352</v>
      </c>
      <c r="BW289" s="83">
        <f t="shared" si="236"/>
        <v>0.86538079140982305</v>
      </c>
      <c r="BX289" s="102">
        <f t="shared" si="237"/>
        <v>457640919</v>
      </c>
      <c r="BY289" s="110">
        <f t="shared" si="238"/>
        <v>105156.46116727941</v>
      </c>
      <c r="BZ289" s="85"/>
      <c r="CA289" s="89">
        <f t="shared" si="239"/>
        <v>0.12726188108967984</v>
      </c>
      <c r="CB289" s="89">
        <f t="shared" si="240"/>
        <v>7.3573275004971128E-3</v>
      </c>
    </row>
    <row r="290" spans="1:80" s="15" customFormat="1" ht="13.5" customHeight="1">
      <c r="A290" s="65"/>
      <c r="B290" s="332"/>
      <c r="C290" s="329"/>
      <c r="D290" s="306" t="s">
        <v>171</v>
      </c>
      <c r="E290" s="307"/>
      <c r="F290" s="154">
        <v>0</v>
      </c>
      <c r="G290" s="62">
        <v>0</v>
      </c>
      <c r="H290" s="83" t="str">
        <f t="shared" si="202"/>
        <v>-</v>
      </c>
      <c r="I290" s="102">
        <v>0</v>
      </c>
      <c r="J290" s="110" t="str">
        <f t="shared" si="203"/>
        <v>-</v>
      </c>
      <c r="K290" s="62">
        <v>0</v>
      </c>
      <c r="L290" s="83" t="str">
        <f t="shared" si="204"/>
        <v>-</v>
      </c>
      <c r="M290" s="102">
        <v>0</v>
      </c>
      <c r="N290" s="110" t="str">
        <f t="shared" si="205"/>
        <v>-</v>
      </c>
      <c r="O290" s="154">
        <v>0</v>
      </c>
      <c r="P290" s="62">
        <v>0</v>
      </c>
      <c r="Q290" s="83" t="str">
        <f t="shared" si="206"/>
        <v>-</v>
      </c>
      <c r="R290" s="102">
        <v>0</v>
      </c>
      <c r="S290" s="110" t="str">
        <f t="shared" si="207"/>
        <v>-</v>
      </c>
      <c r="T290" s="62">
        <v>0</v>
      </c>
      <c r="U290" s="83" t="str">
        <f t="shared" si="208"/>
        <v>-</v>
      </c>
      <c r="V290" s="102">
        <v>0</v>
      </c>
      <c r="W290" s="110" t="str">
        <f t="shared" si="209"/>
        <v>-</v>
      </c>
      <c r="X290" s="154">
        <v>80</v>
      </c>
      <c r="Y290" s="62">
        <v>77</v>
      </c>
      <c r="Z290" s="83">
        <f t="shared" si="210"/>
        <v>0.96250000000000002</v>
      </c>
      <c r="AA290" s="102">
        <v>33650550</v>
      </c>
      <c r="AB290" s="110">
        <f t="shared" si="211"/>
        <v>437020.12987012987</v>
      </c>
      <c r="AC290" s="62">
        <v>65</v>
      </c>
      <c r="AD290" s="83">
        <f t="shared" si="212"/>
        <v>0.8125</v>
      </c>
      <c r="AE290" s="102">
        <v>5373728</v>
      </c>
      <c r="AF290" s="110">
        <f t="shared" si="213"/>
        <v>82672.738461538465</v>
      </c>
      <c r="AG290" s="154">
        <v>33</v>
      </c>
      <c r="AH290" s="62">
        <v>33</v>
      </c>
      <c r="AI290" s="83">
        <f t="shared" si="214"/>
        <v>1</v>
      </c>
      <c r="AJ290" s="102">
        <v>15873700</v>
      </c>
      <c r="AK290" s="110">
        <f t="shared" si="215"/>
        <v>481021.2121212121</v>
      </c>
      <c r="AL290" s="62">
        <v>30</v>
      </c>
      <c r="AM290" s="83">
        <f t="shared" si="216"/>
        <v>0.90909090909090906</v>
      </c>
      <c r="AN290" s="102">
        <v>2112576</v>
      </c>
      <c r="AO290" s="110">
        <f t="shared" si="217"/>
        <v>70419.199999999997</v>
      </c>
      <c r="AP290" s="154">
        <v>6</v>
      </c>
      <c r="AQ290" s="62">
        <v>6</v>
      </c>
      <c r="AR290" s="83">
        <f t="shared" si="218"/>
        <v>1</v>
      </c>
      <c r="AS290" s="102">
        <v>3252410</v>
      </c>
      <c r="AT290" s="110">
        <f t="shared" si="219"/>
        <v>542068.33333333337</v>
      </c>
      <c r="AU290" s="62">
        <v>5</v>
      </c>
      <c r="AV290" s="83">
        <f t="shared" si="220"/>
        <v>0.83333333333333337</v>
      </c>
      <c r="AW290" s="102">
        <v>539967</v>
      </c>
      <c r="AX290" s="110">
        <f t="shared" si="221"/>
        <v>107993.4</v>
      </c>
      <c r="AY290" s="154">
        <v>2</v>
      </c>
      <c r="AZ290" s="62">
        <v>2</v>
      </c>
      <c r="BA290" s="83">
        <f t="shared" si="222"/>
        <v>1</v>
      </c>
      <c r="BB290" s="102">
        <v>536990</v>
      </c>
      <c r="BC290" s="110">
        <f t="shared" si="223"/>
        <v>268495</v>
      </c>
      <c r="BD290" s="62">
        <v>1</v>
      </c>
      <c r="BE290" s="83">
        <f t="shared" si="224"/>
        <v>0.5</v>
      </c>
      <c r="BF290" s="102">
        <v>236896</v>
      </c>
      <c r="BG290" s="110">
        <f t="shared" si="225"/>
        <v>236896</v>
      </c>
      <c r="BH290" s="154">
        <v>0</v>
      </c>
      <c r="BI290" s="62">
        <v>0</v>
      </c>
      <c r="BJ290" s="83" t="str">
        <f t="shared" si="226"/>
        <v>-</v>
      </c>
      <c r="BK290" s="102">
        <v>0</v>
      </c>
      <c r="BL290" s="110" t="str">
        <f t="shared" si="227"/>
        <v>-</v>
      </c>
      <c r="BM290" s="62">
        <v>0</v>
      </c>
      <c r="BN290" s="83" t="str">
        <f t="shared" si="228"/>
        <v>-</v>
      </c>
      <c r="BO290" s="102">
        <v>0</v>
      </c>
      <c r="BP290" s="110" t="str">
        <f t="shared" si="229"/>
        <v>-</v>
      </c>
      <c r="BQ290" s="108">
        <f t="shared" si="230"/>
        <v>121</v>
      </c>
      <c r="BR290" s="62">
        <f t="shared" si="231"/>
        <v>118</v>
      </c>
      <c r="BS290" s="83">
        <f t="shared" si="232"/>
        <v>0.97520661157024791</v>
      </c>
      <c r="BT290" s="102">
        <f t="shared" si="233"/>
        <v>53313650</v>
      </c>
      <c r="BU290" s="110">
        <f t="shared" si="234"/>
        <v>451810.59322033898</v>
      </c>
      <c r="BV290" s="62">
        <f t="shared" si="235"/>
        <v>101</v>
      </c>
      <c r="BW290" s="83">
        <f t="shared" si="236"/>
        <v>0.83471074380165289</v>
      </c>
      <c r="BX290" s="102">
        <f t="shared" si="237"/>
        <v>8263167</v>
      </c>
      <c r="BY290" s="110">
        <f t="shared" si="238"/>
        <v>81813.534653465351</v>
      </c>
      <c r="BZ290" s="85"/>
      <c r="CA290" s="89">
        <f t="shared" si="239"/>
        <v>0.14049586776859502</v>
      </c>
      <c r="CB290" s="89">
        <f t="shared" si="240"/>
        <v>2.4793388429752095E-2</v>
      </c>
    </row>
    <row r="291" spans="1:80" s="15" customFormat="1" ht="13.5" customHeight="1">
      <c r="A291" s="65"/>
      <c r="B291" s="332"/>
      <c r="C291" s="329"/>
      <c r="D291" s="84"/>
      <c r="E291" s="74" t="s">
        <v>167</v>
      </c>
      <c r="F291" s="178">
        <v>0</v>
      </c>
      <c r="G291" s="64">
        <v>0</v>
      </c>
      <c r="H291" s="82" t="str">
        <f t="shared" si="202"/>
        <v>-</v>
      </c>
      <c r="I291" s="111">
        <v>0</v>
      </c>
      <c r="J291" s="112" t="str">
        <f t="shared" si="203"/>
        <v>-</v>
      </c>
      <c r="K291" s="64">
        <v>0</v>
      </c>
      <c r="L291" s="82" t="str">
        <f t="shared" si="204"/>
        <v>-</v>
      </c>
      <c r="M291" s="111">
        <v>0</v>
      </c>
      <c r="N291" s="112" t="str">
        <f t="shared" si="205"/>
        <v>-</v>
      </c>
      <c r="O291" s="178">
        <v>0</v>
      </c>
      <c r="P291" s="64">
        <v>0</v>
      </c>
      <c r="Q291" s="82" t="str">
        <f t="shared" si="206"/>
        <v>-</v>
      </c>
      <c r="R291" s="111">
        <v>0</v>
      </c>
      <c r="S291" s="112" t="str">
        <f t="shared" si="207"/>
        <v>-</v>
      </c>
      <c r="T291" s="64">
        <v>0</v>
      </c>
      <c r="U291" s="82" t="str">
        <f t="shared" si="208"/>
        <v>-</v>
      </c>
      <c r="V291" s="111">
        <v>0</v>
      </c>
      <c r="W291" s="112" t="str">
        <f t="shared" si="209"/>
        <v>-</v>
      </c>
      <c r="X291" s="178">
        <v>51</v>
      </c>
      <c r="Y291" s="64">
        <v>51</v>
      </c>
      <c r="Z291" s="82">
        <f t="shared" si="210"/>
        <v>1</v>
      </c>
      <c r="AA291" s="111">
        <v>16046990</v>
      </c>
      <c r="AB291" s="112">
        <f t="shared" si="211"/>
        <v>314646.86274509801</v>
      </c>
      <c r="AC291" s="64">
        <v>42</v>
      </c>
      <c r="AD291" s="82">
        <f t="shared" si="212"/>
        <v>0.82352941176470584</v>
      </c>
      <c r="AE291" s="111">
        <v>2487392</v>
      </c>
      <c r="AF291" s="112">
        <f t="shared" si="213"/>
        <v>59223.619047619046</v>
      </c>
      <c r="AG291" s="178">
        <v>23</v>
      </c>
      <c r="AH291" s="64">
        <v>23</v>
      </c>
      <c r="AI291" s="82">
        <f t="shared" si="214"/>
        <v>1</v>
      </c>
      <c r="AJ291" s="111">
        <v>11502300</v>
      </c>
      <c r="AK291" s="112">
        <f t="shared" si="215"/>
        <v>500100</v>
      </c>
      <c r="AL291" s="64">
        <v>21</v>
      </c>
      <c r="AM291" s="82">
        <f t="shared" si="216"/>
        <v>0.91304347826086951</v>
      </c>
      <c r="AN291" s="111">
        <v>1712717</v>
      </c>
      <c r="AO291" s="112">
        <f t="shared" si="217"/>
        <v>81557.952380952382</v>
      </c>
      <c r="AP291" s="178">
        <v>4</v>
      </c>
      <c r="AQ291" s="64">
        <v>4</v>
      </c>
      <c r="AR291" s="82">
        <f t="shared" si="218"/>
        <v>1</v>
      </c>
      <c r="AS291" s="111">
        <v>3071950</v>
      </c>
      <c r="AT291" s="112">
        <f t="shared" si="219"/>
        <v>767987.5</v>
      </c>
      <c r="AU291" s="64">
        <v>4</v>
      </c>
      <c r="AV291" s="82">
        <f t="shared" si="220"/>
        <v>1</v>
      </c>
      <c r="AW291" s="111">
        <v>470380</v>
      </c>
      <c r="AX291" s="112">
        <f t="shared" si="221"/>
        <v>117595</v>
      </c>
      <c r="AY291" s="178">
        <v>0</v>
      </c>
      <c r="AZ291" s="64">
        <v>0</v>
      </c>
      <c r="BA291" s="82" t="str">
        <f t="shared" si="222"/>
        <v>-</v>
      </c>
      <c r="BB291" s="111">
        <v>0</v>
      </c>
      <c r="BC291" s="112" t="str">
        <f t="shared" si="223"/>
        <v>-</v>
      </c>
      <c r="BD291" s="64">
        <v>0</v>
      </c>
      <c r="BE291" s="82" t="str">
        <f t="shared" si="224"/>
        <v>-</v>
      </c>
      <c r="BF291" s="111">
        <v>0</v>
      </c>
      <c r="BG291" s="112" t="str">
        <f t="shared" si="225"/>
        <v>-</v>
      </c>
      <c r="BH291" s="178">
        <v>0</v>
      </c>
      <c r="BI291" s="64">
        <v>0</v>
      </c>
      <c r="BJ291" s="82" t="str">
        <f t="shared" si="226"/>
        <v>-</v>
      </c>
      <c r="BK291" s="111">
        <v>0</v>
      </c>
      <c r="BL291" s="112" t="str">
        <f t="shared" si="227"/>
        <v>-</v>
      </c>
      <c r="BM291" s="64">
        <v>0</v>
      </c>
      <c r="BN291" s="82" t="str">
        <f t="shared" si="228"/>
        <v>-</v>
      </c>
      <c r="BO291" s="111">
        <v>0</v>
      </c>
      <c r="BP291" s="112" t="str">
        <f t="shared" si="229"/>
        <v>-</v>
      </c>
      <c r="BQ291" s="109">
        <f t="shared" si="230"/>
        <v>78</v>
      </c>
      <c r="BR291" s="64">
        <f t="shared" si="231"/>
        <v>78</v>
      </c>
      <c r="BS291" s="82">
        <f t="shared" si="232"/>
        <v>1</v>
      </c>
      <c r="BT291" s="111">
        <f t="shared" si="233"/>
        <v>30621240</v>
      </c>
      <c r="BU291" s="112">
        <f t="shared" si="234"/>
        <v>392580</v>
      </c>
      <c r="BV291" s="64">
        <f t="shared" si="235"/>
        <v>67</v>
      </c>
      <c r="BW291" s="82">
        <f t="shared" si="236"/>
        <v>0.85897435897435892</v>
      </c>
      <c r="BX291" s="111">
        <f t="shared" si="237"/>
        <v>4670489</v>
      </c>
      <c r="BY291" s="112">
        <f t="shared" si="238"/>
        <v>69708.791044776124</v>
      </c>
      <c r="BZ291" s="85"/>
      <c r="CA291" s="89">
        <f t="shared" si="239"/>
        <v>0.14102564102564108</v>
      </c>
      <c r="CB291" s="89">
        <f t="shared" si="240"/>
        <v>0</v>
      </c>
    </row>
    <row r="292" spans="1:80" s="15" customFormat="1" ht="13.5" customHeight="1">
      <c r="A292" s="65"/>
      <c r="B292" s="332"/>
      <c r="C292" s="329"/>
      <c r="D292" s="84"/>
      <c r="E292" s="209" t="s">
        <v>168</v>
      </c>
      <c r="F292" s="224">
        <v>0</v>
      </c>
      <c r="G292" s="225">
        <v>0</v>
      </c>
      <c r="H292" s="226" t="str">
        <f t="shared" si="202"/>
        <v>-</v>
      </c>
      <c r="I292" s="227">
        <v>0</v>
      </c>
      <c r="J292" s="228" t="str">
        <f t="shared" si="203"/>
        <v>-</v>
      </c>
      <c r="K292" s="225">
        <v>0</v>
      </c>
      <c r="L292" s="226" t="str">
        <f t="shared" si="204"/>
        <v>-</v>
      </c>
      <c r="M292" s="227">
        <v>0</v>
      </c>
      <c r="N292" s="228" t="str">
        <f t="shared" si="205"/>
        <v>-</v>
      </c>
      <c r="O292" s="224">
        <v>0</v>
      </c>
      <c r="P292" s="225">
        <v>0</v>
      </c>
      <c r="Q292" s="226" t="str">
        <f t="shared" si="206"/>
        <v>-</v>
      </c>
      <c r="R292" s="227">
        <v>0</v>
      </c>
      <c r="S292" s="228" t="str">
        <f t="shared" si="207"/>
        <v>-</v>
      </c>
      <c r="T292" s="225">
        <v>0</v>
      </c>
      <c r="U292" s="226" t="str">
        <f t="shared" si="208"/>
        <v>-</v>
      </c>
      <c r="V292" s="227">
        <v>0</v>
      </c>
      <c r="W292" s="228" t="str">
        <f t="shared" si="209"/>
        <v>-</v>
      </c>
      <c r="X292" s="224">
        <v>29</v>
      </c>
      <c r="Y292" s="225">
        <v>26</v>
      </c>
      <c r="Z292" s="226">
        <f t="shared" si="210"/>
        <v>0.89655172413793105</v>
      </c>
      <c r="AA292" s="227">
        <v>17603560</v>
      </c>
      <c r="AB292" s="228">
        <f t="shared" si="211"/>
        <v>677060</v>
      </c>
      <c r="AC292" s="225">
        <v>23</v>
      </c>
      <c r="AD292" s="226">
        <f t="shared" si="212"/>
        <v>0.7931034482758621</v>
      </c>
      <c r="AE292" s="227">
        <v>2886336</v>
      </c>
      <c r="AF292" s="228">
        <f t="shared" si="213"/>
        <v>125492.86956521739</v>
      </c>
      <c r="AG292" s="224">
        <v>10</v>
      </c>
      <c r="AH292" s="225">
        <v>10</v>
      </c>
      <c r="AI292" s="226">
        <f t="shared" si="214"/>
        <v>1</v>
      </c>
      <c r="AJ292" s="227">
        <v>4371400</v>
      </c>
      <c r="AK292" s="228">
        <f t="shared" si="215"/>
        <v>437140</v>
      </c>
      <c r="AL292" s="225">
        <v>9</v>
      </c>
      <c r="AM292" s="226">
        <f t="shared" si="216"/>
        <v>0.9</v>
      </c>
      <c r="AN292" s="227">
        <v>399859</v>
      </c>
      <c r="AO292" s="228">
        <f t="shared" si="217"/>
        <v>44428.777777777781</v>
      </c>
      <c r="AP292" s="224">
        <v>2</v>
      </c>
      <c r="AQ292" s="225">
        <v>2</v>
      </c>
      <c r="AR292" s="226">
        <f t="shared" si="218"/>
        <v>1</v>
      </c>
      <c r="AS292" s="227">
        <v>180460</v>
      </c>
      <c r="AT292" s="228">
        <f t="shared" si="219"/>
        <v>90230</v>
      </c>
      <c r="AU292" s="225">
        <v>1</v>
      </c>
      <c r="AV292" s="226">
        <f t="shared" si="220"/>
        <v>0.5</v>
      </c>
      <c r="AW292" s="227">
        <v>69587</v>
      </c>
      <c r="AX292" s="228">
        <f t="shared" si="221"/>
        <v>69587</v>
      </c>
      <c r="AY292" s="224">
        <v>2</v>
      </c>
      <c r="AZ292" s="225">
        <v>2</v>
      </c>
      <c r="BA292" s="226">
        <f t="shared" si="222"/>
        <v>1</v>
      </c>
      <c r="BB292" s="227">
        <v>536990</v>
      </c>
      <c r="BC292" s="228">
        <f t="shared" si="223"/>
        <v>268495</v>
      </c>
      <c r="BD292" s="225">
        <v>1</v>
      </c>
      <c r="BE292" s="226">
        <f t="shared" si="224"/>
        <v>0.5</v>
      </c>
      <c r="BF292" s="227">
        <v>236896</v>
      </c>
      <c r="BG292" s="228">
        <f t="shared" si="225"/>
        <v>236896</v>
      </c>
      <c r="BH292" s="224">
        <v>0</v>
      </c>
      <c r="BI292" s="225">
        <v>0</v>
      </c>
      <c r="BJ292" s="226" t="str">
        <f t="shared" si="226"/>
        <v>-</v>
      </c>
      <c r="BK292" s="227">
        <v>0</v>
      </c>
      <c r="BL292" s="228" t="str">
        <f t="shared" si="227"/>
        <v>-</v>
      </c>
      <c r="BM292" s="225">
        <v>0</v>
      </c>
      <c r="BN292" s="226" t="str">
        <f t="shared" si="228"/>
        <v>-</v>
      </c>
      <c r="BO292" s="227">
        <v>0</v>
      </c>
      <c r="BP292" s="228" t="str">
        <f t="shared" si="229"/>
        <v>-</v>
      </c>
      <c r="BQ292" s="229">
        <f t="shared" si="230"/>
        <v>43</v>
      </c>
      <c r="BR292" s="225">
        <f t="shared" si="231"/>
        <v>40</v>
      </c>
      <c r="BS292" s="226">
        <f t="shared" si="232"/>
        <v>0.93023255813953487</v>
      </c>
      <c r="BT292" s="227">
        <f t="shared" si="233"/>
        <v>22692410</v>
      </c>
      <c r="BU292" s="228">
        <f t="shared" si="234"/>
        <v>567310.25</v>
      </c>
      <c r="BV292" s="225">
        <f t="shared" si="235"/>
        <v>34</v>
      </c>
      <c r="BW292" s="226">
        <f t="shared" si="236"/>
        <v>0.79069767441860461</v>
      </c>
      <c r="BX292" s="227">
        <f t="shared" si="237"/>
        <v>3592678</v>
      </c>
      <c r="BY292" s="228">
        <f t="shared" si="238"/>
        <v>105667</v>
      </c>
      <c r="BZ292" s="85"/>
      <c r="CA292" s="89">
        <f t="shared" si="239"/>
        <v>0.13953488372093026</v>
      </c>
      <c r="CB292" s="89">
        <f t="shared" si="240"/>
        <v>6.9767441860465129E-2</v>
      </c>
    </row>
    <row r="293" spans="1:80" s="15" customFormat="1" ht="13.5" customHeight="1">
      <c r="A293" s="65"/>
      <c r="B293" s="332"/>
      <c r="C293" s="329"/>
      <c r="D293" s="221"/>
      <c r="E293" s="75" t="s">
        <v>234</v>
      </c>
      <c r="F293" s="222">
        <v>0</v>
      </c>
      <c r="G293" s="136">
        <v>0</v>
      </c>
      <c r="H293" s="134" t="str">
        <f>IFERROR(G293/F293,"-")</f>
        <v>-</v>
      </c>
      <c r="I293" s="137">
        <v>0</v>
      </c>
      <c r="J293" s="135" t="str">
        <f>IFERROR(I293/G293,"-")</f>
        <v>-</v>
      </c>
      <c r="K293" s="136">
        <v>0</v>
      </c>
      <c r="L293" s="134" t="str">
        <f>IFERROR(K293/F293,"-")</f>
        <v>-</v>
      </c>
      <c r="M293" s="137">
        <v>0</v>
      </c>
      <c r="N293" s="135" t="str">
        <f>IFERROR(M293/K293,"-")</f>
        <v>-</v>
      </c>
      <c r="O293" s="222">
        <v>0</v>
      </c>
      <c r="P293" s="136">
        <v>0</v>
      </c>
      <c r="Q293" s="134" t="str">
        <f>IFERROR(P293/O293,"-")</f>
        <v>-</v>
      </c>
      <c r="R293" s="137">
        <v>0</v>
      </c>
      <c r="S293" s="135" t="str">
        <f>IFERROR(R293/P293,"-")</f>
        <v>-</v>
      </c>
      <c r="T293" s="136">
        <v>0</v>
      </c>
      <c r="U293" s="134" t="str">
        <f>IFERROR(T293/O293,"-")</f>
        <v>-</v>
      </c>
      <c r="V293" s="137">
        <v>0</v>
      </c>
      <c r="W293" s="135" t="str">
        <f>IFERROR(V293/T293,"-")</f>
        <v>-</v>
      </c>
      <c r="X293" s="222">
        <v>0</v>
      </c>
      <c r="Y293" s="136">
        <v>0</v>
      </c>
      <c r="Z293" s="134" t="str">
        <f>IFERROR(Y293/X293,"-")</f>
        <v>-</v>
      </c>
      <c r="AA293" s="137">
        <v>0</v>
      </c>
      <c r="AB293" s="135" t="str">
        <f>IFERROR(AA293/Y293,"-")</f>
        <v>-</v>
      </c>
      <c r="AC293" s="136">
        <v>0</v>
      </c>
      <c r="AD293" s="134" t="str">
        <f>IFERROR(AC293/X293,"-")</f>
        <v>-</v>
      </c>
      <c r="AE293" s="137">
        <v>0</v>
      </c>
      <c r="AF293" s="135" t="str">
        <f>IFERROR(AE293/AC293,"-")</f>
        <v>-</v>
      </c>
      <c r="AG293" s="222">
        <v>0</v>
      </c>
      <c r="AH293" s="136">
        <v>0</v>
      </c>
      <c r="AI293" s="134" t="str">
        <f>IFERROR(AH293/AG293,"-")</f>
        <v>-</v>
      </c>
      <c r="AJ293" s="137">
        <v>0</v>
      </c>
      <c r="AK293" s="135" t="str">
        <f>IFERROR(AJ293/AH293,"-")</f>
        <v>-</v>
      </c>
      <c r="AL293" s="136">
        <v>0</v>
      </c>
      <c r="AM293" s="134" t="str">
        <f>IFERROR(AL293/AG293,"-")</f>
        <v>-</v>
      </c>
      <c r="AN293" s="137">
        <v>0</v>
      </c>
      <c r="AO293" s="135" t="str">
        <f>IFERROR(AN293/AL293,"-")</f>
        <v>-</v>
      </c>
      <c r="AP293" s="222">
        <v>0</v>
      </c>
      <c r="AQ293" s="136">
        <v>0</v>
      </c>
      <c r="AR293" s="134" t="str">
        <f>IFERROR(AQ293/AP293,"-")</f>
        <v>-</v>
      </c>
      <c r="AS293" s="137">
        <v>0</v>
      </c>
      <c r="AT293" s="135" t="str">
        <f>IFERROR(AS293/AQ293,"-")</f>
        <v>-</v>
      </c>
      <c r="AU293" s="136">
        <v>0</v>
      </c>
      <c r="AV293" s="134" t="str">
        <f>IFERROR(AU293/AP293,"-")</f>
        <v>-</v>
      </c>
      <c r="AW293" s="137">
        <v>0</v>
      </c>
      <c r="AX293" s="135" t="str">
        <f>IFERROR(AW293/AU293,"-")</f>
        <v>-</v>
      </c>
      <c r="AY293" s="222">
        <v>0</v>
      </c>
      <c r="AZ293" s="136">
        <v>0</v>
      </c>
      <c r="BA293" s="134" t="str">
        <f>IFERROR(AZ293/AY293,"-")</f>
        <v>-</v>
      </c>
      <c r="BB293" s="137">
        <v>0</v>
      </c>
      <c r="BC293" s="135" t="str">
        <f>IFERROR(BB293/AZ293,"-")</f>
        <v>-</v>
      </c>
      <c r="BD293" s="136">
        <v>0</v>
      </c>
      <c r="BE293" s="134" t="str">
        <f>IFERROR(BD293/AY293,"-")</f>
        <v>-</v>
      </c>
      <c r="BF293" s="137">
        <v>0</v>
      </c>
      <c r="BG293" s="135" t="str">
        <f>IFERROR(BF293/BD293,"-")</f>
        <v>-</v>
      </c>
      <c r="BH293" s="222">
        <v>0</v>
      </c>
      <c r="BI293" s="136">
        <v>0</v>
      </c>
      <c r="BJ293" s="134" t="str">
        <f>IFERROR(BI293/BH293,"-")</f>
        <v>-</v>
      </c>
      <c r="BK293" s="137">
        <v>0</v>
      </c>
      <c r="BL293" s="135" t="str">
        <f>IFERROR(BK293/BI293,"-")</f>
        <v>-</v>
      </c>
      <c r="BM293" s="136">
        <v>0</v>
      </c>
      <c r="BN293" s="134" t="str">
        <f>IFERROR(BM293/BH293,"-")</f>
        <v>-</v>
      </c>
      <c r="BO293" s="137">
        <v>0</v>
      </c>
      <c r="BP293" s="135" t="str">
        <f>IFERROR(BO293/BM293,"-")</f>
        <v>-</v>
      </c>
      <c r="BQ293" s="223">
        <f t="shared" si="230"/>
        <v>0</v>
      </c>
      <c r="BR293" s="136">
        <f t="shared" si="231"/>
        <v>0</v>
      </c>
      <c r="BS293" s="134" t="str">
        <f>IFERROR(BR293/BQ293,"-")</f>
        <v>-</v>
      </c>
      <c r="BT293" s="137">
        <f>SUM(I293,R293,AA293,AJ293,AS293,BB293,BK293)</f>
        <v>0</v>
      </c>
      <c r="BU293" s="135" t="str">
        <f>IFERROR(BT293/BR293,"-")</f>
        <v>-</v>
      </c>
      <c r="BV293" s="136">
        <f>SUM(K293,T293,AC293,AL293,AU293,BD293,BM293)</f>
        <v>0</v>
      </c>
      <c r="BW293" s="134" t="str">
        <f>IFERROR(BV293/BQ293,"-")</f>
        <v>-</v>
      </c>
      <c r="BX293" s="137">
        <f>SUM(M293,V293,AE293,AN293,AW293,BF293,BO293)</f>
        <v>0</v>
      </c>
      <c r="BY293" s="135" t="str">
        <f>IFERROR(BX293/BV293,"-")</f>
        <v>-</v>
      </c>
      <c r="BZ293" s="85"/>
      <c r="CA293" s="89" t="str">
        <f t="shared" si="239"/>
        <v>-</v>
      </c>
      <c r="CB293" s="89" t="str">
        <f t="shared" si="240"/>
        <v>-</v>
      </c>
    </row>
    <row r="294" spans="1:80" s="15" customFormat="1" ht="13.5" customHeight="1">
      <c r="A294" s="65"/>
      <c r="B294" s="333"/>
      <c r="C294" s="330"/>
      <c r="D294" s="338" t="s">
        <v>225</v>
      </c>
      <c r="E294" s="339"/>
      <c r="F294" s="154">
        <v>11</v>
      </c>
      <c r="G294" s="62">
        <v>11</v>
      </c>
      <c r="H294" s="83">
        <f t="shared" si="202"/>
        <v>1</v>
      </c>
      <c r="I294" s="102">
        <v>5469020</v>
      </c>
      <c r="J294" s="110">
        <f t="shared" si="203"/>
        <v>497183.63636363635</v>
      </c>
      <c r="K294" s="62">
        <v>10</v>
      </c>
      <c r="L294" s="83">
        <f t="shared" si="204"/>
        <v>0.90909090909090906</v>
      </c>
      <c r="M294" s="102">
        <v>1441827</v>
      </c>
      <c r="N294" s="110">
        <f t="shared" si="205"/>
        <v>144182.70000000001</v>
      </c>
      <c r="O294" s="154">
        <v>90</v>
      </c>
      <c r="P294" s="62">
        <v>88</v>
      </c>
      <c r="Q294" s="83">
        <f t="shared" si="206"/>
        <v>0.97777777777777775</v>
      </c>
      <c r="R294" s="102">
        <v>113064860</v>
      </c>
      <c r="S294" s="110">
        <f t="shared" si="207"/>
        <v>1284827.9545454546</v>
      </c>
      <c r="T294" s="62">
        <v>76</v>
      </c>
      <c r="U294" s="83">
        <f t="shared" si="208"/>
        <v>0.84444444444444444</v>
      </c>
      <c r="V294" s="102">
        <v>43258533</v>
      </c>
      <c r="W294" s="110">
        <f t="shared" si="209"/>
        <v>569191.22368421056</v>
      </c>
      <c r="X294" s="154">
        <v>5031</v>
      </c>
      <c r="Y294" s="62">
        <v>4627</v>
      </c>
      <c r="Z294" s="83">
        <f t="shared" si="210"/>
        <v>0.9196978731862453</v>
      </c>
      <c r="AA294" s="102">
        <v>3422637830</v>
      </c>
      <c r="AB294" s="110">
        <f t="shared" si="211"/>
        <v>739709.92651826236</v>
      </c>
      <c r="AC294" s="62">
        <v>3821</v>
      </c>
      <c r="AD294" s="83">
        <f t="shared" si="212"/>
        <v>0.75949115483999208</v>
      </c>
      <c r="AE294" s="102">
        <v>763833726</v>
      </c>
      <c r="AF294" s="110">
        <f t="shared" si="213"/>
        <v>199904.14184768384</v>
      </c>
      <c r="AG294" s="154">
        <v>3814</v>
      </c>
      <c r="AH294" s="62">
        <v>3676</v>
      </c>
      <c r="AI294" s="83">
        <f t="shared" si="214"/>
        <v>0.96381751442055585</v>
      </c>
      <c r="AJ294" s="102">
        <v>3482798010</v>
      </c>
      <c r="AK294" s="110">
        <f t="shared" si="215"/>
        <v>947442.33133841131</v>
      </c>
      <c r="AL294" s="62">
        <v>3229</v>
      </c>
      <c r="AM294" s="83">
        <f t="shared" si="216"/>
        <v>0.84661772417409542</v>
      </c>
      <c r="AN294" s="102">
        <v>738097670</v>
      </c>
      <c r="AO294" s="110">
        <f t="shared" si="217"/>
        <v>228583.97956023537</v>
      </c>
      <c r="AP294" s="154">
        <v>2669</v>
      </c>
      <c r="AQ294" s="62">
        <v>2567</v>
      </c>
      <c r="AR294" s="83">
        <f t="shared" si="218"/>
        <v>0.96178343949044587</v>
      </c>
      <c r="AS294" s="102">
        <v>2690101510</v>
      </c>
      <c r="AT294" s="110">
        <f t="shared" si="219"/>
        <v>1047955.3992987924</v>
      </c>
      <c r="AU294" s="62">
        <v>2299</v>
      </c>
      <c r="AV294" s="83">
        <f t="shared" si="220"/>
        <v>0.86137130011240159</v>
      </c>
      <c r="AW294" s="102">
        <v>521923420</v>
      </c>
      <c r="AX294" s="110">
        <f t="shared" si="221"/>
        <v>227021.93127446715</v>
      </c>
      <c r="AY294" s="154">
        <v>1511</v>
      </c>
      <c r="AZ294" s="62">
        <v>1426</v>
      </c>
      <c r="BA294" s="83">
        <f t="shared" si="222"/>
        <v>0.94374586366644608</v>
      </c>
      <c r="BB294" s="102">
        <v>1553454210</v>
      </c>
      <c r="BC294" s="110">
        <f t="shared" si="223"/>
        <v>1089378.8288920056</v>
      </c>
      <c r="BD294" s="62">
        <v>1289</v>
      </c>
      <c r="BE294" s="83">
        <f t="shared" si="224"/>
        <v>0.85307743216412968</v>
      </c>
      <c r="BF294" s="102">
        <v>268128690</v>
      </c>
      <c r="BG294" s="110">
        <f t="shared" si="225"/>
        <v>208012.94802172226</v>
      </c>
      <c r="BH294" s="154">
        <v>495</v>
      </c>
      <c r="BI294" s="62">
        <v>456</v>
      </c>
      <c r="BJ294" s="83">
        <f t="shared" si="226"/>
        <v>0.92121212121212126</v>
      </c>
      <c r="BK294" s="102">
        <v>569562620</v>
      </c>
      <c r="BL294" s="110">
        <f t="shared" si="227"/>
        <v>1249040.8333333333</v>
      </c>
      <c r="BM294" s="62">
        <v>389</v>
      </c>
      <c r="BN294" s="83">
        <f t="shared" si="228"/>
        <v>0.78585858585858581</v>
      </c>
      <c r="BO294" s="102">
        <v>90877344</v>
      </c>
      <c r="BP294" s="110">
        <f t="shared" si="229"/>
        <v>233617.85089974292</v>
      </c>
      <c r="BQ294" s="108">
        <f t="shared" si="230"/>
        <v>13621</v>
      </c>
      <c r="BR294" s="62">
        <f t="shared" si="231"/>
        <v>12851</v>
      </c>
      <c r="BS294" s="83">
        <f t="shared" si="232"/>
        <v>0.94346964246384257</v>
      </c>
      <c r="BT294" s="102">
        <f t="shared" si="233"/>
        <v>11837088060</v>
      </c>
      <c r="BU294" s="110">
        <f t="shared" si="234"/>
        <v>921102.48696599482</v>
      </c>
      <c r="BV294" s="62">
        <f t="shared" si="235"/>
        <v>11113</v>
      </c>
      <c r="BW294" s="83">
        <f t="shared" si="236"/>
        <v>0.81587254973937307</v>
      </c>
      <c r="BX294" s="102">
        <f t="shared" si="237"/>
        <v>2427561210</v>
      </c>
      <c r="BY294" s="110">
        <f t="shared" si="238"/>
        <v>218443.37352650051</v>
      </c>
      <c r="BZ294" s="85"/>
      <c r="CA294" s="89">
        <f t="shared" si="239"/>
        <v>0.12759709272446951</v>
      </c>
      <c r="CB294" s="89">
        <f t="shared" si="240"/>
        <v>5.6530357536157427E-2</v>
      </c>
    </row>
    <row r="295" spans="1:80" s="15" customFormat="1" ht="13.5" customHeight="1">
      <c r="A295" s="65"/>
      <c r="B295" s="331">
        <v>49</v>
      </c>
      <c r="C295" s="328" t="s">
        <v>27</v>
      </c>
      <c r="D295" s="318" t="s">
        <v>157</v>
      </c>
      <c r="E295" s="307"/>
      <c r="F295" s="154">
        <v>0</v>
      </c>
      <c r="G295" s="62">
        <v>0</v>
      </c>
      <c r="H295" s="83" t="str">
        <f t="shared" si="202"/>
        <v>-</v>
      </c>
      <c r="I295" s="102">
        <v>0</v>
      </c>
      <c r="J295" s="110" t="str">
        <f t="shared" si="203"/>
        <v>-</v>
      </c>
      <c r="K295" s="62">
        <v>0</v>
      </c>
      <c r="L295" s="83" t="str">
        <f t="shared" si="204"/>
        <v>-</v>
      </c>
      <c r="M295" s="102">
        <v>0</v>
      </c>
      <c r="N295" s="110" t="str">
        <f t="shared" si="205"/>
        <v>-</v>
      </c>
      <c r="O295" s="154">
        <v>8</v>
      </c>
      <c r="P295" s="62">
        <v>7</v>
      </c>
      <c r="Q295" s="83">
        <f t="shared" si="206"/>
        <v>0.875</v>
      </c>
      <c r="R295" s="102">
        <v>3590150</v>
      </c>
      <c r="S295" s="110">
        <f t="shared" si="207"/>
        <v>512878.57142857142</v>
      </c>
      <c r="T295" s="62">
        <v>7</v>
      </c>
      <c r="U295" s="83">
        <f t="shared" si="208"/>
        <v>0.875</v>
      </c>
      <c r="V295" s="102">
        <v>595853</v>
      </c>
      <c r="W295" s="110">
        <f t="shared" si="209"/>
        <v>85121.857142857145</v>
      </c>
      <c r="X295" s="154">
        <v>1397</v>
      </c>
      <c r="Y295" s="62">
        <v>1381</v>
      </c>
      <c r="Z295" s="83">
        <f t="shared" si="210"/>
        <v>0.98854688618468145</v>
      </c>
      <c r="AA295" s="102">
        <v>579479360</v>
      </c>
      <c r="AB295" s="110">
        <f t="shared" si="211"/>
        <v>419608.51556842867</v>
      </c>
      <c r="AC295" s="62">
        <v>1193</v>
      </c>
      <c r="AD295" s="83">
        <f t="shared" si="212"/>
        <v>0.85397279885468858</v>
      </c>
      <c r="AE295" s="102">
        <v>115046807</v>
      </c>
      <c r="AF295" s="110">
        <f t="shared" si="213"/>
        <v>96434.875943000836</v>
      </c>
      <c r="AG295" s="154">
        <v>824</v>
      </c>
      <c r="AH295" s="62">
        <v>816</v>
      </c>
      <c r="AI295" s="83">
        <f t="shared" si="214"/>
        <v>0.99029126213592233</v>
      </c>
      <c r="AJ295" s="102">
        <v>395130670</v>
      </c>
      <c r="AK295" s="110">
        <f t="shared" si="215"/>
        <v>484228.76225490199</v>
      </c>
      <c r="AL295" s="62">
        <v>727</v>
      </c>
      <c r="AM295" s="83">
        <f t="shared" si="216"/>
        <v>0.88228155339805825</v>
      </c>
      <c r="AN295" s="102">
        <v>75355946</v>
      </c>
      <c r="AO295" s="110">
        <f t="shared" si="217"/>
        <v>103653.29573590096</v>
      </c>
      <c r="AP295" s="154">
        <v>324</v>
      </c>
      <c r="AQ295" s="62">
        <v>324</v>
      </c>
      <c r="AR295" s="83">
        <f t="shared" si="218"/>
        <v>1</v>
      </c>
      <c r="AS295" s="102">
        <v>174295760</v>
      </c>
      <c r="AT295" s="110">
        <f t="shared" si="219"/>
        <v>537949.87654320989</v>
      </c>
      <c r="AU295" s="62">
        <v>290</v>
      </c>
      <c r="AV295" s="83">
        <f t="shared" si="220"/>
        <v>0.89506172839506171</v>
      </c>
      <c r="AW295" s="102">
        <v>29415895</v>
      </c>
      <c r="AX295" s="110">
        <f t="shared" si="221"/>
        <v>101434.12068965517</v>
      </c>
      <c r="AY295" s="154">
        <v>71</v>
      </c>
      <c r="AZ295" s="62">
        <v>71</v>
      </c>
      <c r="BA295" s="83">
        <f t="shared" si="222"/>
        <v>1</v>
      </c>
      <c r="BB295" s="102">
        <v>52689350</v>
      </c>
      <c r="BC295" s="110">
        <f t="shared" si="223"/>
        <v>742103.52112676052</v>
      </c>
      <c r="BD295" s="62">
        <v>70</v>
      </c>
      <c r="BE295" s="83">
        <f t="shared" si="224"/>
        <v>0.9859154929577465</v>
      </c>
      <c r="BF295" s="102">
        <v>8128117</v>
      </c>
      <c r="BG295" s="110">
        <f t="shared" si="225"/>
        <v>116115.95714285714</v>
      </c>
      <c r="BH295" s="154">
        <v>13</v>
      </c>
      <c r="BI295" s="62">
        <v>13</v>
      </c>
      <c r="BJ295" s="83">
        <f t="shared" si="226"/>
        <v>1</v>
      </c>
      <c r="BK295" s="102">
        <v>7571770</v>
      </c>
      <c r="BL295" s="110">
        <f t="shared" si="227"/>
        <v>582443.84615384613</v>
      </c>
      <c r="BM295" s="62">
        <v>12</v>
      </c>
      <c r="BN295" s="83">
        <f t="shared" si="228"/>
        <v>0.92307692307692313</v>
      </c>
      <c r="BO295" s="102">
        <v>785701</v>
      </c>
      <c r="BP295" s="110">
        <f t="shared" si="229"/>
        <v>65475.083333333336</v>
      </c>
      <c r="BQ295" s="108">
        <f t="shared" si="230"/>
        <v>2637</v>
      </c>
      <c r="BR295" s="62">
        <f t="shared" si="231"/>
        <v>2612</v>
      </c>
      <c r="BS295" s="83">
        <f t="shared" si="232"/>
        <v>0.99051952976867652</v>
      </c>
      <c r="BT295" s="102">
        <f t="shared" si="233"/>
        <v>1212757060</v>
      </c>
      <c r="BU295" s="110">
        <f t="shared" si="234"/>
        <v>464302.09035222052</v>
      </c>
      <c r="BV295" s="62">
        <f t="shared" si="235"/>
        <v>2299</v>
      </c>
      <c r="BW295" s="83">
        <f t="shared" si="236"/>
        <v>0.87182404247250667</v>
      </c>
      <c r="BX295" s="102">
        <f t="shared" si="237"/>
        <v>229328319</v>
      </c>
      <c r="BY295" s="110">
        <f t="shared" si="238"/>
        <v>99751.334928229669</v>
      </c>
      <c r="BZ295" s="85"/>
      <c r="CA295" s="89">
        <f t="shared" si="239"/>
        <v>0.11869548729616985</v>
      </c>
      <c r="CB295" s="89">
        <f t="shared" si="240"/>
        <v>9.480470231323479E-3</v>
      </c>
    </row>
    <row r="296" spans="1:80" s="15" customFormat="1" ht="13.5" customHeight="1">
      <c r="A296" s="65"/>
      <c r="B296" s="332"/>
      <c r="C296" s="329"/>
      <c r="D296" s="306" t="s">
        <v>171</v>
      </c>
      <c r="E296" s="307"/>
      <c r="F296" s="154">
        <v>0</v>
      </c>
      <c r="G296" s="62">
        <v>0</v>
      </c>
      <c r="H296" s="83" t="str">
        <f t="shared" si="202"/>
        <v>-</v>
      </c>
      <c r="I296" s="102">
        <v>0</v>
      </c>
      <c r="J296" s="110" t="str">
        <f t="shared" si="203"/>
        <v>-</v>
      </c>
      <c r="K296" s="62">
        <v>0</v>
      </c>
      <c r="L296" s="83" t="str">
        <f t="shared" si="204"/>
        <v>-</v>
      </c>
      <c r="M296" s="102">
        <v>0</v>
      </c>
      <c r="N296" s="110" t="str">
        <f t="shared" si="205"/>
        <v>-</v>
      </c>
      <c r="O296" s="154">
        <v>0</v>
      </c>
      <c r="P296" s="62">
        <v>0</v>
      </c>
      <c r="Q296" s="83" t="str">
        <f t="shared" si="206"/>
        <v>-</v>
      </c>
      <c r="R296" s="102">
        <v>0</v>
      </c>
      <c r="S296" s="110" t="str">
        <f t="shared" si="207"/>
        <v>-</v>
      </c>
      <c r="T296" s="62">
        <v>0</v>
      </c>
      <c r="U296" s="83" t="str">
        <f t="shared" si="208"/>
        <v>-</v>
      </c>
      <c r="V296" s="102">
        <v>0</v>
      </c>
      <c r="W296" s="110" t="str">
        <f t="shared" si="209"/>
        <v>-</v>
      </c>
      <c r="X296" s="154">
        <v>40</v>
      </c>
      <c r="Y296" s="62">
        <v>40</v>
      </c>
      <c r="Z296" s="83">
        <f t="shared" si="210"/>
        <v>1</v>
      </c>
      <c r="AA296" s="102">
        <v>17092550</v>
      </c>
      <c r="AB296" s="110">
        <f t="shared" si="211"/>
        <v>427313.75</v>
      </c>
      <c r="AC296" s="62">
        <v>33</v>
      </c>
      <c r="AD296" s="83">
        <f t="shared" si="212"/>
        <v>0.82499999999999996</v>
      </c>
      <c r="AE296" s="102">
        <v>5308631</v>
      </c>
      <c r="AF296" s="110">
        <f t="shared" si="213"/>
        <v>160867.60606060605</v>
      </c>
      <c r="AG296" s="154">
        <v>21</v>
      </c>
      <c r="AH296" s="62">
        <v>21</v>
      </c>
      <c r="AI296" s="83">
        <f t="shared" si="214"/>
        <v>1</v>
      </c>
      <c r="AJ296" s="102">
        <v>9518880</v>
      </c>
      <c r="AK296" s="110">
        <f t="shared" si="215"/>
        <v>453280</v>
      </c>
      <c r="AL296" s="62">
        <v>20</v>
      </c>
      <c r="AM296" s="83">
        <f t="shared" si="216"/>
        <v>0.95238095238095233</v>
      </c>
      <c r="AN296" s="102">
        <v>2792708</v>
      </c>
      <c r="AO296" s="110">
        <f t="shared" si="217"/>
        <v>139635.4</v>
      </c>
      <c r="AP296" s="154">
        <v>5</v>
      </c>
      <c r="AQ296" s="62">
        <v>5</v>
      </c>
      <c r="AR296" s="83">
        <f t="shared" si="218"/>
        <v>1</v>
      </c>
      <c r="AS296" s="102">
        <v>6138260</v>
      </c>
      <c r="AT296" s="110">
        <f t="shared" si="219"/>
        <v>1227652</v>
      </c>
      <c r="AU296" s="62">
        <v>5</v>
      </c>
      <c r="AV296" s="83">
        <f t="shared" si="220"/>
        <v>1</v>
      </c>
      <c r="AW296" s="102">
        <v>401376</v>
      </c>
      <c r="AX296" s="110">
        <f t="shared" si="221"/>
        <v>80275.199999999997</v>
      </c>
      <c r="AY296" s="154">
        <v>0</v>
      </c>
      <c r="AZ296" s="62">
        <v>0</v>
      </c>
      <c r="BA296" s="83" t="str">
        <f t="shared" si="222"/>
        <v>-</v>
      </c>
      <c r="BB296" s="102">
        <v>0</v>
      </c>
      <c r="BC296" s="110" t="str">
        <f t="shared" si="223"/>
        <v>-</v>
      </c>
      <c r="BD296" s="62">
        <v>0</v>
      </c>
      <c r="BE296" s="83" t="str">
        <f t="shared" si="224"/>
        <v>-</v>
      </c>
      <c r="BF296" s="102">
        <v>0</v>
      </c>
      <c r="BG296" s="110" t="str">
        <f t="shared" si="225"/>
        <v>-</v>
      </c>
      <c r="BH296" s="154">
        <v>0</v>
      </c>
      <c r="BI296" s="62">
        <v>0</v>
      </c>
      <c r="BJ296" s="83" t="str">
        <f t="shared" si="226"/>
        <v>-</v>
      </c>
      <c r="BK296" s="102">
        <v>0</v>
      </c>
      <c r="BL296" s="110" t="str">
        <f t="shared" si="227"/>
        <v>-</v>
      </c>
      <c r="BM296" s="62">
        <v>0</v>
      </c>
      <c r="BN296" s="83" t="str">
        <f t="shared" si="228"/>
        <v>-</v>
      </c>
      <c r="BO296" s="102">
        <v>0</v>
      </c>
      <c r="BP296" s="110" t="str">
        <f t="shared" si="229"/>
        <v>-</v>
      </c>
      <c r="BQ296" s="108">
        <f t="shared" si="230"/>
        <v>66</v>
      </c>
      <c r="BR296" s="62">
        <f t="shared" si="231"/>
        <v>66</v>
      </c>
      <c r="BS296" s="83">
        <f t="shared" si="232"/>
        <v>1</v>
      </c>
      <c r="BT296" s="102">
        <f t="shared" si="233"/>
        <v>32749690</v>
      </c>
      <c r="BU296" s="110">
        <f t="shared" si="234"/>
        <v>496207.42424242425</v>
      </c>
      <c r="BV296" s="62">
        <f t="shared" si="235"/>
        <v>58</v>
      </c>
      <c r="BW296" s="83">
        <f t="shared" si="236"/>
        <v>0.87878787878787878</v>
      </c>
      <c r="BX296" s="102">
        <f t="shared" si="237"/>
        <v>8502715</v>
      </c>
      <c r="BY296" s="110">
        <f t="shared" si="238"/>
        <v>146598.53448275861</v>
      </c>
      <c r="BZ296" s="85"/>
      <c r="CA296" s="89">
        <f t="shared" si="239"/>
        <v>0.12121212121212122</v>
      </c>
      <c r="CB296" s="89">
        <f t="shared" si="240"/>
        <v>0</v>
      </c>
    </row>
    <row r="297" spans="1:80" s="15" customFormat="1" ht="13.5" customHeight="1">
      <c r="A297" s="65"/>
      <c r="B297" s="332"/>
      <c r="C297" s="329"/>
      <c r="D297" s="84"/>
      <c r="E297" s="74" t="s">
        <v>167</v>
      </c>
      <c r="F297" s="178">
        <v>0</v>
      </c>
      <c r="G297" s="64">
        <v>0</v>
      </c>
      <c r="H297" s="82" t="str">
        <f t="shared" si="202"/>
        <v>-</v>
      </c>
      <c r="I297" s="111">
        <v>0</v>
      </c>
      <c r="J297" s="112" t="str">
        <f t="shared" si="203"/>
        <v>-</v>
      </c>
      <c r="K297" s="64">
        <v>0</v>
      </c>
      <c r="L297" s="82" t="str">
        <f t="shared" si="204"/>
        <v>-</v>
      </c>
      <c r="M297" s="111">
        <v>0</v>
      </c>
      <c r="N297" s="112" t="str">
        <f t="shared" si="205"/>
        <v>-</v>
      </c>
      <c r="O297" s="178">
        <v>0</v>
      </c>
      <c r="P297" s="64">
        <v>0</v>
      </c>
      <c r="Q297" s="82" t="str">
        <f t="shared" si="206"/>
        <v>-</v>
      </c>
      <c r="R297" s="111">
        <v>0</v>
      </c>
      <c r="S297" s="112" t="str">
        <f t="shared" si="207"/>
        <v>-</v>
      </c>
      <c r="T297" s="64">
        <v>0</v>
      </c>
      <c r="U297" s="82" t="str">
        <f t="shared" si="208"/>
        <v>-</v>
      </c>
      <c r="V297" s="111">
        <v>0</v>
      </c>
      <c r="W297" s="112" t="str">
        <f t="shared" si="209"/>
        <v>-</v>
      </c>
      <c r="X297" s="178">
        <v>26</v>
      </c>
      <c r="Y297" s="64">
        <v>26</v>
      </c>
      <c r="Z297" s="82">
        <f t="shared" si="210"/>
        <v>1</v>
      </c>
      <c r="AA297" s="111">
        <v>12257180</v>
      </c>
      <c r="AB297" s="112">
        <f t="shared" si="211"/>
        <v>471430</v>
      </c>
      <c r="AC297" s="64">
        <v>21</v>
      </c>
      <c r="AD297" s="82">
        <f t="shared" si="212"/>
        <v>0.80769230769230771</v>
      </c>
      <c r="AE297" s="111">
        <v>3377486</v>
      </c>
      <c r="AF297" s="112">
        <f t="shared" si="213"/>
        <v>160832.66666666666</v>
      </c>
      <c r="AG297" s="178">
        <v>12</v>
      </c>
      <c r="AH297" s="64">
        <v>12</v>
      </c>
      <c r="AI297" s="82">
        <f t="shared" si="214"/>
        <v>1</v>
      </c>
      <c r="AJ297" s="111">
        <v>4883450</v>
      </c>
      <c r="AK297" s="112">
        <f t="shared" si="215"/>
        <v>406954.16666666669</v>
      </c>
      <c r="AL297" s="64">
        <v>11</v>
      </c>
      <c r="AM297" s="82">
        <f t="shared" si="216"/>
        <v>0.91666666666666663</v>
      </c>
      <c r="AN297" s="111">
        <v>1043549</v>
      </c>
      <c r="AO297" s="112">
        <f t="shared" si="217"/>
        <v>94868.090909090912</v>
      </c>
      <c r="AP297" s="178">
        <v>5</v>
      </c>
      <c r="AQ297" s="64">
        <v>5</v>
      </c>
      <c r="AR297" s="82">
        <f t="shared" si="218"/>
        <v>1</v>
      </c>
      <c r="AS297" s="111">
        <v>6138260</v>
      </c>
      <c r="AT297" s="112">
        <f t="shared" si="219"/>
        <v>1227652</v>
      </c>
      <c r="AU297" s="64">
        <v>5</v>
      </c>
      <c r="AV297" s="82">
        <f t="shared" si="220"/>
        <v>1</v>
      </c>
      <c r="AW297" s="111">
        <v>401376</v>
      </c>
      <c r="AX297" s="112">
        <f t="shared" si="221"/>
        <v>80275.199999999997</v>
      </c>
      <c r="AY297" s="178">
        <v>0</v>
      </c>
      <c r="AZ297" s="64">
        <v>0</v>
      </c>
      <c r="BA297" s="82" t="str">
        <f t="shared" si="222"/>
        <v>-</v>
      </c>
      <c r="BB297" s="111">
        <v>0</v>
      </c>
      <c r="BC297" s="112" t="str">
        <f t="shared" si="223"/>
        <v>-</v>
      </c>
      <c r="BD297" s="64">
        <v>0</v>
      </c>
      <c r="BE297" s="82" t="str">
        <f t="shared" si="224"/>
        <v>-</v>
      </c>
      <c r="BF297" s="111">
        <v>0</v>
      </c>
      <c r="BG297" s="112" t="str">
        <f t="shared" si="225"/>
        <v>-</v>
      </c>
      <c r="BH297" s="178">
        <v>0</v>
      </c>
      <c r="BI297" s="64">
        <v>0</v>
      </c>
      <c r="BJ297" s="82" t="str">
        <f t="shared" si="226"/>
        <v>-</v>
      </c>
      <c r="BK297" s="111">
        <v>0</v>
      </c>
      <c r="BL297" s="112" t="str">
        <f t="shared" si="227"/>
        <v>-</v>
      </c>
      <c r="BM297" s="64">
        <v>0</v>
      </c>
      <c r="BN297" s="82" t="str">
        <f t="shared" si="228"/>
        <v>-</v>
      </c>
      <c r="BO297" s="111">
        <v>0</v>
      </c>
      <c r="BP297" s="112" t="str">
        <f t="shared" si="229"/>
        <v>-</v>
      </c>
      <c r="BQ297" s="109">
        <f t="shared" si="230"/>
        <v>43</v>
      </c>
      <c r="BR297" s="64">
        <f t="shared" si="231"/>
        <v>43</v>
      </c>
      <c r="BS297" s="82">
        <f t="shared" si="232"/>
        <v>1</v>
      </c>
      <c r="BT297" s="111">
        <f t="shared" si="233"/>
        <v>23278890</v>
      </c>
      <c r="BU297" s="112">
        <f t="shared" si="234"/>
        <v>541369.53488372092</v>
      </c>
      <c r="BV297" s="64">
        <f t="shared" si="235"/>
        <v>37</v>
      </c>
      <c r="BW297" s="82">
        <f t="shared" si="236"/>
        <v>0.86046511627906974</v>
      </c>
      <c r="BX297" s="111">
        <f t="shared" si="237"/>
        <v>4822411</v>
      </c>
      <c r="BY297" s="112">
        <f t="shared" si="238"/>
        <v>130335.43243243243</v>
      </c>
      <c r="BZ297" s="85"/>
      <c r="CA297" s="89">
        <f t="shared" si="239"/>
        <v>0.13953488372093026</v>
      </c>
      <c r="CB297" s="89">
        <f t="shared" si="240"/>
        <v>0</v>
      </c>
    </row>
    <row r="298" spans="1:80" s="15" customFormat="1" ht="13.5" customHeight="1">
      <c r="A298" s="65"/>
      <c r="B298" s="332"/>
      <c r="C298" s="329"/>
      <c r="D298" s="84"/>
      <c r="E298" s="209" t="s">
        <v>168</v>
      </c>
      <c r="F298" s="224">
        <v>0</v>
      </c>
      <c r="G298" s="225">
        <v>0</v>
      </c>
      <c r="H298" s="226" t="str">
        <f t="shared" si="202"/>
        <v>-</v>
      </c>
      <c r="I298" s="227">
        <v>0</v>
      </c>
      <c r="J298" s="228" t="str">
        <f t="shared" si="203"/>
        <v>-</v>
      </c>
      <c r="K298" s="225">
        <v>0</v>
      </c>
      <c r="L298" s="226" t="str">
        <f t="shared" si="204"/>
        <v>-</v>
      </c>
      <c r="M298" s="227">
        <v>0</v>
      </c>
      <c r="N298" s="228" t="str">
        <f t="shared" si="205"/>
        <v>-</v>
      </c>
      <c r="O298" s="224">
        <v>0</v>
      </c>
      <c r="P298" s="225">
        <v>0</v>
      </c>
      <c r="Q298" s="226" t="str">
        <f t="shared" si="206"/>
        <v>-</v>
      </c>
      <c r="R298" s="227">
        <v>0</v>
      </c>
      <c r="S298" s="228" t="str">
        <f t="shared" si="207"/>
        <v>-</v>
      </c>
      <c r="T298" s="225">
        <v>0</v>
      </c>
      <c r="U298" s="226" t="str">
        <f t="shared" si="208"/>
        <v>-</v>
      </c>
      <c r="V298" s="227">
        <v>0</v>
      </c>
      <c r="W298" s="228" t="str">
        <f t="shared" si="209"/>
        <v>-</v>
      </c>
      <c r="X298" s="224">
        <v>14</v>
      </c>
      <c r="Y298" s="225">
        <v>14</v>
      </c>
      <c r="Z298" s="226">
        <f t="shared" si="210"/>
        <v>1</v>
      </c>
      <c r="AA298" s="227">
        <v>4835370</v>
      </c>
      <c r="AB298" s="228">
        <f t="shared" si="211"/>
        <v>345383.57142857142</v>
      </c>
      <c r="AC298" s="225">
        <v>12</v>
      </c>
      <c r="AD298" s="226">
        <f t="shared" si="212"/>
        <v>0.8571428571428571</v>
      </c>
      <c r="AE298" s="227">
        <v>1931145</v>
      </c>
      <c r="AF298" s="228">
        <f t="shared" si="213"/>
        <v>160928.75</v>
      </c>
      <c r="AG298" s="224">
        <v>9</v>
      </c>
      <c r="AH298" s="225">
        <v>9</v>
      </c>
      <c r="AI298" s="226">
        <f t="shared" si="214"/>
        <v>1</v>
      </c>
      <c r="AJ298" s="227">
        <v>4635430</v>
      </c>
      <c r="AK298" s="228">
        <f t="shared" si="215"/>
        <v>515047.77777777775</v>
      </c>
      <c r="AL298" s="225">
        <v>9</v>
      </c>
      <c r="AM298" s="226">
        <f t="shared" si="216"/>
        <v>1</v>
      </c>
      <c r="AN298" s="227">
        <v>1749159</v>
      </c>
      <c r="AO298" s="228">
        <f t="shared" si="217"/>
        <v>194351</v>
      </c>
      <c r="AP298" s="224">
        <v>0</v>
      </c>
      <c r="AQ298" s="225">
        <v>0</v>
      </c>
      <c r="AR298" s="226" t="str">
        <f t="shared" si="218"/>
        <v>-</v>
      </c>
      <c r="AS298" s="227">
        <v>0</v>
      </c>
      <c r="AT298" s="228" t="str">
        <f t="shared" si="219"/>
        <v>-</v>
      </c>
      <c r="AU298" s="225">
        <v>0</v>
      </c>
      <c r="AV298" s="226" t="str">
        <f t="shared" si="220"/>
        <v>-</v>
      </c>
      <c r="AW298" s="227">
        <v>0</v>
      </c>
      <c r="AX298" s="228" t="str">
        <f t="shared" si="221"/>
        <v>-</v>
      </c>
      <c r="AY298" s="224">
        <v>0</v>
      </c>
      <c r="AZ298" s="225">
        <v>0</v>
      </c>
      <c r="BA298" s="226" t="str">
        <f t="shared" si="222"/>
        <v>-</v>
      </c>
      <c r="BB298" s="227">
        <v>0</v>
      </c>
      <c r="BC298" s="228" t="str">
        <f t="shared" si="223"/>
        <v>-</v>
      </c>
      <c r="BD298" s="225">
        <v>0</v>
      </c>
      <c r="BE298" s="226" t="str">
        <f t="shared" si="224"/>
        <v>-</v>
      </c>
      <c r="BF298" s="227">
        <v>0</v>
      </c>
      <c r="BG298" s="228" t="str">
        <f t="shared" si="225"/>
        <v>-</v>
      </c>
      <c r="BH298" s="224">
        <v>0</v>
      </c>
      <c r="BI298" s="225">
        <v>0</v>
      </c>
      <c r="BJ298" s="226" t="str">
        <f t="shared" si="226"/>
        <v>-</v>
      </c>
      <c r="BK298" s="227">
        <v>0</v>
      </c>
      <c r="BL298" s="228" t="str">
        <f t="shared" si="227"/>
        <v>-</v>
      </c>
      <c r="BM298" s="225">
        <v>0</v>
      </c>
      <c r="BN298" s="226" t="str">
        <f t="shared" si="228"/>
        <v>-</v>
      </c>
      <c r="BO298" s="227">
        <v>0</v>
      </c>
      <c r="BP298" s="228" t="str">
        <f t="shared" si="229"/>
        <v>-</v>
      </c>
      <c r="BQ298" s="229">
        <f t="shared" si="230"/>
        <v>23</v>
      </c>
      <c r="BR298" s="225">
        <f t="shared" si="231"/>
        <v>23</v>
      </c>
      <c r="BS298" s="226">
        <f t="shared" si="232"/>
        <v>1</v>
      </c>
      <c r="BT298" s="227">
        <f t="shared" si="233"/>
        <v>9470800</v>
      </c>
      <c r="BU298" s="228">
        <f t="shared" si="234"/>
        <v>411773.91304347827</v>
      </c>
      <c r="BV298" s="225">
        <f t="shared" si="235"/>
        <v>21</v>
      </c>
      <c r="BW298" s="226">
        <f t="shared" si="236"/>
        <v>0.91304347826086951</v>
      </c>
      <c r="BX298" s="227">
        <f t="shared" si="237"/>
        <v>3680304</v>
      </c>
      <c r="BY298" s="228">
        <f t="shared" si="238"/>
        <v>175252.57142857142</v>
      </c>
      <c r="BZ298" s="85"/>
      <c r="CA298" s="89">
        <f t="shared" si="239"/>
        <v>8.6956521739130488E-2</v>
      </c>
      <c r="CB298" s="89">
        <f t="shared" si="240"/>
        <v>0</v>
      </c>
    </row>
    <row r="299" spans="1:80" s="15" customFormat="1" ht="13.5" customHeight="1">
      <c r="A299" s="65"/>
      <c r="B299" s="332"/>
      <c r="C299" s="329"/>
      <c r="D299" s="221"/>
      <c r="E299" s="75" t="s">
        <v>234</v>
      </c>
      <c r="F299" s="222">
        <v>0</v>
      </c>
      <c r="G299" s="136">
        <v>0</v>
      </c>
      <c r="H299" s="134" t="str">
        <f>IFERROR(G299/F299,"-")</f>
        <v>-</v>
      </c>
      <c r="I299" s="137">
        <v>0</v>
      </c>
      <c r="J299" s="135" t="str">
        <f>IFERROR(I299/G299,"-")</f>
        <v>-</v>
      </c>
      <c r="K299" s="136">
        <v>0</v>
      </c>
      <c r="L299" s="134" t="str">
        <f>IFERROR(K299/F299,"-")</f>
        <v>-</v>
      </c>
      <c r="M299" s="137">
        <v>0</v>
      </c>
      <c r="N299" s="135" t="str">
        <f>IFERROR(M299/K299,"-")</f>
        <v>-</v>
      </c>
      <c r="O299" s="222">
        <v>0</v>
      </c>
      <c r="P299" s="136">
        <v>0</v>
      </c>
      <c r="Q299" s="134" t="str">
        <f>IFERROR(P299/O299,"-")</f>
        <v>-</v>
      </c>
      <c r="R299" s="137">
        <v>0</v>
      </c>
      <c r="S299" s="135" t="str">
        <f>IFERROR(R299/P299,"-")</f>
        <v>-</v>
      </c>
      <c r="T299" s="136">
        <v>0</v>
      </c>
      <c r="U299" s="134" t="str">
        <f>IFERROR(T299/O299,"-")</f>
        <v>-</v>
      </c>
      <c r="V299" s="137">
        <v>0</v>
      </c>
      <c r="W299" s="135" t="str">
        <f>IFERROR(V299/T299,"-")</f>
        <v>-</v>
      </c>
      <c r="X299" s="222">
        <v>0</v>
      </c>
      <c r="Y299" s="136">
        <v>0</v>
      </c>
      <c r="Z299" s="134" t="str">
        <f>IFERROR(Y299/X299,"-")</f>
        <v>-</v>
      </c>
      <c r="AA299" s="137">
        <v>0</v>
      </c>
      <c r="AB299" s="135" t="str">
        <f>IFERROR(AA299/Y299,"-")</f>
        <v>-</v>
      </c>
      <c r="AC299" s="136">
        <v>0</v>
      </c>
      <c r="AD299" s="134" t="str">
        <f>IFERROR(AC299/X299,"-")</f>
        <v>-</v>
      </c>
      <c r="AE299" s="137">
        <v>0</v>
      </c>
      <c r="AF299" s="135" t="str">
        <f>IFERROR(AE299/AC299,"-")</f>
        <v>-</v>
      </c>
      <c r="AG299" s="222">
        <v>0</v>
      </c>
      <c r="AH299" s="136">
        <v>0</v>
      </c>
      <c r="AI299" s="134" t="str">
        <f>IFERROR(AH299/AG299,"-")</f>
        <v>-</v>
      </c>
      <c r="AJ299" s="137">
        <v>0</v>
      </c>
      <c r="AK299" s="135" t="str">
        <f>IFERROR(AJ299/AH299,"-")</f>
        <v>-</v>
      </c>
      <c r="AL299" s="136">
        <v>0</v>
      </c>
      <c r="AM299" s="134" t="str">
        <f>IFERROR(AL299/AG299,"-")</f>
        <v>-</v>
      </c>
      <c r="AN299" s="137">
        <v>0</v>
      </c>
      <c r="AO299" s="135" t="str">
        <f>IFERROR(AN299/AL299,"-")</f>
        <v>-</v>
      </c>
      <c r="AP299" s="222">
        <v>0</v>
      </c>
      <c r="AQ299" s="136">
        <v>0</v>
      </c>
      <c r="AR299" s="134" t="str">
        <f>IFERROR(AQ299/AP299,"-")</f>
        <v>-</v>
      </c>
      <c r="AS299" s="137">
        <v>0</v>
      </c>
      <c r="AT299" s="135" t="str">
        <f>IFERROR(AS299/AQ299,"-")</f>
        <v>-</v>
      </c>
      <c r="AU299" s="136">
        <v>0</v>
      </c>
      <c r="AV299" s="134" t="str">
        <f>IFERROR(AU299/AP299,"-")</f>
        <v>-</v>
      </c>
      <c r="AW299" s="137">
        <v>0</v>
      </c>
      <c r="AX299" s="135" t="str">
        <f>IFERROR(AW299/AU299,"-")</f>
        <v>-</v>
      </c>
      <c r="AY299" s="222">
        <v>0</v>
      </c>
      <c r="AZ299" s="136">
        <v>0</v>
      </c>
      <c r="BA299" s="134" t="str">
        <f>IFERROR(AZ299/AY299,"-")</f>
        <v>-</v>
      </c>
      <c r="BB299" s="137">
        <v>0</v>
      </c>
      <c r="BC299" s="135" t="str">
        <f>IFERROR(BB299/AZ299,"-")</f>
        <v>-</v>
      </c>
      <c r="BD299" s="136">
        <v>0</v>
      </c>
      <c r="BE299" s="134" t="str">
        <f>IFERROR(BD299/AY299,"-")</f>
        <v>-</v>
      </c>
      <c r="BF299" s="137">
        <v>0</v>
      </c>
      <c r="BG299" s="135" t="str">
        <f>IFERROR(BF299/BD299,"-")</f>
        <v>-</v>
      </c>
      <c r="BH299" s="222">
        <v>0</v>
      </c>
      <c r="BI299" s="136">
        <v>0</v>
      </c>
      <c r="BJ299" s="134" t="str">
        <f>IFERROR(BI299/BH299,"-")</f>
        <v>-</v>
      </c>
      <c r="BK299" s="137">
        <v>0</v>
      </c>
      <c r="BL299" s="135" t="str">
        <f>IFERROR(BK299/BI299,"-")</f>
        <v>-</v>
      </c>
      <c r="BM299" s="136">
        <v>0</v>
      </c>
      <c r="BN299" s="134" t="str">
        <f>IFERROR(BM299/BH299,"-")</f>
        <v>-</v>
      </c>
      <c r="BO299" s="137">
        <v>0</v>
      </c>
      <c r="BP299" s="135" t="str">
        <f>IFERROR(BO299/BM299,"-")</f>
        <v>-</v>
      </c>
      <c r="BQ299" s="223">
        <f t="shared" si="230"/>
        <v>0</v>
      </c>
      <c r="BR299" s="136">
        <f t="shared" si="231"/>
        <v>0</v>
      </c>
      <c r="BS299" s="134" t="str">
        <f>IFERROR(BR299/BQ299,"-")</f>
        <v>-</v>
      </c>
      <c r="BT299" s="137">
        <f>SUM(I299,R299,AA299,AJ299,AS299,BB299,BK299)</f>
        <v>0</v>
      </c>
      <c r="BU299" s="135" t="str">
        <f>IFERROR(BT299/BR299,"-")</f>
        <v>-</v>
      </c>
      <c r="BV299" s="136">
        <f>SUM(K299,T299,AC299,AL299,AU299,BD299,BM299)</f>
        <v>0</v>
      </c>
      <c r="BW299" s="134" t="str">
        <f>IFERROR(BV299/BQ299,"-")</f>
        <v>-</v>
      </c>
      <c r="BX299" s="137">
        <f>SUM(M299,V299,AE299,AN299,AW299,BF299,BO299)</f>
        <v>0</v>
      </c>
      <c r="BY299" s="135" t="str">
        <f>IFERROR(BX299/BV299,"-")</f>
        <v>-</v>
      </c>
      <c r="BZ299" s="85"/>
      <c r="CA299" s="89" t="str">
        <f t="shared" si="239"/>
        <v>-</v>
      </c>
      <c r="CB299" s="89" t="str">
        <f t="shared" si="240"/>
        <v>-</v>
      </c>
    </row>
    <row r="300" spans="1:80" s="15" customFormat="1" ht="13.5" customHeight="1">
      <c r="A300" s="65"/>
      <c r="B300" s="333"/>
      <c r="C300" s="330"/>
      <c r="D300" s="338" t="s">
        <v>225</v>
      </c>
      <c r="E300" s="339"/>
      <c r="F300" s="154">
        <v>13</v>
      </c>
      <c r="G300" s="62">
        <v>12</v>
      </c>
      <c r="H300" s="83">
        <f t="shared" si="202"/>
        <v>0.92307692307692313</v>
      </c>
      <c r="I300" s="102">
        <v>53535410</v>
      </c>
      <c r="J300" s="110">
        <f t="shared" si="203"/>
        <v>4461284.166666667</v>
      </c>
      <c r="K300" s="62">
        <v>10</v>
      </c>
      <c r="L300" s="83">
        <f t="shared" si="204"/>
        <v>0.76923076923076927</v>
      </c>
      <c r="M300" s="102">
        <v>4924841</v>
      </c>
      <c r="N300" s="110">
        <f t="shared" si="205"/>
        <v>492484.1</v>
      </c>
      <c r="O300" s="154">
        <v>36</v>
      </c>
      <c r="P300" s="62">
        <v>35</v>
      </c>
      <c r="Q300" s="83">
        <f t="shared" si="206"/>
        <v>0.97222222222222221</v>
      </c>
      <c r="R300" s="102">
        <v>60092950</v>
      </c>
      <c r="S300" s="110">
        <f t="shared" si="207"/>
        <v>1716941.4285714286</v>
      </c>
      <c r="T300" s="62">
        <v>31</v>
      </c>
      <c r="U300" s="83">
        <f t="shared" si="208"/>
        <v>0.86111111111111116</v>
      </c>
      <c r="V300" s="102">
        <v>10399056</v>
      </c>
      <c r="W300" s="110">
        <f t="shared" si="209"/>
        <v>335453.41935483873</v>
      </c>
      <c r="X300" s="154">
        <v>6221</v>
      </c>
      <c r="Y300" s="62">
        <v>5818</v>
      </c>
      <c r="Z300" s="83">
        <f t="shared" si="210"/>
        <v>0.93521941809998388</v>
      </c>
      <c r="AA300" s="102">
        <v>4098803290</v>
      </c>
      <c r="AB300" s="110">
        <f t="shared" si="211"/>
        <v>704503.83121347544</v>
      </c>
      <c r="AC300" s="62">
        <v>5094</v>
      </c>
      <c r="AD300" s="83">
        <f t="shared" si="212"/>
        <v>0.81883941488506673</v>
      </c>
      <c r="AE300" s="102">
        <v>974898185</v>
      </c>
      <c r="AF300" s="110">
        <f t="shared" si="213"/>
        <v>191381.66175893208</v>
      </c>
      <c r="AG300" s="154">
        <v>5324</v>
      </c>
      <c r="AH300" s="62">
        <v>5078</v>
      </c>
      <c r="AI300" s="83">
        <f t="shared" si="214"/>
        <v>0.95379413974455296</v>
      </c>
      <c r="AJ300" s="102">
        <v>4404035210</v>
      </c>
      <c r="AK300" s="110">
        <f t="shared" si="215"/>
        <v>867277.51280031505</v>
      </c>
      <c r="AL300" s="62">
        <v>4648</v>
      </c>
      <c r="AM300" s="83">
        <f t="shared" si="216"/>
        <v>0.87302779864763336</v>
      </c>
      <c r="AN300" s="102">
        <v>993613860</v>
      </c>
      <c r="AO300" s="110">
        <f t="shared" si="217"/>
        <v>213772.34509466437</v>
      </c>
      <c r="AP300" s="154">
        <v>3010</v>
      </c>
      <c r="AQ300" s="62">
        <v>2847</v>
      </c>
      <c r="AR300" s="83">
        <f t="shared" si="218"/>
        <v>0.94584717607973423</v>
      </c>
      <c r="AS300" s="102">
        <v>2741735360</v>
      </c>
      <c r="AT300" s="110">
        <f t="shared" si="219"/>
        <v>963026.11872146116</v>
      </c>
      <c r="AU300" s="62">
        <v>2631</v>
      </c>
      <c r="AV300" s="83">
        <f t="shared" si="220"/>
        <v>0.87408637873754158</v>
      </c>
      <c r="AW300" s="102">
        <v>500242790</v>
      </c>
      <c r="AX300" s="110">
        <f t="shared" si="221"/>
        <v>190134.08969973394</v>
      </c>
      <c r="AY300" s="154">
        <v>1273</v>
      </c>
      <c r="AZ300" s="62">
        <v>1168</v>
      </c>
      <c r="BA300" s="83">
        <f t="shared" si="222"/>
        <v>0.91751767478397483</v>
      </c>
      <c r="BB300" s="102">
        <v>1010546060</v>
      </c>
      <c r="BC300" s="110">
        <f t="shared" si="223"/>
        <v>865193.54452054796</v>
      </c>
      <c r="BD300" s="62">
        <v>1064</v>
      </c>
      <c r="BE300" s="83">
        <f t="shared" si="224"/>
        <v>0.83582089552238803</v>
      </c>
      <c r="BF300" s="102">
        <v>183767849</v>
      </c>
      <c r="BG300" s="110">
        <f t="shared" si="225"/>
        <v>172714.14379699249</v>
      </c>
      <c r="BH300" s="154">
        <v>438</v>
      </c>
      <c r="BI300" s="62">
        <v>372</v>
      </c>
      <c r="BJ300" s="83">
        <f t="shared" si="226"/>
        <v>0.84931506849315064</v>
      </c>
      <c r="BK300" s="102">
        <v>346007430</v>
      </c>
      <c r="BL300" s="110">
        <f t="shared" si="227"/>
        <v>930127.5</v>
      </c>
      <c r="BM300" s="62">
        <v>330</v>
      </c>
      <c r="BN300" s="83">
        <f t="shared" si="228"/>
        <v>0.75342465753424659</v>
      </c>
      <c r="BO300" s="102">
        <v>53177938</v>
      </c>
      <c r="BP300" s="110">
        <f t="shared" si="229"/>
        <v>161145.26666666666</v>
      </c>
      <c r="BQ300" s="108">
        <f t="shared" si="230"/>
        <v>16315</v>
      </c>
      <c r="BR300" s="62">
        <f t="shared" si="231"/>
        <v>15330</v>
      </c>
      <c r="BS300" s="83">
        <f t="shared" si="232"/>
        <v>0.93962611094085202</v>
      </c>
      <c r="BT300" s="102">
        <f t="shared" si="233"/>
        <v>12714755710</v>
      </c>
      <c r="BU300" s="110">
        <f t="shared" si="234"/>
        <v>829403.50358773652</v>
      </c>
      <c r="BV300" s="62">
        <f t="shared" si="235"/>
        <v>13808</v>
      </c>
      <c r="BW300" s="83">
        <f t="shared" si="236"/>
        <v>0.84633772601900092</v>
      </c>
      <c r="BX300" s="102">
        <f t="shared" si="237"/>
        <v>2721024519</v>
      </c>
      <c r="BY300" s="110">
        <f t="shared" si="238"/>
        <v>197061.45126013906</v>
      </c>
      <c r="BZ300" s="85"/>
      <c r="CA300" s="89">
        <f t="shared" si="239"/>
        <v>9.3288384921851097E-2</v>
      </c>
      <c r="CB300" s="89">
        <f t="shared" si="240"/>
        <v>6.0373889059147978E-2</v>
      </c>
    </row>
    <row r="301" spans="1:80" s="15" customFormat="1" ht="13.5" customHeight="1">
      <c r="A301" s="65"/>
      <c r="B301" s="331">
        <v>50</v>
      </c>
      <c r="C301" s="328" t="s">
        <v>16</v>
      </c>
      <c r="D301" s="318" t="s">
        <v>157</v>
      </c>
      <c r="E301" s="307"/>
      <c r="F301" s="154">
        <v>3</v>
      </c>
      <c r="G301" s="62">
        <v>3</v>
      </c>
      <c r="H301" s="83">
        <f t="shared" si="202"/>
        <v>1</v>
      </c>
      <c r="I301" s="102">
        <v>543340</v>
      </c>
      <c r="J301" s="110">
        <f t="shared" si="203"/>
        <v>181113.33333333334</v>
      </c>
      <c r="K301" s="62">
        <v>1</v>
      </c>
      <c r="L301" s="83">
        <f t="shared" si="204"/>
        <v>0.33333333333333331</v>
      </c>
      <c r="M301" s="102">
        <v>345137</v>
      </c>
      <c r="N301" s="110">
        <f t="shared" si="205"/>
        <v>345137</v>
      </c>
      <c r="O301" s="154">
        <v>19</v>
      </c>
      <c r="P301" s="62">
        <v>17</v>
      </c>
      <c r="Q301" s="83">
        <f t="shared" si="206"/>
        <v>0.89473684210526316</v>
      </c>
      <c r="R301" s="102">
        <v>12868490</v>
      </c>
      <c r="S301" s="110">
        <f t="shared" si="207"/>
        <v>756970</v>
      </c>
      <c r="T301" s="62">
        <v>12</v>
      </c>
      <c r="U301" s="83">
        <f t="shared" si="208"/>
        <v>0.63157894736842102</v>
      </c>
      <c r="V301" s="102">
        <v>1763490</v>
      </c>
      <c r="W301" s="110">
        <f t="shared" si="209"/>
        <v>146957.5</v>
      </c>
      <c r="X301" s="154">
        <v>1697</v>
      </c>
      <c r="Y301" s="62">
        <v>1659</v>
      </c>
      <c r="Z301" s="83">
        <f t="shared" si="210"/>
        <v>0.97760754272245143</v>
      </c>
      <c r="AA301" s="102">
        <v>780023030</v>
      </c>
      <c r="AB301" s="110">
        <f t="shared" si="211"/>
        <v>470176.63050030137</v>
      </c>
      <c r="AC301" s="62">
        <v>1394</v>
      </c>
      <c r="AD301" s="83">
        <f t="shared" si="212"/>
        <v>0.82144961697112551</v>
      </c>
      <c r="AE301" s="102">
        <v>165298957</v>
      </c>
      <c r="AF301" s="110">
        <f t="shared" si="213"/>
        <v>118578.87876614061</v>
      </c>
      <c r="AG301" s="154">
        <v>1106</v>
      </c>
      <c r="AH301" s="62">
        <v>1093</v>
      </c>
      <c r="AI301" s="83">
        <f t="shared" si="214"/>
        <v>0.98824593128390592</v>
      </c>
      <c r="AJ301" s="102">
        <v>578015430</v>
      </c>
      <c r="AK301" s="110">
        <f t="shared" si="215"/>
        <v>528833.87923147297</v>
      </c>
      <c r="AL301" s="62">
        <v>975</v>
      </c>
      <c r="AM301" s="83">
        <f t="shared" si="216"/>
        <v>0.8815551537070524</v>
      </c>
      <c r="AN301" s="102">
        <v>119230425</v>
      </c>
      <c r="AO301" s="110">
        <f t="shared" si="217"/>
        <v>122287.61538461539</v>
      </c>
      <c r="AP301" s="154">
        <v>421</v>
      </c>
      <c r="AQ301" s="62">
        <v>419</v>
      </c>
      <c r="AR301" s="83">
        <f t="shared" si="218"/>
        <v>0.99524940617577196</v>
      </c>
      <c r="AS301" s="102">
        <v>233557420</v>
      </c>
      <c r="AT301" s="110">
        <f t="shared" si="219"/>
        <v>557416.27684964205</v>
      </c>
      <c r="AU301" s="62">
        <v>371</v>
      </c>
      <c r="AV301" s="83">
        <f t="shared" si="220"/>
        <v>0.88123515439429934</v>
      </c>
      <c r="AW301" s="102">
        <v>41142461</v>
      </c>
      <c r="AX301" s="110">
        <f t="shared" si="221"/>
        <v>110896.12129380053</v>
      </c>
      <c r="AY301" s="154">
        <v>109</v>
      </c>
      <c r="AZ301" s="62">
        <v>107</v>
      </c>
      <c r="BA301" s="83">
        <f t="shared" si="222"/>
        <v>0.98165137614678899</v>
      </c>
      <c r="BB301" s="102">
        <v>70293500</v>
      </c>
      <c r="BC301" s="110">
        <f t="shared" si="223"/>
        <v>656948.59813084116</v>
      </c>
      <c r="BD301" s="62">
        <v>95</v>
      </c>
      <c r="BE301" s="83">
        <f t="shared" si="224"/>
        <v>0.87155963302752293</v>
      </c>
      <c r="BF301" s="102">
        <v>14195717</v>
      </c>
      <c r="BG301" s="110">
        <f t="shared" si="225"/>
        <v>149428.6</v>
      </c>
      <c r="BH301" s="154">
        <v>22</v>
      </c>
      <c r="BI301" s="62">
        <v>22</v>
      </c>
      <c r="BJ301" s="83">
        <f t="shared" si="226"/>
        <v>1</v>
      </c>
      <c r="BK301" s="102">
        <v>9952750</v>
      </c>
      <c r="BL301" s="110">
        <f t="shared" si="227"/>
        <v>452397.72727272729</v>
      </c>
      <c r="BM301" s="62">
        <v>21</v>
      </c>
      <c r="BN301" s="83">
        <f t="shared" si="228"/>
        <v>0.95454545454545459</v>
      </c>
      <c r="BO301" s="102">
        <v>1173213</v>
      </c>
      <c r="BP301" s="110">
        <f t="shared" si="229"/>
        <v>55867.285714285717</v>
      </c>
      <c r="BQ301" s="108">
        <f t="shared" si="230"/>
        <v>3377</v>
      </c>
      <c r="BR301" s="62">
        <f t="shared" si="231"/>
        <v>3320</v>
      </c>
      <c r="BS301" s="83">
        <f t="shared" si="232"/>
        <v>0.983121113414273</v>
      </c>
      <c r="BT301" s="102">
        <f t="shared" si="233"/>
        <v>1685253960</v>
      </c>
      <c r="BU301" s="110">
        <f t="shared" si="234"/>
        <v>507606.61445783131</v>
      </c>
      <c r="BV301" s="62">
        <f t="shared" si="235"/>
        <v>2869</v>
      </c>
      <c r="BW301" s="83">
        <f t="shared" si="236"/>
        <v>0.84957062481492451</v>
      </c>
      <c r="BX301" s="102">
        <f t="shared" si="237"/>
        <v>343149400</v>
      </c>
      <c r="BY301" s="110">
        <f t="shared" si="238"/>
        <v>119605.92540955037</v>
      </c>
      <c r="BZ301" s="85"/>
      <c r="CA301" s="89">
        <f t="shared" si="239"/>
        <v>0.13355048859934848</v>
      </c>
      <c r="CB301" s="89">
        <f t="shared" si="240"/>
        <v>1.6878886585727004E-2</v>
      </c>
    </row>
    <row r="302" spans="1:80" s="15" customFormat="1" ht="13.5" customHeight="1">
      <c r="A302" s="65"/>
      <c r="B302" s="332"/>
      <c r="C302" s="329"/>
      <c r="D302" s="306" t="s">
        <v>171</v>
      </c>
      <c r="E302" s="307"/>
      <c r="F302" s="154">
        <v>0</v>
      </c>
      <c r="G302" s="62">
        <v>0</v>
      </c>
      <c r="H302" s="83" t="str">
        <f t="shared" si="202"/>
        <v>-</v>
      </c>
      <c r="I302" s="102">
        <v>0</v>
      </c>
      <c r="J302" s="110" t="str">
        <f t="shared" si="203"/>
        <v>-</v>
      </c>
      <c r="K302" s="62">
        <v>0</v>
      </c>
      <c r="L302" s="83" t="str">
        <f t="shared" si="204"/>
        <v>-</v>
      </c>
      <c r="M302" s="102">
        <v>0</v>
      </c>
      <c r="N302" s="110" t="str">
        <f t="shared" si="205"/>
        <v>-</v>
      </c>
      <c r="O302" s="154">
        <v>1</v>
      </c>
      <c r="P302" s="62">
        <v>1</v>
      </c>
      <c r="Q302" s="83">
        <f t="shared" si="206"/>
        <v>1</v>
      </c>
      <c r="R302" s="102">
        <v>701030</v>
      </c>
      <c r="S302" s="110">
        <f t="shared" si="207"/>
        <v>701030</v>
      </c>
      <c r="T302" s="62">
        <v>1</v>
      </c>
      <c r="U302" s="83">
        <f t="shared" si="208"/>
        <v>1</v>
      </c>
      <c r="V302" s="102">
        <v>239410</v>
      </c>
      <c r="W302" s="110">
        <f t="shared" si="209"/>
        <v>239410</v>
      </c>
      <c r="X302" s="154">
        <v>74</v>
      </c>
      <c r="Y302" s="62">
        <v>73</v>
      </c>
      <c r="Z302" s="83">
        <f t="shared" si="210"/>
        <v>0.98648648648648651</v>
      </c>
      <c r="AA302" s="102">
        <v>30385280</v>
      </c>
      <c r="AB302" s="110">
        <f t="shared" si="211"/>
        <v>416236.71232876711</v>
      </c>
      <c r="AC302" s="62">
        <v>60</v>
      </c>
      <c r="AD302" s="83">
        <f t="shared" si="212"/>
        <v>0.81081081081081086</v>
      </c>
      <c r="AE302" s="102">
        <v>4419499</v>
      </c>
      <c r="AF302" s="110">
        <f t="shared" si="213"/>
        <v>73658.316666666666</v>
      </c>
      <c r="AG302" s="154">
        <v>66</v>
      </c>
      <c r="AH302" s="62">
        <v>66</v>
      </c>
      <c r="AI302" s="83">
        <f t="shared" si="214"/>
        <v>1</v>
      </c>
      <c r="AJ302" s="102">
        <v>30049290</v>
      </c>
      <c r="AK302" s="110">
        <f t="shared" si="215"/>
        <v>455292.27272727271</v>
      </c>
      <c r="AL302" s="62">
        <v>54</v>
      </c>
      <c r="AM302" s="83">
        <f t="shared" si="216"/>
        <v>0.81818181818181823</v>
      </c>
      <c r="AN302" s="102">
        <v>5351434</v>
      </c>
      <c r="AO302" s="110">
        <f t="shared" si="217"/>
        <v>99100.629629629635</v>
      </c>
      <c r="AP302" s="154">
        <v>10</v>
      </c>
      <c r="AQ302" s="62">
        <v>10</v>
      </c>
      <c r="AR302" s="83">
        <f t="shared" si="218"/>
        <v>1</v>
      </c>
      <c r="AS302" s="102">
        <v>5408370</v>
      </c>
      <c r="AT302" s="110">
        <f t="shared" si="219"/>
        <v>540837</v>
      </c>
      <c r="AU302" s="62">
        <v>10</v>
      </c>
      <c r="AV302" s="83">
        <f t="shared" si="220"/>
        <v>1</v>
      </c>
      <c r="AW302" s="102">
        <v>732257</v>
      </c>
      <c r="AX302" s="110">
        <f t="shared" si="221"/>
        <v>73225.7</v>
      </c>
      <c r="AY302" s="154">
        <v>1</v>
      </c>
      <c r="AZ302" s="62">
        <v>1</v>
      </c>
      <c r="BA302" s="83">
        <f t="shared" si="222"/>
        <v>1</v>
      </c>
      <c r="BB302" s="102">
        <v>385860</v>
      </c>
      <c r="BC302" s="110">
        <f t="shared" si="223"/>
        <v>385860</v>
      </c>
      <c r="BD302" s="62">
        <v>1</v>
      </c>
      <c r="BE302" s="83">
        <f t="shared" si="224"/>
        <v>1</v>
      </c>
      <c r="BF302" s="102">
        <v>129693</v>
      </c>
      <c r="BG302" s="110">
        <f t="shared" si="225"/>
        <v>129693</v>
      </c>
      <c r="BH302" s="154">
        <v>0</v>
      </c>
      <c r="BI302" s="62">
        <v>0</v>
      </c>
      <c r="BJ302" s="83" t="str">
        <f t="shared" si="226"/>
        <v>-</v>
      </c>
      <c r="BK302" s="102">
        <v>0</v>
      </c>
      <c r="BL302" s="110" t="str">
        <f t="shared" si="227"/>
        <v>-</v>
      </c>
      <c r="BM302" s="62">
        <v>0</v>
      </c>
      <c r="BN302" s="83" t="str">
        <f t="shared" si="228"/>
        <v>-</v>
      </c>
      <c r="BO302" s="102">
        <v>0</v>
      </c>
      <c r="BP302" s="110" t="str">
        <f t="shared" si="229"/>
        <v>-</v>
      </c>
      <c r="BQ302" s="108">
        <f t="shared" si="230"/>
        <v>152</v>
      </c>
      <c r="BR302" s="62">
        <f t="shared" si="231"/>
        <v>151</v>
      </c>
      <c r="BS302" s="83">
        <f t="shared" si="232"/>
        <v>0.99342105263157898</v>
      </c>
      <c r="BT302" s="102">
        <f t="shared" si="233"/>
        <v>66929830</v>
      </c>
      <c r="BU302" s="110">
        <f t="shared" si="234"/>
        <v>443243.90728476824</v>
      </c>
      <c r="BV302" s="62">
        <f t="shared" si="235"/>
        <v>126</v>
      </c>
      <c r="BW302" s="83">
        <f t="shared" si="236"/>
        <v>0.82894736842105265</v>
      </c>
      <c r="BX302" s="102">
        <f t="shared" si="237"/>
        <v>10872293</v>
      </c>
      <c r="BY302" s="110">
        <f t="shared" si="238"/>
        <v>86288.039682539689</v>
      </c>
      <c r="BZ302" s="85"/>
      <c r="CA302" s="89">
        <f t="shared" si="239"/>
        <v>0.16447368421052633</v>
      </c>
      <c r="CB302" s="89">
        <f t="shared" si="240"/>
        <v>6.5789473684210176E-3</v>
      </c>
    </row>
    <row r="303" spans="1:80" s="15" customFormat="1" ht="13.5" customHeight="1">
      <c r="A303" s="65"/>
      <c r="B303" s="332"/>
      <c r="C303" s="329"/>
      <c r="D303" s="84"/>
      <c r="E303" s="74" t="s">
        <v>167</v>
      </c>
      <c r="F303" s="178">
        <v>0</v>
      </c>
      <c r="G303" s="64">
        <v>0</v>
      </c>
      <c r="H303" s="82" t="str">
        <f t="shared" si="202"/>
        <v>-</v>
      </c>
      <c r="I303" s="111">
        <v>0</v>
      </c>
      <c r="J303" s="112" t="str">
        <f t="shared" si="203"/>
        <v>-</v>
      </c>
      <c r="K303" s="64">
        <v>0</v>
      </c>
      <c r="L303" s="82" t="str">
        <f t="shared" si="204"/>
        <v>-</v>
      </c>
      <c r="M303" s="111">
        <v>0</v>
      </c>
      <c r="N303" s="112" t="str">
        <f t="shared" si="205"/>
        <v>-</v>
      </c>
      <c r="O303" s="178">
        <v>1</v>
      </c>
      <c r="P303" s="64">
        <v>1</v>
      </c>
      <c r="Q303" s="82">
        <f t="shared" si="206"/>
        <v>1</v>
      </c>
      <c r="R303" s="111">
        <v>701030</v>
      </c>
      <c r="S303" s="112">
        <f t="shared" si="207"/>
        <v>701030</v>
      </c>
      <c r="T303" s="64">
        <v>1</v>
      </c>
      <c r="U303" s="82">
        <f t="shared" si="208"/>
        <v>1</v>
      </c>
      <c r="V303" s="111">
        <v>239410</v>
      </c>
      <c r="W303" s="112">
        <f t="shared" si="209"/>
        <v>239410</v>
      </c>
      <c r="X303" s="178">
        <v>63</v>
      </c>
      <c r="Y303" s="64">
        <v>63</v>
      </c>
      <c r="Z303" s="82">
        <f t="shared" si="210"/>
        <v>1</v>
      </c>
      <c r="AA303" s="111">
        <v>25629530</v>
      </c>
      <c r="AB303" s="112">
        <f t="shared" si="211"/>
        <v>406817.93650793651</v>
      </c>
      <c r="AC303" s="64">
        <v>55</v>
      </c>
      <c r="AD303" s="82">
        <f t="shared" si="212"/>
        <v>0.87301587301587302</v>
      </c>
      <c r="AE303" s="111">
        <v>4194437</v>
      </c>
      <c r="AF303" s="112">
        <f t="shared" si="213"/>
        <v>76262.490909090906</v>
      </c>
      <c r="AG303" s="178">
        <v>58</v>
      </c>
      <c r="AH303" s="64">
        <v>58</v>
      </c>
      <c r="AI303" s="82">
        <f t="shared" si="214"/>
        <v>1</v>
      </c>
      <c r="AJ303" s="111">
        <v>24065230</v>
      </c>
      <c r="AK303" s="112">
        <f t="shared" si="215"/>
        <v>414917.75862068968</v>
      </c>
      <c r="AL303" s="64">
        <v>47</v>
      </c>
      <c r="AM303" s="82">
        <f t="shared" si="216"/>
        <v>0.81034482758620685</v>
      </c>
      <c r="AN303" s="111">
        <v>3914050</v>
      </c>
      <c r="AO303" s="112">
        <f t="shared" si="217"/>
        <v>83277.659574468082</v>
      </c>
      <c r="AP303" s="178">
        <v>9</v>
      </c>
      <c r="AQ303" s="64">
        <v>9</v>
      </c>
      <c r="AR303" s="82">
        <f t="shared" si="218"/>
        <v>1</v>
      </c>
      <c r="AS303" s="111">
        <v>5264090</v>
      </c>
      <c r="AT303" s="112">
        <f t="shared" si="219"/>
        <v>584898.88888888888</v>
      </c>
      <c r="AU303" s="64">
        <v>9</v>
      </c>
      <c r="AV303" s="82">
        <f t="shared" si="220"/>
        <v>1</v>
      </c>
      <c r="AW303" s="111">
        <v>676173</v>
      </c>
      <c r="AX303" s="112">
        <f t="shared" si="221"/>
        <v>75130.333333333328</v>
      </c>
      <c r="AY303" s="178">
        <v>1</v>
      </c>
      <c r="AZ303" s="64">
        <v>1</v>
      </c>
      <c r="BA303" s="82">
        <f t="shared" si="222"/>
        <v>1</v>
      </c>
      <c r="BB303" s="111">
        <v>385860</v>
      </c>
      <c r="BC303" s="112">
        <f t="shared" si="223"/>
        <v>385860</v>
      </c>
      <c r="BD303" s="64">
        <v>1</v>
      </c>
      <c r="BE303" s="82">
        <f t="shared" si="224"/>
        <v>1</v>
      </c>
      <c r="BF303" s="111">
        <v>129693</v>
      </c>
      <c r="BG303" s="112">
        <f t="shared" si="225"/>
        <v>129693</v>
      </c>
      <c r="BH303" s="178">
        <v>0</v>
      </c>
      <c r="BI303" s="64">
        <v>0</v>
      </c>
      <c r="BJ303" s="82" t="str">
        <f t="shared" si="226"/>
        <v>-</v>
      </c>
      <c r="BK303" s="111">
        <v>0</v>
      </c>
      <c r="BL303" s="112" t="str">
        <f t="shared" si="227"/>
        <v>-</v>
      </c>
      <c r="BM303" s="64">
        <v>0</v>
      </c>
      <c r="BN303" s="82" t="str">
        <f t="shared" si="228"/>
        <v>-</v>
      </c>
      <c r="BO303" s="111">
        <v>0</v>
      </c>
      <c r="BP303" s="112" t="str">
        <f t="shared" si="229"/>
        <v>-</v>
      </c>
      <c r="BQ303" s="109">
        <f t="shared" si="230"/>
        <v>132</v>
      </c>
      <c r="BR303" s="64">
        <f t="shared" si="231"/>
        <v>132</v>
      </c>
      <c r="BS303" s="82">
        <f t="shared" si="232"/>
        <v>1</v>
      </c>
      <c r="BT303" s="111">
        <f t="shared" si="233"/>
        <v>56045740</v>
      </c>
      <c r="BU303" s="112">
        <f t="shared" si="234"/>
        <v>424588.93939393939</v>
      </c>
      <c r="BV303" s="64">
        <f t="shared" si="235"/>
        <v>113</v>
      </c>
      <c r="BW303" s="82">
        <f t="shared" si="236"/>
        <v>0.85606060606060608</v>
      </c>
      <c r="BX303" s="111">
        <f t="shared" si="237"/>
        <v>9153763</v>
      </c>
      <c r="BY303" s="112">
        <f t="shared" si="238"/>
        <v>81006.752212389387</v>
      </c>
      <c r="BZ303" s="85"/>
      <c r="CA303" s="89">
        <f t="shared" si="239"/>
        <v>0.14393939393939392</v>
      </c>
      <c r="CB303" s="89">
        <f t="shared" si="240"/>
        <v>0</v>
      </c>
    </row>
    <row r="304" spans="1:80" s="15" customFormat="1" ht="13.5" customHeight="1">
      <c r="A304" s="65"/>
      <c r="B304" s="332"/>
      <c r="C304" s="329"/>
      <c r="D304" s="84"/>
      <c r="E304" s="209" t="s">
        <v>168</v>
      </c>
      <c r="F304" s="224">
        <v>0</v>
      </c>
      <c r="G304" s="225">
        <v>0</v>
      </c>
      <c r="H304" s="226" t="str">
        <f t="shared" si="202"/>
        <v>-</v>
      </c>
      <c r="I304" s="227">
        <v>0</v>
      </c>
      <c r="J304" s="228" t="str">
        <f t="shared" si="203"/>
        <v>-</v>
      </c>
      <c r="K304" s="225">
        <v>0</v>
      </c>
      <c r="L304" s="226" t="str">
        <f t="shared" si="204"/>
        <v>-</v>
      </c>
      <c r="M304" s="227">
        <v>0</v>
      </c>
      <c r="N304" s="228" t="str">
        <f t="shared" si="205"/>
        <v>-</v>
      </c>
      <c r="O304" s="224">
        <v>0</v>
      </c>
      <c r="P304" s="225">
        <v>0</v>
      </c>
      <c r="Q304" s="226" t="str">
        <f t="shared" si="206"/>
        <v>-</v>
      </c>
      <c r="R304" s="227">
        <v>0</v>
      </c>
      <c r="S304" s="228" t="str">
        <f t="shared" si="207"/>
        <v>-</v>
      </c>
      <c r="T304" s="225">
        <v>0</v>
      </c>
      <c r="U304" s="226" t="str">
        <f t="shared" si="208"/>
        <v>-</v>
      </c>
      <c r="V304" s="227">
        <v>0</v>
      </c>
      <c r="W304" s="228" t="str">
        <f t="shared" si="209"/>
        <v>-</v>
      </c>
      <c r="X304" s="224">
        <v>11</v>
      </c>
      <c r="Y304" s="225">
        <v>10</v>
      </c>
      <c r="Z304" s="226">
        <f t="shared" si="210"/>
        <v>0.90909090909090906</v>
      </c>
      <c r="AA304" s="227">
        <v>4755750</v>
      </c>
      <c r="AB304" s="228">
        <f t="shared" si="211"/>
        <v>475575</v>
      </c>
      <c r="AC304" s="225">
        <v>5</v>
      </c>
      <c r="AD304" s="226">
        <f t="shared" si="212"/>
        <v>0.45454545454545453</v>
      </c>
      <c r="AE304" s="227">
        <v>225062</v>
      </c>
      <c r="AF304" s="228">
        <f t="shared" si="213"/>
        <v>45012.4</v>
      </c>
      <c r="AG304" s="224">
        <v>8</v>
      </c>
      <c r="AH304" s="225">
        <v>8</v>
      </c>
      <c r="AI304" s="226">
        <f t="shared" si="214"/>
        <v>1</v>
      </c>
      <c r="AJ304" s="227">
        <v>5984060</v>
      </c>
      <c r="AK304" s="228">
        <f t="shared" si="215"/>
        <v>748007.5</v>
      </c>
      <c r="AL304" s="225">
        <v>7</v>
      </c>
      <c r="AM304" s="226">
        <f t="shared" si="216"/>
        <v>0.875</v>
      </c>
      <c r="AN304" s="227">
        <v>1437384</v>
      </c>
      <c r="AO304" s="228">
        <f t="shared" si="217"/>
        <v>205340.57142857142</v>
      </c>
      <c r="AP304" s="224">
        <v>1</v>
      </c>
      <c r="AQ304" s="225">
        <v>1</v>
      </c>
      <c r="AR304" s="226">
        <f t="shared" si="218"/>
        <v>1</v>
      </c>
      <c r="AS304" s="227">
        <v>144280</v>
      </c>
      <c r="AT304" s="228">
        <f t="shared" si="219"/>
        <v>144280</v>
      </c>
      <c r="AU304" s="225">
        <v>1</v>
      </c>
      <c r="AV304" s="226">
        <f t="shared" si="220"/>
        <v>1</v>
      </c>
      <c r="AW304" s="227">
        <v>56084</v>
      </c>
      <c r="AX304" s="228">
        <f t="shared" si="221"/>
        <v>56084</v>
      </c>
      <c r="AY304" s="224">
        <v>0</v>
      </c>
      <c r="AZ304" s="225">
        <v>0</v>
      </c>
      <c r="BA304" s="226" t="str">
        <f t="shared" si="222"/>
        <v>-</v>
      </c>
      <c r="BB304" s="227">
        <v>0</v>
      </c>
      <c r="BC304" s="228" t="str">
        <f t="shared" si="223"/>
        <v>-</v>
      </c>
      <c r="BD304" s="225">
        <v>0</v>
      </c>
      <c r="BE304" s="226" t="str">
        <f t="shared" si="224"/>
        <v>-</v>
      </c>
      <c r="BF304" s="227">
        <v>0</v>
      </c>
      <c r="BG304" s="228" t="str">
        <f t="shared" si="225"/>
        <v>-</v>
      </c>
      <c r="BH304" s="224">
        <v>0</v>
      </c>
      <c r="BI304" s="225">
        <v>0</v>
      </c>
      <c r="BJ304" s="226" t="str">
        <f t="shared" si="226"/>
        <v>-</v>
      </c>
      <c r="BK304" s="227">
        <v>0</v>
      </c>
      <c r="BL304" s="228" t="str">
        <f t="shared" si="227"/>
        <v>-</v>
      </c>
      <c r="BM304" s="225">
        <v>0</v>
      </c>
      <c r="BN304" s="226" t="str">
        <f t="shared" si="228"/>
        <v>-</v>
      </c>
      <c r="BO304" s="227">
        <v>0</v>
      </c>
      <c r="BP304" s="228" t="str">
        <f t="shared" si="229"/>
        <v>-</v>
      </c>
      <c r="BQ304" s="229">
        <f t="shared" si="230"/>
        <v>20</v>
      </c>
      <c r="BR304" s="225">
        <f t="shared" si="231"/>
        <v>19</v>
      </c>
      <c r="BS304" s="226">
        <f t="shared" si="232"/>
        <v>0.95</v>
      </c>
      <c r="BT304" s="227">
        <f t="shared" si="233"/>
        <v>10884090</v>
      </c>
      <c r="BU304" s="228">
        <f t="shared" si="234"/>
        <v>572846.84210526315</v>
      </c>
      <c r="BV304" s="225">
        <f t="shared" si="235"/>
        <v>13</v>
      </c>
      <c r="BW304" s="226">
        <f t="shared" si="236"/>
        <v>0.65</v>
      </c>
      <c r="BX304" s="227">
        <f t="shared" si="237"/>
        <v>1718530</v>
      </c>
      <c r="BY304" s="228">
        <f t="shared" si="238"/>
        <v>132194.61538461538</v>
      </c>
      <c r="BZ304" s="85"/>
      <c r="CA304" s="89">
        <f t="shared" si="239"/>
        <v>0.29999999999999993</v>
      </c>
      <c r="CB304" s="89">
        <f t="shared" si="240"/>
        <v>5.0000000000000044E-2</v>
      </c>
    </row>
    <row r="305" spans="1:80" s="15" customFormat="1" ht="13.5" customHeight="1">
      <c r="A305" s="65"/>
      <c r="B305" s="332"/>
      <c r="C305" s="329"/>
      <c r="D305" s="221"/>
      <c r="E305" s="75" t="s">
        <v>234</v>
      </c>
      <c r="F305" s="222">
        <v>0</v>
      </c>
      <c r="G305" s="136">
        <v>0</v>
      </c>
      <c r="H305" s="134" t="str">
        <f>IFERROR(G305/F305,"-")</f>
        <v>-</v>
      </c>
      <c r="I305" s="137">
        <v>0</v>
      </c>
      <c r="J305" s="135" t="str">
        <f>IFERROR(I305/G305,"-")</f>
        <v>-</v>
      </c>
      <c r="K305" s="136">
        <v>0</v>
      </c>
      <c r="L305" s="134" t="str">
        <f>IFERROR(K305/F305,"-")</f>
        <v>-</v>
      </c>
      <c r="M305" s="137">
        <v>0</v>
      </c>
      <c r="N305" s="135" t="str">
        <f>IFERROR(M305/K305,"-")</f>
        <v>-</v>
      </c>
      <c r="O305" s="222">
        <v>0</v>
      </c>
      <c r="P305" s="136">
        <v>0</v>
      </c>
      <c r="Q305" s="134" t="str">
        <f>IFERROR(P305/O305,"-")</f>
        <v>-</v>
      </c>
      <c r="R305" s="137">
        <v>0</v>
      </c>
      <c r="S305" s="135" t="str">
        <f>IFERROR(R305/P305,"-")</f>
        <v>-</v>
      </c>
      <c r="T305" s="136">
        <v>0</v>
      </c>
      <c r="U305" s="134" t="str">
        <f>IFERROR(T305/O305,"-")</f>
        <v>-</v>
      </c>
      <c r="V305" s="137">
        <v>0</v>
      </c>
      <c r="W305" s="135" t="str">
        <f>IFERROR(V305/T305,"-")</f>
        <v>-</v>
      </c>
      <c r="X305" s="222">
        <v>0</v>
      </c>
      <c r="Y305" s="136">
        <v>0</v>
      </c>
      <c r="Z305" s="134" t="str">
        <f>IFERROR(Y305/X305,"-")</f>
        <v>-</v>
      </c>
      <c r="AA305" s="137">
        <v>0</v>
      </c>
      <c r="AB305" s="135" t="str">
        <f>IFERROR(AA305/Y305,"-")</f>
        <v>-</v>
      </c>
      <c r="AC305" s="136">
        <v>0</v>
      </c>
      <c r="AD305" s="134" t="str">
        <f>IFERROR(AC305/X305,"-")</f>
        <v>-</v>
      </c>
      <c r="AE305" s="137">
        <v>0</v>
      </c>
      <c r="AF305" s="135" t="str">
        <f>IFERROR(AE305/AC305,"-")</f>
        <v>-</v>
      </c>
      <c r="AG305" s="222">
        <v>0</v>
      </c>
      <c r="AH305" s="136">
        <v>0</v>
      </c>
      <c r="AI305" s="134" t="str">
        <f>IFERROR(AH305/AG305,"-")</f>
        <v>-</v>
      </c>
      <c r="AJ305" s="137">
        <v>0</v>
      </c>
      <c r="AK305" s="135" t="str">
        <f>IFERROR(AJ305/AH305,"-")</f>
        <v>-</v>
      </c>
      <c r="AL305" s="136">
        <v>0</v>
      </c>
      <c r="AM305" s="134" t="str">
        <f>IFERROR(AL305/AG305,"-")</f>
        <v>-</v>
      </c>
      <c r="AN305" s="137">
        <v>0</v>
      </c>
      <c r="AO305" s="135" t="str">
        <f>IFERROR(AN305/AL305,"-")</f>
        <v>-</v>
      </c>
      <c r="AP305" s="222">
        <v>0</v>
      </c>
      <c r="AQ305" s="136">
        <v>0</v>
      </c>
      <c r="AR305" s="134" t="str">
        <f>IFERROR(AQ305/AP305,"-")</f>
        <v>-</v>
      </c>
      <c r="AS305" s="137">
        <v>0</v>
      </c>
      <c r="AT305" s="135" t="str">
        <f>IFERROR(AS305/AQ305,"-")</f>
        <v>-</v>
      </c>
      <c r="AU305" s="136">
        <v>0</v>
      </c>
      <c r="AV305" s="134" t="str">
        <f>IFERROR(AU305/AP305,"-")</f>
        <v>-</v>
      </c>
      <c r="AW305" s="137">
        <v>0</v>
      </c>
      <c r="AX305" s="135" t="str">
        <f>IFERROR(AW305/AU305,"-")</f>
        <v>-</v>
      </c>
      <c r="AY305" s="222">
        <v>0</v>
      </c>
      <c r="AZ305" s="136">
        <v>0</v>
      </c>
      <c r="BA305" s="134" t="str">
        <f>IFERROR(AZ305/AY305,"-")</f>
        <v>-</v>
      </c>
      <c r="BB305" s="137">
        <v>0</v>
      </c>
      <c r="BC305" s="135" t="str">
        <f>IFERROR(BB305/AZ305,"-")</f>
        <v>-</v>
      </c>
      <c r="BD305" s="136">
        <v>0</v>
      </c>
      <c r="BE305" s="134" t="str">
        <f>IFERROR(BD305/AY305,"-")</f>
        <v>-</v>
      </c>
      <c r="BF305" s="137">
        <v>0</v>
      </c>
      <c r="BG305" s="135" t="str">
        <f>IFERROR(BF305/BD305,"-")</f>
        <v>-</v>
      </c>
      <c r="BH305" s="222">
        <v>0</v>
      </c>
      <c r="BI305" s="136">
        <v>0</v>
      </c>
      <c r="BJ305" s="134" t="str">
        <f>IFERROR(BI305/BH305,"-")</f>
        <v>-</v>
      </c>
      <c r="BK305" s="137">
        <v>0</v>
      </c>
      <c r="BL305" s="135" t="str">
        <f>IFERROR(BK305/BI305,"-")</f>
        <v>-</v>
      </c>
      <c r="BM305" s="136">
        <v>0</v>
      </c>
      <c r="BN305" s="134" t="str">
        <f>IFERROR(BM305/BH305,"-")</f>
        <v>-</v>
      </c>
      <c r="BO305" s="137">
        <v>0</v>
      </c>
      <c r="BP305" s="135" t="str">
        <f>IFERROR(BO305/BM305,"-")</f>
        <v>-</v>
      </c>
      <c r="BQ305" s="223">
        <f t="shared" si="230"/>
        <v>0</v>
      </c>
      <c r="BR305" s="136">
        <f t="shared" si="231"/>
        <v>0</v>
      </c>
      <c r="BS305" s="134" t="str">
        <f>IFERROR(BR305/BQ305,"-")</f>
        <v>-</v>
      </c>
      <c r="BT305" s="137">
        <f>SUM(I305,R305,AA305,AJ305,AS305,BB305,BK305)</f>
        <v>0</v>
      </c>
      <c r="BU305" s="135" t="str">
        <f>IFERROR(BT305/BR305,"-")</f>
        <v>-</v>
      </c>
      <c r="BV305" s="136">
        <f>SUM(K305,T305,AC305,AL305,AU305,BD305,BM305)</f>
        <v>0</v>
      </c>
      <c r="BW305" s="134" t="str">
        <f>IFERROR(BV305/BQ305,"-")</f>
        <v>-</v>
      </c>
      <c r="BX305" s="137">
        <f>SUM(M305,V305,AE305,AN305,AW305,BF305,BO305)</f>
        <v>0</v>
      </c>
      <c r="BY305" s="135" t="str">
        <f>IFERROR(BX305/BV305,"-")</f>
        <v>-</v>
      </c>
      <c r="BZ305" s="85"/>
      <c r="CA305" s="89" t="str">
        <f t="shared" si="239"/>
        <v>-</v>
      </c>
      <c r="CB305" s="89" t="str">
        <f t="shared" si="240"/>
        <v>-</v>
      </c>
    </row>
    <row r="306" spans="1:80" s="15" customFormat="1" ht="13.5" customHeight="1">
      <c r="A306" s="65"/>
      <c r="B306" s="333"/>
      <c r="C306" s="330"/>
      <c r="D306" s="338" t="s">
        <v>225</v>
      </c>
      <c r="E306" s="339"/>
      <c r="F306" s="154">
        <v>25</v>
      </c>
      <c r="G306" s="62">
        <v>24</v>
      </c>
      <c r="H306" s="83">
        <f t="shared" si="202"/>
        <v>0.96</v>
      </c>
      <c r="I306" s="102">
        <v>41131900</v>
      </c>
      <c r="J306" s="110">
        <f t="shared" si="203"/>
        <v>1713829.1666666667</v>
      </c>
      <c r="K306" s="62">
        <v>22</v>
      </c>
      <c r="L306" s="83">
        <f t="shared" si="204"/>
        <v>0.88</v>
      </c>
      <c r="M306" s="102">
        <v>21563948</v>
      </c>
      <c r="N306" s="110">
        <f t="shared" si="205"/>
        <v>980179.45454545459</v>
      </c>
      <c r="O306" s="154">
        <v>124</v>
      </c>
      <c r="P306" s="62">
        <v>120</v>
      </c>
      <c r="Q306" s="83">
        <f t="shared" si="206"/>
        <v>0.967741935483871</v>
      </c>
      <c r="R306" s="102">
        <v>260344220</v>
      </c>
      <c r="S306" s="110">
        <f t="shared" si="207"/>
        <v>2169535.1666666665</v>
      </c>
      <c r="T306" s="62">
        <v>99</v>
      </c>
      <c r="U306" s="83">
        <f t="shared" si="208"/>
        <v>0.79838709677419351</v>
      </c>
      <c r="V306" s="102">
        <v>121898664</v>
      </c>
      <c r="W306" s="110">
        <f t="shared" si="209"/>
        <v>1231299.6363636365</v>
      </c>
      <c r="X306" s="154">
        <v>5291</v>
      </c>
      <c r="Y306" s="62">
        <v>4843</v>
      </c>
      <c r="Z306" s="83">
        <f t="shared" si="210"/>
        <v>0.91532791532791535</v>
      </c>
      <c r="AA306" s="102">
        <v>3639574310</v>
      </c>
      <c r="AB306" s="110">
        <f t="shared" si="211"/>
        <v>751512.34978319227</v>
      </c>
      <c r="AC306" s="62">
        <v>4190</v>
      </c>
      <c r="AD306" s="83">
        <f t="shared" si="212"/>
        <v>0.79191079191079194</v>
      </c>
      <c r="AE306" s="102">
        <v>921577384</v>
      </c>
      <c r="AF306" s="110">
        <f t="shared" si="213"/>
        <v>219946.86968973748</v>
      </c>
      <c r="AG306" s="154">
        <v>4176</v>
      </c>
      <c r="AH306" s="62">
        <v>3907</v>
      </c>
      <c r="AI306" s="83">
        <f t="shared" si="214"/>
        <v>0.93558429118773945</v>
      </c>
      <c r="AJ306" s="102">
        <v>3453068940</v>
      </c>
      <c r="AK306" s="110">
        <f t="shared" si="215"/>
        <v>883815.95597645256</v>
      </c>
      <c r="AL306" s="62">
        <v>3506</v>
      </c>
      <c r="AM306" s="83">
        <f t="shared" si="216"/>
        <v>0.83955938697318011</v>
      </c>
      <c r="AN306" s="102">
        <v>814991056</v>
      </c>
      <c r="AO306" s="110">
        <f t="shared" si="217"/>
        <v>232456.09127210497</v>
      </c>
      <c r="AP306" s="154">
        <v>2443</v>
      </c>
      <c r="AQ306" s="62">
        <v>2312</v>
      </c>
      <c r="AR306" s="83">
        <f t="shared" si="218"/>
        <v>0.94637740483012689</v>
      </c>
      <c r="AS306" s="102">
        <v>2311131730</v>
      </c>
      <c r="AT306" s="110">
        <f t="shared" si="219"/>
        <v>999624.45069204154</v>
      </c>
      <c r="AU306" s="62">
        <v>2105</v>
      </c>
      <c r="AV306" s="83">
        <f t="shared" si="220"/>
        <v>0.86164551780597631</v>
      </c>
      <c r="AW306" s="102">
        <v>502095715</v>
      </c>
      <c r="AX306" s="110">
        <f t="shared" si="221"/>
        <v>238525.28028503564</v>
      </c>
      <c r="AY306" s="154">
        <v>961</v>
      </c>
      <c r="AZ306" s="62">
        <v>891</v>
      </c>
      <c r="BA306" s="83">
        <f t="shared" si="222"/>
        <v>0.92715920915712802</v>
      </c>
      <c r="BB306" s="102">
        <v>816410880</v>
      </c>
      <c r="BC306" s="110">
        <f t="shared" si="223"/>
        <v>916286.06060606055</v>
      </c>
      <c r="BD306" s="62">
        <v>794</v>
      </c>
      <c r="BE306" s="83">
        <f t="shared" si="224"/>
        <v>0.82622268470343396</v>
      </c>
      <c r="BF306" s="102">
        <v>149008763</v>
      </c>
      <c r="BG306" s="110">
        <f t="shared" si="225"/>
        <v>187668.46725440805</v>
      </c>
      <c r="BH306" s="154">
        <v>300</v>
      </c>
      <c r="BI306" s="62">
        <v>261</v>
      </c>
      <c r="BJ306" s="83">
        <f t="shared" si="226"/>
        <v>0.87</v>
      </c>
      <c r="BK306" s="102">
        <v>282116760</v>
      </c>
      <c r="BL306" s="110">
        <f t="shared" si="227"/>
        <v>1080907.1264367816</v>
      </c>
      <c r="BM306" s="62">
        <v>228</v>
      </c>
      <c r="BN306" s="83">
        <f t="shared" si="228"/>
        <v>0.76</v>
      </c>
      <c r="BO306" s="102">
        <v>39671565</v>
      </c>
      <c r="BP306" s="110">
        <f t="shared" si="229"/>
        <v>173998.09210526315</v>
      </c>
      <c r="BQ306" s="108">
        <f t="shared" si="230"/>
        <v>13320</v>
      </c>
      <c r="BR306" s="62">
        <f t="shared" si="231"/>
        <v>12358</v>
      </c>
      <c r="BS306" s="83">
        <f t="shared" si="232"/>
        <v>0.92777777777777781</v>
      </c>
      <c r="BT306" s="102">
        <f t="shared" si="233"/>
        <v>10803778740</v>
      </c>
      <c r="BU306" s="110">
        <f t="shared" si="234"/>
        <v>874233.59281437122</v>
      </c>
      <c r="BV306" s="62">
        <f t="shared" si="235"/>
        <v>10944</v>
      </c>
      <c r="BW306" s="83">
        <f t="shared" si="236"/>
        <v>0.82162162162162167</v>
      </c>
      <c r="BX306" s="102">
        <f t="shared" si="237"/>
        <v>2570807095</v>
      </c>
      <c r="BY306" s="110">
        <f t="shared" si="238"/>
        <v>234905.61906067253</v>
      </c>
      <c r="BZ306" s="85"/>
      <c r="CA306" s="89">
        <f t="shared" si="239"/>
        <v>0.10615615615615615</v>
      </c>
      <c r="CB306" s="89">
        <f t="shared" si="240"/>
        <v>7.2222222222222188E-2</v>
      </c>
    </row>
    <row r="307" spans="1:80" s="15" customFormat="1" ht="13.5" customHeight="1">
      <c r="A307" s="65"/>
      <c r="B307" s="331">
        <v>51</v>
      </c>
      <c r="C307" s="328" t="s">
        <v>48</v>
      </c>
      <c r="D307" s="318" t="s">
        <v>157</v>
      </c>
      <c r="E307" s="307"/>
      <c r="F307" s="154">
        <v>9</v>
      </c>
      <c r="G307" s="62">
        <v>9</v>
      </c>
      <c r="H307" s="83">
        <f t="shared" si="202"/>
        <v>1</v>
      </c>
      <c r="I307" s="102">
        <v>7172450</v>
      </c>
      <c r="J307" s="110">
        <f t="shared" si="203"/>
        <v>796938.88888888888</v>
      </c>
      <c r="K307" s="62">
        <v>9</v>
      </c>
      <c r="L307" s="83">
        <f t="shared" si="204"/>
        <v>1</v>
      </c>
      <c r="M307" s="102">
        <v>1684770</v>
      </c>
      <c r="N307" s="110">
        <f t="shared" si="205"/>
        <v>187196.66666666666</v>
      </c>
      <c r="O307" s="154">
        <v>25</v>
      </c>
      <c r="P307" s="62">
        <v>25</v>
      </c>
      <c r="Q307" s="83">
        <f t="shared" si="206"/>
        <v>1</v>
      </c>
      <c r="R307" s="102">
        <v>23656970</v>
      </c>
      <c r="S307" s="110">
        <f t="shared" si="207"/>
        <v>946278.8</v>
      </c>
      <c r="T307" s="62">
        <v>21</v>
      </c>
      <c r="U307" s="83">
        <f t="shared" si="208"/>
        <v>0.84</v>
      </c>
      <c r="V307" s="102">
        <v>2869558</v>
      </c>
      <c r="W307" s="110">
        <f t="shared" si="209"/>
        <v>136645.61904761905</v>
      </c>
      <c r="X307" s="154">
        <v>2929</v>
      </c>
      <c r="Y307" s="62">
        <v>2897</v>
      </c>
      <c r="Z307" s="83">
        <f t="shared" si="210"/>
        <v>0.98907476954592011</v>
      </c>
      <c r="AA307" s="102">
        <v>1307735730</v>
      </c>
      <c r="AB307" s="110">
        <f t="shared" si="211"/>
        <v>451410.33137728687</v>
      </c>
      <c r="AC307" s="62">
        <v>2503</v>
      </c>
      <c r="AD307" s="83">
        <f t="shared" si="212"/>
        <v>0.85455786958006141</v>
      </c>
      <c r="AE307" s="102">
        <v>276538708</v>
      </c>
      <c r="AF307" s="110">
        <f t="shared" si="213"/>
        <v>110482.90371554135</v>
      </c>
      <c r="AG307" s="154">
        <v>2119</v>
      </c>
      <c r="AH307" s="62">
        <v>2107</v>
      </c>
      <c r="AI307" s="83">
        <f t="shared" si="214"/>
        <v>0.99433695139216616</v>
      </c>
      <c r="AJ307" s="102">
        <v>1111821390</v>
      </c>
      <c r="AK307" s="110">
        <f t="shared" si="215"/>
        <v>527679.82439487427</v>
      </c>
      <c r="AL307" s="62">
        <v>1886</v>
      </c>
      <c r="AM307" s="83">
        <f t="shared" si="216"/>
        <v>0.89004247286455873</v>
      </c>
      <c r="AN307" s="102">
        <v>216689048</v>
      </c>
      <c r="AO307" s="110">
        <f t="shared" si="217"/>
        <v>114893.4506892895</v>
      </c>
      <c r="AP307" s="154">
        <v>915</v>
      </c>
      <c r="AQ307" s="62">
        <v>910</v>
      </c>
      <c r="AR307" s="83">
        <f t="shared" si="218"/>
        <v>0.99453551912568305</v>
      </c>
      <c r="AS307" s="102">
        <v>516918460</v>
      </c>
      <c r="AT307" s="110">
        <f t="shared" si="219"/>
        <v>568042.26373626373</v>
      </c>
      <c r="AU307" s="62">
        <v>843</v>
      </c>
      <c r="AV307" s="83">
        <f t="shared" si="220"/>
        <v>0.92131147540983604</v>
      </c>
      <c r="AW307" s="102">
        <v>109130886</v>
      </c>
      <c r="AX307" s="110">
        <f t="shared" si="221"/>
        <v>129455.38078291815</v>
      </c>
      <c r="AY307" s="154">
        <v>278</v>
      </c>
      <c r="AZ307" s="62">
        <v>277</v>
      </c>
      <c r="BA307" s="83">
        <f t="shared" si="222"/>
        <v>0.99640287769784175</v>
      </c>
      <c r="BB307" s="102">
        <v>180270040</v>
      </c>
      <c r="BC307" s="110">
        <f t="shared" si="223"/>
        <v>650794.36823104694</v>
      </c>
      <c r="BD307" s="62">
        <v>254</v>
      </c>
      <c r="BE307" s="83">
        <f t="shared" si="224"/>
        <v>0.91366906474820142</v>
      </c>
      <c r="BF307" s="102">
        <v>32236930</v>
      </c>
      <c r="BG307" s="110">
        <f t="shared" si="225"/>
        <v>126917.04724409449</v>
      </c>
      <c r="BH307" s="154">
        <v>63</v>
      </c>
      <c r="BI307" s="62">
        <v>63</v>
      </c>
      <c r="BJ307" s="83">
        <f t="shared" si="226"/>
        <v>1</v>
      </c>
      <c r="BK307" s="102">
        <v>42912560</v>
      </c>
      <c r="BL307" s="110">
        <f t="shared" si="227"/>
        <v>681151.74603174604</v>
      </c>
      <c r="BM307" s="62">
        <v>61</v>
      </c>
      <c r="BN307" s="83">
        <f t="shared" si="228"/>
        <v>0.96825396825396826</v>
      </c>
      <c r="BO307" s="102">
        <v>6033932</v>
      </c>
      <c r="BP307" s="110">
        <f t="shared" si="229"/>
        <v>98916.918032786882</v>
      </c>
      <c r="BQ307" s="108">
        <f t="shared" si="230"/>
        <v>6338</v>
      </c>
      <c r="BR307" s="62">
        <f t="shared" si="231"/>
        <v>6288</v>
      </c>
      <c r="BS307" s="83">
        <f t="shared" si="232"/>
        <v>0.99211107604922688</v>
      </c>
      <c r="BT307" s="102">
        <f t="shared" si="233"/>
        <v>3190487600</v>
      </c>
      <c r="BU307" s="110">
        <f t="shared" si="234"/>
        <v>507393.0661577608</v>
      </c>
      <c r="BV307" s="62">
        <f t="shared" si="235"/>
        <v>5577</v>
      </c>
      <c r="BW307" s="83">
        <f t="shared" si="236"/>
        <v>0.8799305774692332</v>
      </c>
      <c r="BX307" s="102">
        <f t="shared" si="237"/>
        <v>645183832</v>
      </c>
      <c r="BY307" s="110">
        <f t="shared" si="238"/>
        <v>115686.53971669356</v>
      </c>
      <c r="BZ307" s="85"/>
      <c r="CA307" s="89">
        <f t="shared" si="239"/>
        <v>0.11218049857999368</v>
      </c>
      <c r="CB307" s="89">
        <f t="shared" si="240"/>
        <v>7.888923950773119E-3</v>
      </c>
    </row>
    <row r="308" spans="1:80" s="15" customFormat="1" ht="13.5" customHeight="1">
      <c r="A308" s="65"/>
      <c r="B308" s="332"/>
      <c r="C308" s="329"/>
      <c r="D308" s="306" t="s">
        <v>171</v>
      </c>
      <c r="E308" s="307"/>
      <c r="F308" s="154">
        <v>0</v>
      </c>
      <c r="G308" s="62">
        <v>0</v>
      </c>
      <c r="H308" s="83" t="str">
        <f t="shared" si="202"/>
        <v>-</v>
      </c>
      <c r="I308" s="102">
        <v>0</v>
      </c>
      <c r="J308" s="110" t="str">
        <f t="shared" si="203"/>
        <v>-</v>
      </c>
      <c r="K308" s="62">
        <v>0</v>
      </c>
      <c r="L308" s="83" t="str">
        <f t="shared" si="204"/>
        <v>-</v>
      </c>
      <c r="M308" s="102">
        <v>0</v>
      </c>
      <c r="N308" s="110" t="str">
        <f t="shared" si="205"/>
        <v>-</v>
      </c>
      <c r="O308" s="154">
        <v>1</v>
      </c>
      <c r="P308" s="62">
        <v>1</v>
      </c>
      <c r="Q308" s="83">
        <f t="shared" si="206"/>
        <v>1</v>
      </c>
      <c r="R308" s="102">
        <v>102940</v>
      </c>
      <c r="S308" s="110">
        <f t="shared" si="207"/>
        <v>102940</v>
      </c>
      <c r="T308" s="62">
        <v>1</v>
      </c>
      <c r="U308" s="83">
        <f t="shared" si="208"/>
        <v>1</v>
      </c>
      <c r="V308" s="102">
        <v>19495</v>
      </c>
      <c r="W308" s="110">
        <f t="shared" si="209"/>
        <v>19495</v>
      </c>
      <c r="X308" s="154">
        <v>143</v>
      </c>
      <c r="Y308" s="62">
        <v>143</v>
      </c>
      <c r="Z308" s="83">
        <f t="shared" si="210"/>
        <v>1</v>
      </c>
      <c r="AA308" s="102">
        <v>61673180</v>
      </c>
      <c r="AB308" s="110">
        <f t="shared" si="211"/>
        <v>431280.97902097902</v>
      </c>
      <c r="AC308" s="62">
        <v>113</v>
      </c>
      <c r="AD308" s="83">
        <f t="shared" si="212"/>
        <v>0.79020979020979021</v>
      </c>
      <c r="AE308" s="102">
        <v>9765724</v>
      </c>
      <c r="AF308" s="110">
        <f t="shared" si="213"/>
        <v>86422.336283185839</v>
      </c>
      <c r="AG308" s="154">
        <v>39</v>
      </c>
      <c r="AH308" s="62">
        <v>39</v>
      </c>
      <c r="AI308" s="83">
        <f t="shared" si="214"/>
        <v>1</v>
      </c>
      <c r="AJ308" s="102">
        <v>31011260</v>
      </c>
      <c r="AK308" s="110">
        <f t="shared" si="215"/>
        <v>795160.51282051287</v>
      </c>
      <c r="AL308" s="62">
        <v>34</v>
      </c>
      <c r="AM308" s="83">
        <f t="shared" si="216"/>
        <v>0.87179487179487181</v>
      </c>
      <c r="AN308" s="102">
        <v>4258975</v>
      </c>
      <c r="AO308" s="110">
        <f t="shared" si="217"/>
        <v>125263.9705882353</v>
      </c>
      <c r="AP308" s="154">
        <v>12</v>
      </c>
      <c r="AQ308" s="62">
        <v>12</v>
      </c>
      <c r="AR308" s="83">
        <f t="shared" si="218"/>
        <v>1</v>
      </c>
      <c r="AS308" s="102">
        <v>8811350</v>
      </c>
      <c r="AT308" s="110">
        <f t="shared" si="219"/>
        <v>734279.16666666663</v>
      </c>
      <c r="AU308" s="62">
        <v>11</v>
      </c>
      <c r="AV308" s="83">
        <f t="shared" si="220"/>
        <v>0.91666666666666663</v>
      </c>
      <c r="AW308" s="102">
        <v>798339</v>
      </c>
      <c r="AX308" s="110">
        <f t="shared" si="221"/>
        <v>72576.272727272721</v>
      </c>
      <c r="AY308" s="154">
        <v>0</v>
      </c>
      <c r="AZ308" s="62">
        <v>0</v>
      </c>
      <c r="BA308" s="83" t="str">
        <f t="shared" si="222"/>
        <v>-</v>
      </c>
      <c r="BB308" s="102">
        <v>0</v>
      </c>
      <c r="BC308" s="110" t="str">
        <f t="shared" si="223"/>
        <v>-</v>
      </c>
      <c r="BD308" s="62">
        <v>0</v>
      </c>
      <c r="BE308" s="83" t="str">
        <f t="shared" si="224"/>
        <v>-</v>
      </c>
      <c r="BF308" s="102">
        <v>0</v>
      </c>
      <c r="BG308" s="110" t="str">
        <f t="shared" si="225"/>
        <v>-</v>
      </c>
      <c r="BH308" s="154">
        <v>0</v>
      </c>
      <c r="BI308" s="62">
        <v>0</v>
      </c>
      <c r="BJ308" s="83" t="str">
        <f t="shared" si="226"/>
        <v>-</v>
      </c>
      <c r="BK308" s="102">
        <v>0</v>
      </c>
      <c r="BL308" s="110" t="str">
        <f t="shared" si="227"/>
        <v>-</v>
      </c>
      <c r="BM308" s="62">
        <v>0</v>
      </c>
      <c r="BN308" s="83" t="str">
        <f t="shared" si="228"/>
        <v>-</v>
      </c>
      <c r="BO308" s="102">
        <v>0</v>
      </c>
      <c r="BP308" s="110" t="str">
        <f t="shared" si="229"/>
        <v>-</v>
      </c>
      <c r="BQ308" s="108">
        <f t="shared" si="230"/>
        <v>195</v>
      </c>
      <c r="BR308" s="62">
        <f t="shared" si="231"/>
        <v>195</v>
      </c>
      <c r="BS308" s="83">
        <f t="shared" si="232"/>
        <v>1</v>
      </c>
      <c r="BT308" s="102">
        <f t="shared" si="233"/>
        <v>101598730</v>
      </c>
      <c r="BU308" s="110">
        <f t="shared" si="234"/>
        <v>521019.12820512819</v>
      </c>
      <c r="BV308" s="62">
        <f t="shared" si="235"/>
        <v>159</v>
      </c>
      <c r="BW308" s="83">
        <f t="shared" si="236"/>
        <v>0.81538461538461537</v>
      </c>
      <c r="BX308" s="102">
        <f t="shared" si="237"/>
        <v>14842533</v>
      </c>
      <c r="BY308" s="110">
        <f t="shared" si="238"/>
        <v>93349.264150943403</v>
      </c>
      <c r="BZ308" s="85"/>
      <c r="CA308" s="89">
        <f t="shared" si="239"/>
        <v>0.18461538461538463</v>
      </c>
      <c r="CB308" s="89">
        <f t="shared" si="240"/>
        <v>0</v>
      </c>
    </row>
    <row r="309" spans="1:80" s="15" customFormat="1" ht="13.5" customHeight="1">
      <c r="A309" s="65"/>
      <c r="B309" s="332"/>
      <c r="C309" s="329"/>
      <c r="D309" s="84"/>
      <c r="E309" s="74" t="s">
        <v>167</v>
      </c>
      <c r="F309" s="178">
        <v>0</v>
      </c>
      <c r="G309" s="64">
        <v>0</v>
      </c>
      <c r="H309" s="82" t="str">
        <f t="shared" si="202"/>
        <v>-</v>
      </c>
      <c r="I309" s="111">
        <v>0</v>
      </c>
      <c r="J309" s="112" t="str">
        <f t="shared" si="203"/>
        <v>-</v>
      </c>
      <c r="K309" s="64">
        <v>0</v>
      </c>
      <c r="L309" s="82" t="str">
        <f t="shared" si="204"/>
        <v>-</v>
      </c>
      <c r="M309" s="111">
        <v>0</v>
      </c>
      <c r="N309" s="112" t="str">
        <f t="shared" si="205"/>
        <v>-</v>
      </c>
      <c r="O309" s="178">
        <v>1</v>
      </c>
      <c r="P309" s="64">
        <v>1</v>
      </c>
      <c r="Q309" s="82">
        <f t="shared" si="206"/>
        <v>1</v>
      </c>
      <c r="R309" s="111">
        <v>102940</v>
      </c>
      <c r="S309" s="112">
        <f t="shared" si="207"/>
        <v>102940</v>
      </c>
      <c r="T309" s="64">
        <v>1</v>
      </c>
      <c r="U309" s="82">
        <f t="shared" si="208"/>
        <v>1</v>
      </c>
      <c r="V309" s="111">
        <v>19495</v>
      </c>
      <c r="W309" s="112">
        <f t="shared" si="209"/>
        <v>19495</v>
      </c>
      <c r="X309" s="178">
        <v>117</v>
      </c>
      <c r="Y309" s="64">
        <v>117</v>
      </c>
      <c r="Z309" s="82">
        <f t="shared" si="210"/>
        <v>1</v>
      </c>
      <c r="AA309" s="111">
        <v>52927870</v>
      </c>
      <c r="AB309" s="112">
        <f t="shared" si="211"/>
        <v>452374.95726495725</v>
      </c>
      <c r="AC309" s="64">
        <v>92</v>
      </c>
      <c r="AD309" s="82">
        <f t="shared" si="212"/>
        <v>0.78632478632478631</v>
      </c>
      <c r="AE309" s="111">
        <v>7982188</v>
      </c>
      <c r="AF309" s="112">
        <f t="shared" si="213"/>
        <v>86762.913043478256</v>
      </c>
      <c r="AG309" s="178">
        <v>30</v>
      </c>
      <c r="AH309" s="64">
        <v>30</v>
      </c>
      <c r="AI309" s="82">
        <f t="shared" si="214"/>
        <v>1</v>
      </c>
      <c r="AJ309" s="111">
        <v>16345790</v>
      </c>
      <c r="AK309" s="112">
        <f t="shared" si="215"/>
        <v>544859.66666666663</v>
      </c>
      <c r="AL309" s="64">
        <v>26</v>
      </c>
      <c r="AM309" s="82">
        <f t="shared" si="216"/>
        <v>0.8666666666666667</v>
      </c>
      <c r="AN309" s="111">
        <v>3139858</v>
      </c>
      <c r="AO309" s="112">
        <f t="shared" si="217"/>
        <v>120763.76923076923</v>
      </c>
      <c r="AP309" s="178">
        <v>11</v>
      </c>
      <c r="AQ309" s="64">
        <v>11</v>
      </c>
      <c r="AR309" s="82">
        <f t="shared" si="218"/>
        <v>1</v>
      </c>
      <c r="AS309" s="111">
        <v>8498890</v>
      </c>
      <c r="AT309" s="112">
        <f t="shared" si="219"/>
        <v>772626.36363636365</v>
      </c>
      <c r="AU309" s="64">
        <v>10</v>
      </c>
      <c r="AV309" s="82">
        <f t="shared" si="220"/>
        <v>0.90909090909090906</v>
      </c>
      <c r="AW309" s="111">
        <v>637145</v>
      </c>
      <c r="AX309" s="112">
        <f t="shared" si="221"/>
        <v>63714.5</v>
      </c>
      <c r="AY309" s="178">
        <v>0</v>
      </c>
      <c r="AZ309" s="64">
        <v>0</v>
      </c>
      <c r="BA309" s="82" t="str">
        <f t="shared" si="222"/>
        <v>-</v>
      </c>
      <c r="BB309" s="111">
        <v>0</v>
      </c>
      <c r="BC309" s="112" t="str">
        <f t="shared" si="223"/>
        <v>-</v>
      </c>
      <c r="BD309" s="64">
        <v>0</v>
      </c>
      <c r="BE309" s="82" t="str">
        <f t="shared" si="224"/>
        <v>-</v>
      </c>
      <c r="BF309" s="111">
        <v>0</v>
      </c>
      <c r="BG309" s="112" t="str">
        <f t="shared" si="225"/>
        <v>-</v>
      </c>
      <c r="BH309" s="178">
        <v>0</v>
      </c>
      <c r="BI309" s="64">
        <v>0</v>
      </c>
      <c r="BJ309" s="82" t="str">
        <f t="shared" si="226"/>
        <v>-</v>
      </c>
      <c r="BK309" s="111">
        <v>0</v>
      </c>
      <c r="BL309" s="112" t="str">
        <f t="shared" si="227"/>
        <v>-</v>
      </c>
      <c r="BM309" s="64">
        <v>0</v>
      </c>
      <c r="BN309" s="82" t="str">
        <f t="shared" si="228"/>
        <v>-</v>
      </c>
      <c r="BO309" s="111">
        <v>0</v>
      </c>
      <c r="BP309" s="112" t="str">
        <f t="shared" si="229"/>
        <v>-</v>
      </c>
      <c r="BQ309" s="109">
        <f t="shared" si="230"/>
        <v>159</v>
      </c>
      <c r="BR309" s="64">
        <f t="shared" si="231"/>
        <v>159</v>
      </c>
      <c r="BS309" s="82">
        <f t="shared" si="232"/>
        <v>1</v>
      </c>
      <c r="BT309" s="111">
        <f t="shared" si="233"/>
        <v>77875490</v>
      </c>
      <c r="BU309" s="112">
        <f t="shared" si="234"/>
        <v>489782.95597484277</v>
      </c>
      <c r="BV309" s="64">
        <f t="shared" si="235"/>
        <v>129</v>
      </c>
      <c r="BW309" s="82">
        <f t="shared" si="236"/>
        <v>0.81132075471698117</v>
      </c>
      <c r="BX309" s="111">
        <f t="shared" si="237"/>
        <v>11778686</v>
      </c>
      <c r="BY309" s="112">
        <f t="shared" si="238"/>
        <v>91307.643410852717</v>
      </c>
      <c r="BZ309" s="85"/>
      <c r="CA309" s="89">
        <f t="shared" si="239"/>
        <v>0.18867924528301883</v>
      </c>
      <c r="CB309" s="89">
        <f t="shared" si="240"/>
        <v>0</v>
      </c>
    </row>
    <row r="310" spans="1:80" s="15" customFormat="1" ht="13.5" customHeight="1">
      <c r="A310" s="65"/>
      <c r="B310" s="332"/>
      <c r="C310" s="329"/>
      <c r="D310" s="84"/>
      <c r="E310" s="209" t="s">
        <v>168</v>
      </c>
      <c r="F310" s="224">
        <v>0</v>
      </c>
      <c r="G310" s="225">
        <v>0</v>
      </c>
      <c r="H310" s="226" t="str">
        <f t="shared" si="202"/>
        <v>-</v>
      </c>
      <c r="I310" s="227">
        <v>0</v>
      </c>
      <c r="J310" s="228" t="str">
        <f t="shared" si="203"/>
        <v>-</v>
      </c>
      <c r="K310" s="225">
        <v>0</v>
      </c>
      <c r="L310" s="226" t="str">
        <f t="shared" si="204"/>
        <v>-</v>
      </c>
      <c r="M310" s="227">
        <v>0</v>
      </c>
      <c r="N310" s="228" t="str">
        <f t="shared" si="205"/>
        <v>-</v>
      </c>
      <c r="O310" s="224">
        <v>0</v>
      </c>
      <c r="P310" s="225">
        <v>0</v>
      </c>
      <c r="Q310" s="226" t="str">
        <f t="shared" si="206"/>
        <v>-</v>
      </c>
      <c r="R310" s="227">
        <v>0</v>
      </c>
      <c r="S310" s="228" t="str">
        <f t="shared" si="207"/>
        <v>-</v>
      </c>
      <c r="T310" s="225">
        <v>0</v>
      </c>
      <c r="U310" s="226" t="str">
        <f t="shared" si="208"/>
        <v>-</v>
      </c>
      <c r="V310" s="227">
        <v>0</v>
      </c>
      <c r="W310" s="228" t="str">
        <f t="shared" si="209"/>
        <v>-</v>
      </c>
      <c r="X310" s="224">
        <v>26</v>
      </c>
      <c r="Y310" s="225">
        <v>26</v>
      </c>
      <c r="Z310" s="226">
        <f t="shared" si="210"/>
        <v>1</v>
      </c>
      <c r="AA310" s="227">
        <v>8745310</v>
      </c>
      <c r="AB310" s="228">
        <f t="shared" si="211"/>
        <v>336358.07692307694</v>
      </c>
      <c r="AC310" s="225">
        <v>21</v>
      </c>
      <c r="AD310" s="226">
        <f t="shared" si="212"/>
        <v>0.80769230769230771</v>
      </c>
      <c r="AE310" s="227">
        <v>1783536</v>
      </c>
      <c r="AF310" s="228">
        <f t="shared" si="213"/>
        <v>84930.28571428571</v>
      </c>
      <c r="AG310" s="224">
        <v>9</v>
      </c>
      <c r="AH310" s="225">
        <v>9</v>
      </c>
      <c r="AI310" s="226">
        <f t="shared" si="214"/>
        <v>1</v>
      </c>
      <c r="AJ310" s="227">
        <v>14665470</v>
      </c>
      <c r="AK310" s="228">
        <f t="shared" si="215"/>
        <v>1629496.6666666667</v>
      </c>
      <c r="AL310" s="225">
        <v>8</v>
      </c>
      <c r="AM310" s="226">
        <f t="shared" si="216"/>
        <v>0.88888888888888884</v>
      </c>
      <c r="AN310" s="227">
        <v>1119117</v>
      </c>
      <c r="AO310" s="228">
        <f t="shared" si="217"/>
        <v>139889.625</v>
      </c>
      <c r="AP310" s="224">
        <v>1</v>
      </c>
      <c r="AQ310" s="225">
        <v>1</v>
      </c>
      <c r="AR310" s="226">
        <f t="shared" si="218"/>
        <v>1</v>
      </c>
      <c r="AS310" s="227">
        <v>312460</v>
      </c>
      <c r="AT310" s="228">
        <f t="shared" si="219"/>
        <v>312460</v>
      </c>
      <c r="AU310" s="225">
        <v>1</v>
      </c>
      <c r="AV310" s="226">
        <f t="shared" si="220"/>
        <v>1</v>
      </c>
      <c r="AW310" s="227">
        <v>161194</v>
      </c>
      <c r="AX310" s="228">
        <f t="shared" si="221"/>
        <v>161194</v>
      </c>
      <c r="AY310" s="224">
        <v>0</v>
      </c>
      <c r="AZ310" s="225">
        <v>0</v>
      </c>
      <c r="BA310" s="226" t="str">
        <f t="shared" si="222"/>
        <v>-</v>
      </c>
      <c r="BB310" s="227">
        <v>0</v>
      </c>
      <c r="BC310" s="228" t="str">
        <f t="shared" si="223"/>
        <v>-</v>
      </c>
      <c r="BD310" s="225">
        <v>0</v>
      </c>
      <c r="BE310" s="226" t="str">
        <f t="shared" si="224"/>
        <v>-</v>
      </c>
      <c r="BF310" s="227">
        <v>0</v>
      </c>
      <c r="BG310" s="228" t="str">
        <f t="shared" si="225"/>
        <v>-</v>
      </c>
      <c r="BH310" s="224">
        <v>0</v>
      </c>
      <c r="BI310" s="225">
        <v>0</v>
      </c>
      <c r="BJ310" s="226" t="str">
        <f t="shared" si="226"/>
        <v>-</v>
      </c>
      <c r="BK310" s="227">
        <v>0</v>
      </c>
      <c r="BL310" s="228" t="str">
        <f t="shared" si="227"/>
        <v>-</v>
      </c>
      <c r="BM310" s="225">
        <v>0</v>
      </c>
      <c r="BN310" s="226" t="str">
        <f t="shared" si="228"/>
        <v>-</v>
      </c>
      <c r="BO310" s="227">
        <v>0</v>
      </c>
      <c r="BP310" s="228" t="str">
        <f t="shared" si="229"/>
        <v>-</v>
      </c>
      <c r="BQ310" s="229">
        <f t="shared" si="230"/>
        <v>36</v>
      </c>
      <c r="BR310" s="225">
        <f t="shared" si="231"/>
        <v>36</v>
      </c>
      <c r="BS310" s="226">
        <f t="shared" si="232"/>
        <v>1</v>
      </c>
      <c r="BT310" s="227">
        <f t="shared" si="233"/>
        <v>23723240</v>
      </c>
      <c r="BU310" s="228">
        <f t="shared" si="234"/>
        <v>658978.88888888888</v>
      </c>
      <c r="BV310" s="225">
        <f t="shared" si="235"/>
        <v>30</v>
      </c>
      <c r="BW310" s="226">
        <f t="shared" si="236"/>
        <v>0.83333333333333337</v>
      </c>
      <c r="BX310" s="227">
        <f t="shared" si="237"/>
        <v>3063847</v>
      </c>
      <c r="BY310" s="228">
        <f t="shared" si="238"/>
        <v>102128.23333333334</v>
      </c>
      <c r="BZ310" s="85"/>
      <c r="CA310" s="89">
        <f t="shared" si="239"/>
        <v>0.16666666666666663</v>
      </c>
      <c r="CB310" s="89">
        <f t="shared" si="240"/>
        <v>0</v>
      </c>
    </row>
    <row r="311" spans="1:80" s="15" customFormat="1" ht="13.5" customHeight="1">
      <c r="A311" s="65"/>
      <c r="B311" s="332"/>
      <c r="C311" s="329"/>
      <c r="D311" s="221"/>
      <c r="E311" s="75" t="s">
        <v>234</v>
      </c>
      <c r="F311" s="222">
        <v>0</v>
      </c>
      <c r="G311" s="136">
        <v>0</v>
      </c>
      <c r="H311" s="134" t="str">
        <f>IFERROR(G311/F311,"-")</f>
        <v>-</v>
      </c>
      <c r="I311" s="137">
        <v>0</v>
      </c>
      <c r="J311" s="135" t="str">
        <f>IFERROR(I311/G311,"-")</f>
        <v>-</v>
      </c>
      <c r="K311" s="136">
        <v>0</v>
      </c>
      <c r="L311" s="134" t="str">
        <f>IFERROR(K311/F311,"-")</f>
        <v>-</v>
      </c>
      <c r="M311" s="137">
        <v>0</v>
      </c>
      <c r="N311" s="135" t="str">
        <f>IFERROR(M311/K311,"-")</f>
        <v>-</v>
      </c>
      <c r="O311" s="222">
        <v>0</v>
      </c>
      <c r="P311" s="136">
        <v>0</v>
      </c>
      <c r="Q311" s="134" t="str">
        <f>IFERROR(P311/O311,"-")</f>
        <v>-</v>
      </c>
      <c r="R311" s="137">
        <v>0</v>
      </c>
      <c r="S311" s="135" t="str">
        <f>IFERROR(R311/P311,"-")</f>
        <v>-</v>
      </c>
      <c r="T311" s="136">
        <v>0</v>
      </c>
      <c r="U311" s="134" t="str">
        <f>IFERROR(T311/O311,"-")</f>
        <v>-</v>
      </c>
      <c r="V311" s="137">
        <v>0</v>
      </c>
      <c r="W311" s="135" t="str">
        <f>IFERROR(V311/T311,"-")</f>
        <v>-</v>
      </c>
      <c r="X311" s="222">
        <v>0</v>
      </c>
      <c r="Y311" s="136">
        <v>0</v>
      </c>
      <c r="Z311" s="134" t="str">
        <f>IFERROR(Y311/X311,"-")</f>
        <v>-</v>
      </c>
      <c r="AA311" s="137">
        <v>0</v>
      </c>
      <c r="AB311" s="135" t="str">
        <f>IFERROR(AA311/Y311,"-")</f>
        <v>-</v>
      </c>
      <c r="AC311" s="136">
        <v>0</v>
      </c>
      <c r="AD311" s="134" t="str">
        <f>IFERROR(AC311/X311,"-")</f>
        <v>-</v>
      </c>
      <c r="AE311" s="137">
        <v>0</v>
      </c>
      <c r="AF311" s="135" t="str">
        <f>IFERROR(AE311/AC311,"-")</f>
        <v>-</v>
      </c>
      <c r="AG311" s="222">
        <v>0</v>
      </c>
      <c r="AH311" s="136">
        <v>0</v>
      </c>
      <c r="AI311" s="134" t="str">
        <f>IFERROR(AH311/AG311,"-")</f>
        <v>-</v>
      </c>
      <c r="AJ311" s="137">
        <v>0</v>
      </c>
      <c r="AK311" s="135" t="str">
        <f>IFERROR(AJ311/AH311,"-")</f>
        <v>-</v>
      </c>
      <c r="AL311" s="136">
        <v>0</v>
      </c>
      <c r="AM311" s="134" t="str">
        <f>IFERROR(AL311/AG311,"-")</f>
        <v>-</v>
      </c>
      <c r="AN311" s="137">
        <v>0</v>
      </c>
      <c r="AO311" s="135" t="str">
        <f>IFERROR(AN311/AL311,"-")</f>
        <v>-</v>
      </c>
      <c r="AP311" s="222">
        <v>0</v>
      </c>
      <c r="AQ311" s="136">
        <v>0</v>
      </c>
      <c r="AR311" s="134" t="str">
        <f>IFERROR(AQ311/AP311,"-")</f>
        <v>-</v>
      </c>
      <c r="AS311" s="137">
        <v>0</v>
      </c>
      <c r="AT311" s="135" t="str">
        <f>IFERROR(AS311/AQ311,"-")</f>
        <v>-</v>
      </c>
      <c r="AU311" s="136">
        <v>0</v>
      </c>
      <c r="AV311" s="134" t="str">
        <f>IFERROR(AU311/AP311,"-")</f>
        <v>-</v>
      </c>
      <c r="AW311" s="137">
        <v>0</v>
      </c>
      <c r="AX311" s="135" t="str">
        <f>IFERROR(AW311/AU311,"-")</f>
        <v>-</v>
      </c>
      <c r="AY311" s="222">
        <v>0</v>
      </c>
      <c r="AZ311" s="136">
        <v>0</v>
      </c>
      <c r="BA311" s="134" t="str">
        <f>IFERROR(AZ311/AY311,"-")</f>
        <v>-</v>
      </c>
      <c r="BB311" s="137">
        <v>0</v>
      </c>
      <c r="BC311" s="135" t="str">
        <f>IFERROR(BB311/AZ311,"-")</f>
        <v>-</v>
      </c>
      <c r="BD311" s="136">
        <v>0</v>
      </c>
      <c r="BE311" s="134" t="str">
        <f>IFERROR(BD311/AY311,"-")</f>
        <v>-</v>
      </c>
      <c r="BF311" s="137">
        <v>0</v>
      </c>
      <c r="BG311" s="135" t="str">
        <f>IFERROR(BF311/BD311,"-")</f>
        <v>-</v>
      </c>
      <c r="BH311" s="222">
        <v>0</v>
      </c>
      <c r="BI311" s="136">
        <v>0</v>
      </c>
      <c r="BJ311" s="134" t="str">
        <f>IFERROR(BI311/BH311,"-")</f>
        <v>-</v>
      </c>
      <c r="BK311" s="137">
        <v>0</v>
      </c>
      <c r="BL311" s="135" t="str">
        <f>IFERROR(BK311/BI311,"-")</f>
        <v>-</v>
      </c>
      <c r="BM311" s="136">
        <v>0</v>
      </c>
      <c r="BN311" s="134" t="str">
        <f>IFERROR(BM311/BH311,"-")</f>
        <v>-</v>
      </c>
      <c r="BO311" s="137">
        <v>0</v>
      </c>
      <c r="BP311" s="135" t="str">
        <f>IFERROR(BO311/BM311,"-")</f>
        <v>-</v>
      </c>
      <c r="BQ311" s="223">
        <f t="shared" si="230"/>
        <v>0</v>
      </c>
      <c r="BR311" s="136">
        <f t="shared" si="231"/>
        <v>0</v>
      </c>
      <c r="BS311" s="134" t="str">
        <f>IFERROR(BR311/BQ311,"-")</f>
        <v>-</v>
      </c>
      <c r="BT311" s="137">
        <f>SUM(I311,R311,AA311,AJ311,AS311,BB311,BK311)</f>
        <v>0</v>
      </c>
      <c r="BU311" s="135" t="str">
        <f>IFERROR(BT311/BR311,"-")</f>
        <v>-</v>
      </c>
      <c r="BV311" s="136">
        <f>SUM(K311,T311,AC311,AL311,AU311,BD311,BM311)</f>
        <v>0</v>
      </c>
      <c r="BW311" s="134" t="str">
        <f>IFERROR(BV311/BQ311,"-")</f>
        <v>-</v>
      </c>
      <c r="BX311" s="137">
        <f>SUM(M311,V311,AE311,AN311,AW311,BF311,BO311)</f>
        <v>0</v>
      </c>
      <c r="BY311" s="135" t="str">
        <f>IFERROR(BX311/BV311,"-")</f>
        <v>-</v>
      </c>
      <c r="BZ311" s="85"/>
      <c r="CA311" s="89" t="str">
        <f t="shared" si="239"/>
        <v>-</v>
      </c>
      <c r="CB311" s="89" t="str">
        <f t="shared" si="240"/>
        <v>-</v>
      </c>
    </row>
    <row r="312" spans="1:80" s="15" customFormat="1" ht="13.5" customHeight="1">
      <c r="A312" s="65"/>
      <c r="B312" s="333"/>
      <c r="C312" s="330"/>
      <c r="D312" s="338" t="s">
        <v>225</v>
      </c>
      <c r="E312" s="339"/>
      <c r="F312" s="154">
        <v>48</v>
      </c>
      <c r="G312" s="62">
        <v>44</v>
      </c>
      <c r="H312" s="83">
        <f t="shared" si="202"/>
        <v>0.91666666666666663</v>
      </c>
      <c r="I312" s="102">
        <v>87187960</v>
      </c>
      <c r="J312" s="110">
        <f t="shared" si="203"/>
        <v>1981544.5454545454</v>
      </c>
      <c r="K312" s="62">
        <v>40</v>
      </c>
      <c r="L312" s="83">
        <f t="shared" si="204"/>
        <v>0.83333333333333337</v>
      </c>
      <c r="M312" s="102">
        <v>23788725</v>
      </c>
      <c r="N312" s="110">
        <f t="shared" si="205"/>
        <v>594718.125</v>
      </c>
      <c r="O312" s="154">
        <v>147</v>
      </c>
      <c r="P312" s="62">
        <v>142</v>
      </c>
      <c r="Q312" s="83">
        <f t="shared" si="206"/>
        <v>0.96598639455782309</v>
      </c>
      <c r="R312" s="102">
        <v>287818360</v>
      </c>
      <c r="S312" s="110">
        <f t="shared" si="207"/>
        <v>2026889.8591549296</v>
      </c>
      <c r="T312" s="62">
        <v>124</v>
      </c>
      <c r="U312" s="83">
        <f t="shared" si="208"/>
        <v>0.84353741496598644</v>
      </c>
      <c r="V312" s="102">
        <v>113010095</v>
      </c>
      <c r="W312" s="110">
        <f t="shared" si="209"/>
        <v>911371.73387096776</v>
      </c>
      <c r="X312" s="154">
        <v>6017</v>
      </c>
      <c r="Y312" s="62">
        <v>5511</v>
      </c>
      <c r="Z312" s="83">
        <f t="shared" si="210"/>
        <v>0.91590493601462519</v>
      </c>
      <c r="AA312" s="102">
        <v>4614960760</v>
      </c>
      <c r="AB312" s="110">
        <f t="shared" si="211"/>
        <v>837408.95663219015</v>
      </c>
      <c r="AC312" s="62">
        <v>4659</v>
      </c>
      <c r="AD312" s="83">
        <f t="shared" si="212"/>
        <v>0.77430613262423131</v>
      </c>
      <c r="AE312" s="102">
        <v>1000219940</v>
      </c>
      <c r="AF312" s="110">
        <f t="shared" si="213"/>
        <v>214685.54196179437</v>
      </c>
      <c r="AG312" s="154">
        <v>4615</v>
      </c>
      <c r="AH312" s="62">
        <v>4354</v>
      </c>
      <c r="AI312" s="83">
        <f t="shared" si="214"/>
        <v>0.94344528710725895</v>
      </c>
      <c r="AJ312" s="102">
        <v>4543354200</v>
      </c>
      <c r="AK312" s="110">
        <f t="shared" si="215"/>
        <v>1043489.7106109324</v>
      </c>
      <c r="AL312" s="62">
        <v>3836</v>
      </c>
      <c r="AM312" s="83">
        <f t="shared" si="216"/>
        <v>0.83120260021668468</v>
      </c>
      <c r="AN312" s="102">
        <v>954223362</v>
      </c>
      <c r="AO312" s="110">
        <f t="shared" si="217"/>
        <v>248754.78675703859</v>
      </c>
      <c r="AP312" s="154">
        <v>3067</v>
      </c>
      <c r="AQ312" s="62">
        <v>2891</v>
      </c>
      <c r="AR312" s="83">
        <f t="shared" si="218"/>
        <v>0.94261493315943923</v>
      </c>
      <c r="AS312" s="102">
        <v>3427822440</v>
      </c>
      <c r="AT312" s="110">
        <f t="shared" si="219"/>
        <v>1185687.4576271186</v>
      </c>
      <c r="AU312" s="62">
        <v>2578</v>
      </c>
      <c r="AV312" s="83">
        <f t="shared" si="220"/>
        <v>0.84056080860776006</v>
      </c>
      <c r="AW312" s="102">
        <v>735963738</v>
      </c>
      <c r="AX312" s="110">
        <f t="shared" si="221"/>
        <v>285478.56400310318</v>
      </c>
      <c r="AY312" s="154">
        <v>1464</v>
      </c>
      <c r="AZ312" s="62">
        <v>1336</v>
      </c>
      <c r="BA312" s="83">
        <f t="shared" si="222"/>
        <v>0.91256830601092898</v>
      </c>
      <c r="BB312" s="102">
        <v>1654408680</v>
      </c>
      <c r="BC312" s="110">
        <f t="shared" si="223"/>
        <v>1238329.8502994012</v>
      </c>
      <c r="BD312" s="62">
        <v>1181</v>
      </c>
      <c r="BE312" s="83">
        <f t="shared" si="224"/>
        <v>0.80669398907103829</v>
      </c>
      <c r="BF312" s="102">
        <v>287083570</v>
      </c>
      <c r="BG312" s="110">
        <f t="shared" si="225"/>
        <v>243085.1566469094</v>
      </c>
      <c r="BH312" s="154">
        <v>541</v>
      </c>
      <c r="BI312" s="62">
        <v>482</v>
      </c>
      <c r="BJ312" s="83">
        <f t="shared" si="226"/>
        <v>0.89094269870609977</v>
      </c>
      <c r="BK312" s="102">
        <v>571584870</v>
      </c>
      <c r="BL312" s="110">
        <f t="shared" si="227"/>
        <v>1185860.7261410789</v>
      </c>
      <c r="BM312" s="62">
        <v>400</v>
      </c>
      <c r="BN312" s="83">
        <f t="shared" si="228"/>
        <v>0.73937153419593349</v>
      </c>
      <c r="BO312" s="102">
        <v>105814479</v>
      </c>
      <c r="BP312" s="110">
        <f t="shared" si="229"/>
        <v>264536.19750000001</v>
      </c>
      <c r="BQ312" s="108">
        <f t="shared" si="230"/>
        <v>15899</v>
      </c>
      <c r="BR312" s="62">
        <f t="shared" si="231"/>
        <v>14760</v>
      </c>
      <c r="BS312" s="83">
        <f t="shared" si="232"/>
        <v>0.92836027423108369</v>
      </c>
      <c r="BT312" s="102">
        <f t="shared" si="233"/>
        <v>15187137270</v>
      </c>
      <c r="BU312" s="110">
        <f t="shared" si="234"/>
        <v>1028938.8394308944</v>
      </c>
      <c r="BV312" s="62">
        <f t="shared" si="235"/>
        <v>12818</v>
      </c>
      <c r="BW312" s="83">
        <f t="shared" si="236"/>
        <v>0.80621422730989367</v>
      </c>
      <c r="BX312" s="102">
        <f t="shared" si="237"/>
        <v>3220103909</v>
      </c>
      <c r="BY312" s="110">
        <f t="shared" si="238"/>
        <v>251217.34350132625</v>
      </c>
      <c r="BZ312" s="85"/>
      <c r="CA312" s="89">
        <f t="shared" si="239"/>
        <v>0.12214604692119002</v>
      </c>
      <c r="CB312" s="89">
        <f t="shared" si="240"/>
        <v>7.1639725768916307E-2</v>
      </c>
    </row>
    <row r="313" spans="1:80" s="15" customFormat="1" ht="13.5" customHeight="1">
      <c r="A313" s="65"/>
      <c r="B313" s="331">
        <v>52</v>
      </c>
      <c r="C313" s="328" t="s">
        <v>4</v>
      </c>
      <c r="D313" s="318" t="s">
        <v>157</v>
      </c>
      <c r="E313" s="307"/>
      <c r="F313" s="154">
        <v>0</v>
      </c>
      <c r="G313" s="62">
        <v>0</v>
      </c>
      <c r="H313" s="83" t="str">
        <f t="shared" si="202"/>
        <v>-</v>
      </c>
      <c r="I313" s="102">
        <v>0</v>
      </c>
      <c r="J313" s="110" t="str">
        <f t="shared" si="203"/>
        <v>-</v>
      </c>
      <c r="K313" s="62">
        <v>0</v>
      </c>
      <c r="L313" s="83" t="str">
        <f t="shared" si="204"/>
        <v>-</v>
      </c>
      <c r="M313" s="102">
        <v>0</v>
      </c>
      <c r="N313" s="110" t="str">
        <f t="shared" si="205"/>
        <v>-</v>
      </c>
      <c r="O313" s="154">
        <v>5</v>
      </c>
      <c r="P313" s="62">
        <v>5</v>
      </c>
      <c r="Q313" s="83">
        <f t="shared" si="206"/>
        <v>1</v>
      </c>
      <c r="R313" s="102">
        <v>3151130</v>
      </c>
      <c r="S313" s="110">
        <f t="shared" si="207"/>
        <v>630226</v>
      </c>
      <c r="T313" s="62">
        <v>5</v>
      </c>
      <c r="U313" s="83">
        <f t="shared" si="208"/>
        <v>1</v>
      </c>
      <c r="V313" s="102">
        <v>309578</v>
      </c>
      <c r="W313" s="110">
        <f t="shared" si="209"/>
        <v>61915.6</v>
      </c>
      <c r="X313" s="154">
        <v>2176</v>
      </c>
      <c r="Y313" s="62">
        <v>2138</v>
      </c>
      <c r="Z313" s="83">
        <f t="shared" si="210"/>
        <v>0.98253676470588236</v>
      </c>
      <c r="AA313" s="102">
        <v>856277740</v>
      </c>
      <c r="AB313" s="110">
        <f t="shared" si="211"/>
        <v>400504.08793264732</v>
      </c>
      <c r="AC313" s="62">
        <v>1763</v>
      </c>
      <c r="AD313" s="83">
        <f t="shared" si="212"/>
        <v>0.81020220588235292</v>
      </c>
      <c r="AE313" s="102">
        <v>165990144</v>
      </c>
      <c r="AF313" s="110">
        <f t="shared" si="213"/>
        <v>94152.095292115715</v>
      </c>
      <c r="AG313" s="154">
        <v>1473</v>
      </c>
      <c r="AH313" s="62">
        <v>1462</v>
      </c>
      <c r="AI313" s="83">
        <f t="shared" si="214"/>
        <v>0.99253224711473187</v>
      </c>
      <c r="AJ313" s="102">
        <v>694763670</v>
      </c>
      <c r="AK313" s="110">
        <f t="shared" si="215"/>
        <v>475214.54856361152</v>
      </c>
      <c r="AL313" s="62">
        <v>1266</v>
      </c>
      <c r="AM313" s="83">
        <f t="shared" si="216"/>
        <v>0.85947046843177188</v>
      </c>
      <c r="AN313" s="102">
        <v>146331617</v>
      </c>
      <c r="AO313" s="110">
        <f t="shared" si="217"/>
        <v>115585.79541864138</v>
      </c>
      <c r="AP313" s="154">
        <v>608</v>
      </c>
      <c r="AQ313" s="62">
        <v>604</v>
      </c>
      <c r="AR313" s="83">
        <f t="shared" si="218"/>
        <v>0.99342105263157898</v>
      </c>
      <c r="AS313" s="102">
        <v>306950940</v>
      </c>
      <c r="AT313" s="110">
        <f t="shared" si="219"/>
        <v>508196.92052980134</v>
      </c>
      <c r="AU313" s="62">
        <v>546</v>
      </c>
      <c r="AV313" s="83">
        <f t="shared" si="220"/>
        <v>0.89802631578947367</v>
      </c>
      <c r="AW313" s="102">
        <v>57307893</v>
      </c>
      <c r="AX313" s="110">
        <f t="shared" si="221"/>
        <v>104959.51098901099</v>
      </c>
      <c r="AY313" s="154">
        <v>197</v>
      </c>
      <c r="AZ313" s="62">
        <v>197</v>
      </c>
      <c r="BA313" s="83">
        <f t="shared" si="222"/>
        <v>1</v>
      </c>
      <c r="BB313" s="102">
        <v>142821700</v>
      </c>
      <c r="BC313" s="110">
        <f t="shared" si="223"/>
        <v>724983.24873096449</v>
      </c>
      <c r="BD313" s="62">
        <v>186</v>
      </c>
      <c r="BE313" s="83">
        <f t="shared" si="224"/>
        <v>0.9441624365482234</v>
      </c>
      <c r="BF313" s="102">
        <v>27461940</v>
      </c>
      <c r="BG313" s="110">
        <f t="shared" si="225"/>
        <v>147644.83870967742</v>
      </c>
      <c r="BH313" s="154">
        <v>44</v>
      </c>
      <c r="BI313" s="62">
        <v>44</v>
      </c>
      <c r="BJ313" s="83">
        <f t="shared" si="226"/>
        <v>1</v>
      </c>
      <c r="BK313" s="102">
        <v>33556240</v>
      </c>
      <c r="BL313" s="110">
        <f t="shared" si="227"/>
        <v>762641.81818181823</v>
      </c>
      <c r="BM313" s="62">
        <v>41</v>
      </c>
      <c r="BN313" s="83">
        <f t="shared" si="228"/>
        <v>0.93181818181818177</v>
      </c>
      <c r="BO313" s="102">
        <v>4039462</v>
      </c>
      <c r="BP313" s="110">
        <f t="shared" si="229"/>
        <v>98523.463414634141</v>
      </c>
      <c r="BQ313" s="108">
        <f t="shared" si="230"/>
        <v>4503</v>
      </c>
      <c r="BR313" s="62">
        <f t="shared" si="231"/>
        <v>4450</v>
      </c>
      <c r="BS313" s="83">
        <f t="shared" si="232"/>
        <v>0.98823006884299358</v>
      </c>
      <c r="BT313" s="102">
        <f t="shared" si="233"/>
        <v>2037521420</v>
      </c>
      <c r="BU313" s="110">
        <f t="shared" si="234"/>
        <v>457869.9820224719</v>
      </c>
      <c r="BV313" s="62">
        <f t="shared" si="235"/>
        <v>3807</v>
      </c>
      <c r="BW313" s="83">
        <f t="shared" si="236"/>
        <v>0.84543637574950037</v>
      </c>
      <c r="BX313" s="102">
        <f t="shared" si="237"/>
        <v>401440634</v>
      </c>
      <c r="BY313" s="110">
        <f t="shared" si="238"/>
        <v>105448.02574205412</v>
      </c>
      <c r="BZ313" s="85"/>
      <c r="CA313" s="89">
        <f t="shared" si="239"/>
        <v>0.14279369309349321</v>
      </c>
      <c r="CB313" s="89">
        <f t="shared" si="240"/>
        <v>1.1769931157006419E-2</v>
      </c>
    </row>
    <row r="314" spans="1:80" s="15" customFormat="1" ht="13.5" customHeight="1">
      <c r="A314" s="65"/>
      <c r="B314" s="332"/>
      <c r="C314" s="329"/>
      <c r="D314" s="306" t="s">
        <v>171</v>
      </c>
      <c r="E314" s="307"/>
      <c r="F314" s="154">
        <v>0</v>
      </c>
      <c r="G314" s="62">
        <v>0</v>
      </c>
      <c r="H314" s="83" t="str">
        <f t="shared" si="202"/>
        <v>-</v>
      </c>
      <c r="I314" s="102">
        <v>0</v>
      </c>
      <c r="J314" s="110" t="str">
        <f t="shared" si="203"/>
        <v>-</v>
      </c>
      <c r="K314" s="62">
        <v>0</v>
      </c>
      <c r="L314" s="83" t="str">
        <f t="shared" si="204"/>
        <v>-</v>
      </c>
      <c r="M314" s="102">
        <v>0</v>
      </c>
      <c r="N314" s="110" t="str">
        <f t="shared" si="205"/>
        <v>-</v>
      </c>
      <c r="O314" s="154">
        <v>0</v>
      </c>
      <c r="P314" s="62">
        <v>0</v>
      </c>
      <c r="Q314" s="83" t="str">
        <f t="shared" si="206"/>
        <v>-</v>
      </c>
      <c r="R314" s="102">
        <v>0</v>
      </c>
      <c r="S314" s="110" t="str">
        <f t="shared" si="207"/>
        <v>-</v>
      </c>
      <c r="T314" s="62">
        <v>0</v>
      </c>
      <c r="U314" s="83" t="str">
        <f t="shared" si="208"/>
        <v>-</v>
      </c>
      <c r="V314" s="102">
        <v>0</v>
      </c>
      <c r="W314" s="110" t="str">
        <f t="shared" si="209"/>
        <v>-</v>
      </c>
      <c r="X314" s="154">
        <v>256</v>
      </c>
      <c r="Y314" s="62">
        <v>248</v>
      </c>
      <c r="Z314" s="83">
        <f t="shared" si="210"/>
        <v>0.96875</v>
      </c>
      <c r="AA314" s="102">
        <v>119607690</v>
      </c>
      <c r="AB314" s="110">
        <f t="shared" si="211"/>
        <v>482289.07258064515</v>
      </c>
      <c r="AC314" s="62">
        <v>195</v>
      </c>
      <c r="AD314" s="83">
        <f t="shared" si="212"/>
        <v>0.76171875</v>
      </c>
      <c r="AE314" s="102">
        <v>20321586</v>
      </c>
      <c r="AF314" s="110">
        <f t="shared" si="213"/>
        <v>104213.26153846153</v>
      </c>
      <c r="AG314" s="154">
        <v>135</v>
      </c>
      <c r="AH314" s="62">
        <v>132</v>
      </c>
      <c r="AI314" s="83">
        <f t="shared" si="214"/>
        <v>0.97777777777777775</v>
      </c>
      <c r="AJ314" s="102">
        <v>58861110</v>
      </c>
      <c r="AK314" s="110">
        <f t="shared" si="215"/>
        <v>445917.5</v>
      </c>
      <c r="AL314" s="62">
        <v>108</v>
      </c>
      <c r="AM314" s="83">
        <f t="shared" si="216"/>
        <v>0.8</v>
      </c>
      <c r="AN314" s="102">
        <v>8711164</v>
      </c>
      <c r="AO314" s="110">
        <f t="shared" si="217"/>
        <v>80658.925925925927</v>
      </c>
      <c r="AP314" s="154">
        <v>36</v>
      </c>
      <c r="AQ314" s="62">
        <v>36</v>
      </c>
      <c r="AR314" s="83">
        <f t="shared" si="218"/>
        <v>1</v>
      </c>
      <c r="AS314" s="102">
        <v>18460980</v>
      </c>
      <c r="AT314" s="110">
        <f t="shared" si="219"/>
        <v>512805</v>
      </c>
      <c r="AU314" s="62">
        <v>29</v>
      </c>
      <c r="AV314" s="83">
        <f t="shared" si="220"/>
        <v>0.80555555555555558</v>
      </c>
      <c r="AW314" s="102">
        <v>2826327</v>
      </c>
      <c r="AX314" s="110">
        <f t="shared" si="221"/>
        <v>97459.551724137928</v>
      </c>
      <c r="AY314" s="154">
        <v>1</v>
      </c>
      <c r="AZ314" s="62">
        <v>1</v>
      </c>
      <c r="BA314" s="83">
        <f t="shared" si="222"/>
        <v>1</v>
      </c>
      <c r="BB314" s="102">
        <v>100990</v>
      </c>
      <c r="BC314" s="110">
        <f t="shared" si="223"/>
        <v>100990</v>
      </c>
      <c r="BD314" s="62">
        <v>1</v>
      </c>
      <c r="BE314" s="83">
        <f t="shared" si="224"/>
        <v>1</v>
      </c>
      <c r="BF314" s="102">
        <v>88681</v>
      </c>
      <c r="BG314" s="110">
        <f t="shared" si="225"/>
        <v>88681</v>
      </c>
      <c r="BH314" s="154">
        <v>0</v>
      </c>
      <c r="BI314" s="62">
        <v>0</v>
      </c>
      <c r="BJ314" s="83" t="str">
        <f t="shared" si="226"/>
        <v>-</v>
      </c>
      <c r="BK314" s="102">
        <v>0</v>
      </c>
      <c r="BL314" s="110" t="str">
        <f t="shared" si="227"/>
        <v>-</v>
      </c>
      <c r="BM314" s="62">
        <v>0</v>
      </c>
      <c r="BN314" s="83" t="str">
        <f t="shared" si="228"/>
        <v>-</v>
      </c>
      <c r="BO314" s="102">
        <v>0</v>
      </c>
      <c r="BP314" s="110" t="str">
        <f t="shared" si="229"/>
        <v>-</v>
      </c>
      <c r="BQ314" s="108">
        <f t="shared" si="230"/>
        <v>428</v>
      </c>
      <c r="BR314" s="62">
        <f t="shared" si="231"/>
        <v>417</v>
      </c>
      <c r="BS314" s="83">
        <f t="shared" si="232"/>
        <v>0.97429906542056077</v>
      </c>
      <c r="BT314" s="102">
        <f t="shared" si="233"/>
        <v>197030770</v>
      </c>
      <c r="BU314" s="110">
        <f t="shared" si="234"/>
        <v>472495.85131894483</v>
      </c>
      <c r="BV314" s="62">
        <f t="shared" si="235"/>
        <v>333</v>
      </c>
      <c r="BW314" s="83">
        <f t="shared" si="236"/>
        <v>0.7780373831775701</v>
      </c>
      <c r="BX314" s="102">
        <f t="shared" si="237"/>
        <v>31947758</v>
      </c>
      <c r="BY314" s="110">
        <f t="shared" si="238"/>
        <v>95939.21321321321</v>
      </c>
      <c r="BZ314" s="85"/>
      <c r="CA314" s="89">
        <f t="shared" si="239"/>
        <v>0.19626168224299068</v>
      </c>
      <c r="CB314" s="89">
        <f t="shared" si="240"/>
        <v>2.5700934579439227E-2</v>
      </c>
    </row>
    <row r="315" spans="1:80" s="15" customFormat="1" ht="13.5" customHeight="1">
      <c r="A315" s="65"/>
      <c r="B315" s="332"/>
      <c r="C315" s="329"/>
      <c r="D315" s="84"/>
      <c r="E315" s="74" t="s">
        <v>167</v>
      </c>
      <c r="F315" s="178">
        <v>0</v>
      </c>
      <c r="G315" s="64">
        <v>0</v>
      </c>
      <c r="H315" s="82" t="str">
        <f t="shared" si="202"/>
        <v>-</v>
      </c>
      <c r="I315" s="111">
        <v>0</v>
      </c>
      <c r="J315" s="112" t="str">
        <f t="shared" si="203"/>
        <v>-</v>
      </c>
      <c r="K315" s="64">
        <v>0</v>
      </c>
      <c r="L315" s="82" t="str">
        <f t="shared" si="204"/>
        <v>-</v>
      </c>
      <c r="M315" s="111">
        <v>0</v>
      </c>
      <c r="N315" s="112" t="str">
        <f t="shared" si="205"/>
        <v>-</v>
      </c>
      <c r="O315" s="178">
        <v>0</v>
      </c>
      <c r="P315" s="64">
        <v>0</v>
      </c>
      <c r="Q315" s="82" t="str">
        <f t="shared" si="206"/>
        <v>-</v>
      </c>
      <c r="R315" s="111">
        <v>0</v>
      </c>
      <c r="S315" s="112" t="str">
        <f t="shared" si="207"/>
        <v>-</v>
      </c>
      <c r="T315" s="64">
        <v>0</v>
      </c>
      <c r="U315" s="82" t="str">
        <f t="shared" si="208"/>
        <v>-</v>
      </c>
      <c r="V315" s="111">
        <v>0</v>
      </c>
      <c r="W315" s="112" t="str">
        <f t="shared" si="209"/>
        <v>-</v>
      </c>
      <c r="X315" s="178">
        <v>196</v>
      </c>
      <c r="Y315" s="64">
        <v>189</v>
      </c>
      <c r="Z315" s="82">
        <f t="shared" si="210"/>
        <v>0.9642857142857143</v>
      </c>
      <c r="AA315" s="111">
        <v>97546690</v>
      </c>
      <c r="AB315" s="112">
        <f t="shared" si="211"/>
        <v>516120.05291005294</v>
      </c>
      <c r="AC315" s="64">
        <v>149</v>
      </c>
      <c r="AD315" s="82">
        <f t="shared" si="212"/>
        <v>0.76020408163265307</v>
      </c>
      <c r="AE315" s="111">
        <v>16191800</v>
      </c>
      <c r="AF315" s="112">
        <f t="shared" si="213"/>
        <v>108669.79865771811</v>
      </c>
      <c r="AG315" s="178">
        <v>93</v>
      </c>
      <c r="AH315" s="64">
        <v>90</v>
      </c>
      <c r="AI315" s="82">
        <f t="shared" si="214"/>
        <v>0.967741935483871</v>
      </c>
      <c r="AJ315" s="111">
        <v>38789780</v>
      </c>
      <c r="AK315" s="112">
        <f t="shared" si="215"/>
        <v>430997.55555555556</v>
      </c>
      <c r="AL315" s="64">
        <v>76</v>
      </c>
      <c r="AM315" s="82">
        <f t="shared" si="216"/>
        <v>0.81720430107526887</v>
      </c>
      <c r="AN315" s="111">
        <v>6615287</v>
      </c>
      <c r="AO315" s="112">
        <f t="shared" si="217"/>
        <v>87043.25</v>
      </c>
      <c r="AP315" s="178">
        <v>33</v>
      </c>
      <c r="AQ315" s="64">
        <v>33</v>
      </c>
      <c r="AR315" s="82">
        <f t="shared" si="218"/>
        <v>1</v>
      </c>
      <c r="AS315" s="111">
        <v>16860150</v>
      </c>
      <c r="AT315" s="112">
        <f t="shared" si="219"/>
        <v>510913.63636363635</v>
      </c>
      <c r="AU315" s="64">
        <v>26</v>
      </c>
      <c r="AV315" s="82">
        <f t="shared" si="220"/>
        <v>0.78787878787878785</v>
      </c>
      <c r="AW315" s="111">
        <v>2523686</v>
      </c>
      <c r="AX315" s="112">
        <f t="shared" si="221"/>
        <v>97064.846153846156</v>
      </c>
      <c r="AY315" s="178">
        <v>1</v>
      </c>
      <c r="AZ315" s="64">
        <v>1</v>
      </c>
      <c r="BA315" s="82">
        <f t="shared" si="222"/>
        <v>1</v>
      </c>
      <c r="BB315" s="111">
        <v>100990</v>
      </c>
      <c r="BC315" s="112">
        <f t="shared" si="223"/>
        <v>100990</v>
      </c>
      <c r="BD315" s="64">
        <v>1</v>
      </c>
      <c r="BE315" s="82">
        <f t="shared" si="224"/>
        <v>1</v>
      </c>
      <c r="BF315" s="111">
        <v>88681</v>
      </c>
      <c r="BG315" s="112">
        <f t="shared" si="225"/>
        <v>88681</v>
      </c>
      <c r="BH315" s="178">
        <v>0</v>
      </c>
      <c r="BI315" s="64">
        <v>0</v>
      </c>
      <c r="BJ315" s="82" t="str">
        <f t="shared" si="226"/>
        <v>-</v>
      </c>
      <c r="BK315" s="111">
        <v>0</v>
      </c>
      <c r="BL315" s="112" t="str">
        <f t="shared" si="227"/>
        <v>-</v>
      </c>
      <c r="BM315" s="64">
        <v>0</v>
      </c>
      <c r="BN315" s="82" t="str">
        <f t="shared" si="228"/>
        <v>-</v>
      </c>
      <c r="BO315" s="111">
        <v>0</v>
      </c>
      <c r="BP315" s="112" t="str">
        <f t="shared" si="229"/>
        <v>-</v>
      </c>
      <c r="BQ315" s="109">
        <f t="shared" si="230"/>
        <v>323</v>
      </c>
      <c r="BR315" s="64">
        <f t="shared" si="231"/>
        <v>313</v>
      </c>
      <c r="BS315" s="82">
        <f t="shared" si="232"/>
        <v>0.96904024767801855</v>
      </c>
      <c r="BT315" s="111">
        <f t="shared" si="233"/>
        <v>153297610</v>
      </c>
      <c r="BU315" s="112">
        <f t="shared" si="234"/>
        <v>489768.72204472846</v>
      </c>
      <c r="BV315" s="64">
        <f t="shared" si="235"/>
        <v>252</v>
      </c>
      <c r="BW315" s="82">
        <f t="shared" si="236"/>
        <v>0.7801857585139319</v>
      </c>
      <c r="BX315" s="111">
        <f t="shared" si="237"/>
        <v>25419454</v>
      </c>
      <c r="BY315" s="112">
        <f t="shared" si="238"/>
        <v>100870.8492063492</v>
      </c>
      <c r="BZ315" s="85"/>
      <c r="CA315" s="89">
        <f t="shared" si="239"/>
        <v>0.18885448916408665</v>
      </c>
      <c r="CB315" s="89">
        <f t="shared" si="240"/>
        <v>3.0959752321981449E-2</v>
      </c>
    </row>
    <row r="316" spans="1:80" s="15" customFormat="1" ht="13.5" customHeight="1">
      <c r="A316" s="65"/>
      <c r="B316" s="332"/>
      <c r="C316" s="329"/>
      <c r="D316" s="84"/>
      <c r="E316" s="209" t="s">
        <v>168</v>
      </c>
      <c r="F316" s="224">
        <v>0</v>
      </c>
      <c r="G316" s="225">
        <v>0</v>
      </c>
      <c r="H316" s="226" t="str">
        <f t="shared" si="202"/>
        <v>-</v>
      </c>
      <c r="I316" s="227">
        <v>0</v>
      </c>
      <c r="J316" s="228" t="str">
        <f t="shared" si="203"/>
        <v>-</v>
      </c>
      <c r="K316" s="225">
        <v>0</v>
      </c>
      <c r="L316" s="226" t="str">
        <f t="shared" si="204"/>
        <v>-</v>
      </c>
      <c r="M316" s="227">
        <v>0</v>
      </c>
      <c r="N316" s="228" t="str">
        <f t="shared" si="205"/>
        <v>-</v>
      </c>
      <c r="O316" s="224">
        <v>0</v>
      </c>
      <c r="P316" s="225">
        <v>0</v>
      </c>
      <c r="Q316" s="226" t="str">
        <f t="shared" si="206"/>
        <v>-</v>
      </c>
      <c r="R316" s="227">
        <v>0</v>
      </c>
      <c r="S316" s="228" t="str">
        <f t="shared" si="207"/>
        <v>-</v>
      </c>
      <c r="T316" s="225">
        <v>0</v>
      </c>
      <c r="U316" s="226" t="str">
        <f t="shared" si="208"/>
        <v>-</v>
      </c>
      <c r="V316" s="227">
        <v>0</v>
      </c>
      <c r="W316" s="228" t="str">
        <f t="shared" si="209"/>
        <v>-</v>
      </c>
      <c r="X316" s="224">
        <v>60</v>
      </c>
      <c r="Y316" s="225">
        <v>59</v>
      </c>
      <c r="Z316" s="226">
        <f t="shared" si="210"/>
        <v>0.98333333333333328</v>
      </c>
      <c r="AA316" s="227">
        <v>22061000</v>
      </c>
      <c r="AB316" s="228">
        <f t="shared" si="211"/>
        <v>373915.25423728814</v>
      </c>
      <c r="AC316" s="225">
        <v>46</v>
      </c>
      <c r="AD316" s="226">
        <f t="shared" si="212"/>
        <v>0.76666666666666672</v>
      </c>
      <c r="AE316" s="227">
        <v>4129786</v>
      </c>
      <c r="AF316" s="228">
        <f t="shared" si="213"/>
        <v>89777.956521739135</v>
      </c>
      <c r="AG316" s="224">
        <v>42</v>
      </c>
      <c r="AH316" s="225">
        <v>42</v>
      </c>
      <c r="AI316" s="226">
        <f t="shared" si="214"/>
        <v>1</v>
      </c>
      <c r="AJ316" s="227">
        <v>20071330</v>
      </c>
      <c r="AK316" s="228">
        <f t="shared" si="215"/>
        <v>477888.80952380953</v>
      </c>
      <c r="AL316" s="225">
        <v>32</v>
      </c>
      <c r="AM316" s="226">
        <f t="shared" si="216"/>
        <v>0.76190476190476186</v>
      </c>
      <c r="AN316" s="227">
        <v>2095877</v>
      </c>
      <c r="AO316" s="228">
        <f t="shared" si="217"/>
        <v>65496.15625</v>
      </c>
      <c r="AP316" s="224">
        <v>3</v>
      </c>
      <c r="AQ316" s="225">
        <v>3</v>
      </c>
      <c r="AR316" s="226">
        <f t="shared" si="218"/>
        <v>1</v>
      </c>
      <c r="AS316" s="227">
        <v>1600830</v>
      </c>
      <c r="AT316" s="228">
        <f t="shared" si="219"/>
        <v>533610</v>
      </c>
      <c r="AU316" s="225">
        <v>3</v>
      </c>
      <c r="AV316" s="226">
        <f t="shared" si="220"/>
        <v>1</v>
      </c>
      <c r="AW316" s="227">
        <v>302641</v>
      </c>
      <c r="AX316" s="228">
        <f t="shared" si="221"/>
        <v>100880.33333333333</v>
      </c>
      <c r="AY316" s="224">
        <v>0</v>
      </c>
      <c r="AZ316" s="225">
        <v>0</v>
      </c>
      <c r="BA316" s="226" t="str">
        <f t="shared" si="222"/>
        <v>-</v>
      </c>
      <c r="BB316" s="227">
        <v>0</v>
      </c>
      <c r="BC316" s="228" t="str">
        <f t="shared" si="223"/>
        <v>-</v>
      </c>
      <c r="BD316" s="225">
        <v>0</v>
      </c>
      <c r="BE316" s="226" t="str">
        <f t="shared" si="224"/>
        <v>-</v>
      </c>
      <c r="BF316" s="227">
        <v>0</v>
      </c>
      <c r="BG316" s="228" t="str">
        <f t="shared" si="225"/>
        <v>-</v>
      </c>
      <c r="BH316" s="224">
        <v>0</v>
      </c>
      <c r="BI316" s="225">
        <v>0</v>
      </c>
      <c r="BJ316" s="226" t="str">
        <f t="shared" si="226"/>
        <v>-</v>
      </c>
      <c r="BK316" s="227">
        <v>0</v>
      </c>
      <c r="BL316" s="228" t="str">
        <f t="shared" si="227"/>
        <v>-</v>
      </c>
      <c r="BM316" s="225">
        <v>0</v>
      </c>
      <c r="BN316" s="226" t="str">
        <f t="shared" si="228"/>
        <v>-</v>
      </c>
      <c r="BO316" s="227">
        <v>0</v>
      </c>
      <c r="BP316" s="228" t="str">
        <f t="shared" si="229"/>
        <v>-</v>
      </c>
      <c r="BQ316" s="229">
        <f t="shared" si="230"/>
        <v>105</v>
      </c>
      <c r="BR316" s="225">
        <f t="shared" si="231"/>
        <v>104</v>
      </c>
      <c r="BS316" s="226">
        <f t="shared" si="232"/>
        <v>0.99047619047619051</v>
      </c>
      <c r="BT316" s="227">
        <f t="shared" si="233"/>
        <v>43733160</v>
      </c>
      <c r="BU316" s="228">
        <f t="shared" si="234"/>
        <v>420511.15384615387</v>
      </c>
      <c r="BV316" s="225">
        <f t="shared" si="235"/>
        <v>81</v>
      </c>
      <c r="BW316" s="226">
        <f t="shared" si="236"/>
        <v>0.77142857142857146</v>
      </c>
      <c r="BX316" s="227">
        <f t="shared" si="237"/>
        <v>6528304</v>
      </c>
      <c r="BY316" s="228">
        <f t="shared" si="238"/>
        <v>80596.345679012345</v>
      </c>
      <c r="BZ316" s="85"/>
      <c r="CA316" s="89">
        <f t="shared" si="239"/>
        <v>0.21904761904761905</v>
      </c>
      <c r="CB316" s="89">
        <f t="shared" si="240"/>
        <v>9.52380952380949E-3</v>
      </c>
    </row>
    <row r="317" spans="1:80" s="15" customFormat="1" ht="13.5" customHeight="1">
      <c r="A317" s="65"/>
      <c r="B317" s="332"/>
      <c r="C317" s="329"/>
      <c r="D317" s="221"/>
      <c r="E317" s="75" t="s">
        <v>234</v>
      </c>
      <c r="F317" s="222">
        <v>0</v>
      </c>
      <c r="G317" s="136">
        <v>0</v>
      </c>
      <c r="H317" s="134" t="str">
        <f>IFERROR(G317/F317,"-")</f>
        <v>-</v>
      </c>
      <c r="I317" s="137">
        <v>0</v>
      </c>
      <c r="J317" s="135" t="str">
        <f>IFERROR(I317/G317,"-")</f>
        <v>-</v>
      </c>
      <c r="K317" s="136">
        <v>0</v>
      </c>
      <c r="L317" s="134" t="str">
        <f>IFERROR(K317/F317,"-")</f>
        <v>-</v>
      </c>
      <c r="M317" s="137">
        <v>0</v>
      </c>
      <c r="N317" s="135" t="str">
        <f>IFERROR(M317/K317,"-")</f>
        <v>-</v>
      </c>
      <c r="O317" s="222">
        <v>0</v>
      </c>
      <c r="P317" s="136">
        <v>0</v>
      </c>
      <c r="Q317" s="134" t="str">
        <f>IFERROR(P317/O317,"-")</f>
        <v>-</v>
      </c>
      <c r="R317" s="137">
        <v>0</v>
      </c>
      <c r="S317" s="135" t="str">
        <f>IFERROR(R317/P317,"-")</f>
        <v>-</v>
      </c>
      <c r="T317" s="136">
        <v>0</v>
      </c>
      <c r="U317" s="134" t="str">
        <f>IFERROR(T317/O317,"-")</f>
        <v>-</v>
      </c>
      <c r="V317" s="137">
        <v>0</v>
      </c>
      <c r="W317" s="135" t="str">
        <f>IFERROR(V317/T317,"-")</f>
        <v>-</v>
      </c>
      <c r="X317" s="222">
        <v>0</v>
      </c>
      <c r="Y317" s="136">
        <v>0</v>
      </c>
      <c r="Z317" s="134" t="str">
        <f>IFERROR(Y317/X317,"-")</f>
        <v>-</v>
      </c>
      <c r="AA317" s="137">
        <v>0</v>
      </c>
      <c r="AB317" s="135" t="str">
        <f>IFERROR(AA317/Y317,"-")</f>
        <v>-</v>
      </c>
      <c r="AC317" s="136">
        <v>0</v>
      </c>
      <c r="AD317" s="134" t="str">
        <f>IFERROR(AC317/X317,"-")</f>
        <v>-</v>
      </c>
      <c r="AE317" s="137">
        <v>0</v>
      </c>
      <c r="AF317" s="135" t="str">
        <f>IFERROR(AE317/AC317,"-")</f>
        <v>-</v>
      </c>
      <c r="AG317" s="222">
        <v>0</v>
      </c>
      <c r="AH317" s="136">
        <v>0</v>
      </c>
      <c r="AI317" s="134" t="str">
        <f>IFERROR(AH317/AG317,"-")</f>
        <v>-</v>
      </c>
      <c r="AJ317" s="137">
        <v>0</v>
      </c>
      <c r="AK317" s="135" t="str">
        <f>IFERROR(AJ317/AH317,"-")</f>
        <v>-</v>
      </c>
      <c r="AL317" s="136">
        <v>0</v>
      </c>
      <c r="AM317" s="134" t="str">
        <f>IFERROR(AL317/AG317,"-")</f>
        <v>-</v>
      </c>
      <c r="AN317" s="137">
        <v>0</v>
      </c>
      <c r="AO317" s="135" t="str">
        <f>IFERROR(AN317/AL317,"-")</f>
        <v>-</v>
      </c>
      <c r="AP317" s="222">
        <v>0</v>
      </c>
      <c r="AQ317" s="136">
        <v>0</v>
      </c>
      <c r="AR317" s="134" t="str">
        <f>IFERROR(AQ317/AP317,"-")</f>
        <v>-</v>
      </c>
      <c r="AS317" s="137">
        <v>0</v>
      </c>
      <c r="AT317" s="135" t="str">
        <f>IFERROR(AS317/AQ317,"-")</f>
        <v>-</v>
      </c>
      <c r="AU317" s="136">
        <v>0</v>
      </c>
      <c r="AV317" s="134" t="str">
        <f>IFERROR(AU317/AP317,"-")</f>
        <v>-</v>
      </c>
      <c r="AW317" s="137">
        <v>0</v>
      </c>
      <c r="AX317" s="135" t="str">
        <f>IFERROR(AW317/AU317,"-")</f>
        <v>-</v>
      </c>
      <c r="AY317" s="222">
        <v>0</v>
      </c>
      <c r="AZ317" s="136">
        <v>0</v>
      </c>
      <c r="BA317" s="134" t="str">
        <f>IFERROR(AZ317/AY317,"-")</f>
        <v>-</v>
      </c>
      <c r="BB317" s="137">
        <v>0</v>
      </c>
      <c r="BC317" s="135" t="str">
        <f>IFERROR(BB317/AZ317,"-")</f>
        <v>-</v>
      </c>
      <c r="BD317" s="136">
        <v>0</v>
      </c>
      <c r="BE317" s="134" t="str">
        <f>IFERROR(BD317/AY317,"-")</f>
        <v>-</v>
      </c>
      <c r="BF317" s="137">
        <v>0</v>
      </c>
      <c r="BG317" s="135" t="str">
        <f>IFERROR(BF317/BD317,"-")</f>
        <v>-</v>
      </c>
      <c r="BH317" s="222">
        <v>0</v>
      </c>
      <c r="BI317" s="136">
        <v>0</v>
      </c>
      <c r="BJ317" s="134" t="str">
        <f>IFERROR(BI317/BH317,"-")</f>
        <v>-</v>
      </c>
      <c r="BK317" s="137">
        <v>0</v>
      </c>
      <c r="BL317" s="135" t="str">
        <f>IFERROR(BK317/BI317,"-")</f>
        <v>-</v>
      </c>
      <c r="BM317" s="136">
        <v>0</v>
      </c>
      <c r="BN317" s="134" t="str">
        <f>IFERROR(BM317/BH317,"-")</f>
        <v>-</v>
      </c>
      <c r="BO317" s="137">
        <v>0</v>
      </c>
      <c r="BP317" s="135" t="str">
        <f>IFERROR(BO317/BM317,"-")</f>
        <v>-</v>
      </c>
      <c r="BQ317" s="223">
        <f t="shared" si="230"/>
        <v>0</v>
      </c>
      <c r="BR317" s="136">
        <f t="shared" si="231"/>
        <v>0</v>
      </c>
      <c r="BS317" s="134" t="str">
        <f>IFERROR(BR317/BQ317,"-")</f>
        <v>-</v>
      </c>
      <c r="BT317" s="137">
        <f>SUM(I317,R317,AA317,AJ317,AS317,BB317,BK317)</f>
        <v>0</v>
      </c>
      <c r="BU317" s="135" t="str">
        <f>IFERROR(BT317/BR317,"-")</f>
        <v>-</v>
      </c>
      <c r="BV317" s="136">
        <f>SUM(K317,T317,AC317,AL317,AU317,BD317,BM317)</f>
        <v>0</v>
      </c>
      <c r="BW317" s="134" t="str">
        <f>IFERROR(BV317/BQ317,"-")</f>
        <v>-</v>
      </c>
      <c r="BX317" s="137">
        <f>SUM(M317,V317,AE317,AN317,AW317,BF317,BO317)</f>
        <v>0</v>
      </c>
      <c r="BY317" s="135" t="str">
        <f>IFERROR(BX317/BV317,"-")</f>
        <v>-</v>
      </c>
      <c r="BZ317" s="85"/>
      <c r="CA317" s="89" t="str">
        <f t="shared" si="239"/>
        <v>-</v>
      </c>
      <c r="CB317" s="89" t="str">
        <f t="shared" si="240"/>
        <v>-</v>
      </c>
    </row>
    <row r="318" spans="1:80" s="15" customFormat="1" ht="13.5" customHeight="1">
      <c r="A318" s="65"/>
      <c r="B318" s="333"/>
      <c r="C318" s="330"/>
      <c r="D318" s="338" t="s">
        <v>225</v>
      </c>
      <c r="E318" s="339"/>
      <c r="F318" s="154">
        <v>7</v>
      </c>
      <c r="G318" s="62">
        <v>7</v>
      </c>
      <c r="H318" s="83">
        <f t="shared" si="202"/>
        <v>1</v>
      </c>
      <c r="I318" s="102">
        <v>18055270</v>
      </c>
      <c r="J318" s="110">
        <f t="shared" si="203"/>
        <v>2579324.2857142859</v>
      </c>
      <c r="K318" s="62">
        <v>5</v>
      </c>
      <c r="L318" s="83">
        <f t="shared" si="204"/>
        <v>0.7142857142857143</v>
      </c>
      <c r="M318" s="102">
        <v>515274</v>
      </c>
      <c r="N318" s="110">
        <f t="shared" si="205"/>
        <v>103054.8</v>
      </c>
      <c r="O318" s="154">
        <v>22</v>
      </c>
      <c r="P318" s="62">
        <v>20</v>
      </c>
      <c r="Q318" s="83">
        <f t="shared" si="206"/>
        <v>0.90909090909090906</v>
      </c>
      <c r="R318" s="102">
        <v>21963050</v>
      </c>
      <c r="S318" s="110">
        <f t="shared" si="207"/>
        <v>1098152.5</v>
      </c>
      <c r="T318" s="62">
        <v>20</v>
      </c>
      <c r="U318" s="83">
        <f t="shared" si="208"/>
        <v>0.90909090909090906</v>
      </c>
      <c r="V318" s="102">
        <v>5773606</v>
      </c>
      <c r="W318" s="110">
        <f t="shared" si="209"/>
        <v>288680.3</v>
      </c>
      <c r="X318" s="154">
        <v>5016</v>
      </c>
      <c r="Y318" s="62">
        <v>4591</v>
      </c>
      <c r="Z318" s="83">
        <f t="shared" si="210"/>
        <v>0.91527113237639557</v>
      </c>
      <c r="AA318" s="102">
        <v>3337913370</v>
      </c>
      <c r="AB318" s="110">
        <f t="shared" si="211"/>
        <v>727055.84186451754</v>
      </c>
      <c r="AC318" s="62">
        <v>3778</v>
      </c>
      <c r="AD318" s="83">
        <f t="shared" si="212"/>
        <v>0.75318979266347685</v>
      </c>
      <c r="AE318" s="102">
        <v>751176780</v>
      </c>
      <c r="AF318" s="110">
        <f t="shared" si="213"/>
        <v>198829.21651667549</v>
      </c>
      <c r="AG318" s="154">
        <v>3965</v>
      </c>
      <c r="AH318" s="62">
        <v>3772</v>
      </c>
      <c r="AI318" s="83">
        <f t="shared" si="214"/>
        <v>0.95132408575031524</v>
      </c>
      <c r="AJ318" s="102">
        <v>3351872250</v>
      </c>
      <c r="AK318" s="110">
        <f t="shared" si="215"/>
        <v>888619.36638388119</v>
      </c>
      <c r="AL318" s="62">
        <v>3326</v>
      </c>
      <c r="AM318" s="83">
        <f t="shared" si="216"/>
        <v>0.83883984867591421</v>
      </c>
      <c r="AN318" s="102">
        <v>774559492</v>
      </c>
      <c r="AO318" s="110">
        <f t="shared" si="217"/>
        <v>232880.18400481058</v>
      </c>
      <c r="AP318" s="154">
        <v>2780</v>
      </c>
      <c r="AQ318" s="62">
        <v>2648</v>
      </c>
      <c r="AR318" s="83">
        <f t="shared" si="218"/>
        <v>0.9525179856115108</v>
      </c>
      <c r="AS318" s="102">
        <v>2748650550</v>
      </c>
      <c r="AT318" s="110">
        <f t="shared" si="219"/>
        <v>1038010.0264350453</v>
      </c>
      <c r="AU318" s="62">
        <v>2373</v>
      </c>
      <c r="AV318" s="83">
        <f t="shared" si="220"/>
        <v>0.85359712230215823</v>
      </c>
      <c r="AW318" s="102">
        <v>549764798</v>
      </c>
      <c r="AX318" s="110">
        <f t="shared" si="221"/>
        <v>231675.00969237252</v>
      </c>
      <c r="AY318" s="154">
        <v>1460</v>
      </c>
      <c r="AZ318" s="62">
        <v>1381</v>
      </c>
      <c r="BA318" s="83">
        <f t="shared" si="222"/>
        <v>0.94589041095890414</v>
      </c>
      <c r="BB318" s="102">
        <v>1573250210</v>
      </c>
      <c r="BC318" s="110">
        <f t="shared" si="223"/>
        <v>1139210.8689355541</v>
      </c>
      <c r="BD318" s="62">
        <v>1252</v>
      </c>
      <c r="BE318" s="83">
        <f t="shared" si="224"/>
        <v>0.8575342465753425</v>
      </c>
      <c r="BF318" s="102">
        <v>237844503</v>
      </c>
      <c r="BG318" s="110">
        <f t="shared" si="225"/>
        <v>189971.64776357828</v>
      </c>
      <c r="BH318" s="154">
        <v>556</v>
      </c>
      <c r="BI318" s="62">
        <v>509</v>
      </c>
      <c r="BJ318" s="83">
        <f t="shared" si="226"/>
        <v>0.91546762589928055</v>
      </c>
      <c r="BK318" s="102">
        <v>521223630</v>
      </c>
      <c r="BL318" s="110">
        <f t="shared" si="227"/>
        <v>1024014.9901768173</v>
      </c>
      <c r="BM318" s="62">
        <v>443</v>
      </c>
      <c r="BN318" s="83">
        <f t="shared" si="228"/>
        <v>0.7967625899280576</v>
      </c>
      <c r="BO318" s="102">
        <v>107594867</v>
      </c>
      <c r="BP318" s="110">
        <f t="shared" si="229"/>
        <v>242877.80361173814</v>
      </c>
      <c r="BQ318" s="108">
        <f t="shared" si="230"/>
        <v>13806</v>
      </c>
      <c r="BR318" s="62">
        <f t="shared" si="231"/>
        <v>12928</v>
      </c>
      <c r="BS318" s="83">
        <f t="shared" si="232"/>
        <v>0.93640446182819059</v>
      </c>
      <c r="BT318" s="102">
        <f t="shared" si="233"/>
        <v>11572928330</v>
      </c>
      <c r="BU318" s="110">
        <f t="shared" si="234"/>
        <v>895183.19384282175</v>
      </c>
      <c r="BV318" s="62">
        <f t="shared" si="235"/>
        <v>11197</v>
      </c>
      <c r="BW318" s="83">
        <f t="shared" si="236"/>
        <v>0.81102419238012458</v>
      </c>
      <c r="BX318" s="102">
        <f t="shared" si="237"/>
        <v>2427229320</v>
      </c>
      <c r="BY318" s="110">
        <f t="shared" si="238"/>
        <v>216774.96829507904</v>
      </c>
      <c r="BZ318" s="85"/>
      <c r="CA318" s="89">
        <f t="shared" si="239"/>
        <v>0.12538026944806602</v>
      </c>
      <c r="CB318" s="89">
        <f t="shared" si="240"/>
        <v>6.3595538171809407E-2</v>
      </c>
    </row>
    <row r="319" spans="1:80" s="15" customFormat="1" ht="13.5" customHeight="1">
      <c r="A319" s="65"/>
      <c r="B319" s="331">
        <v>53</v>
      </c>
      <c r="C319" s="328" t="s">
        <v>22</v>
      </c>
      <c r="D319" s="318" t="s">
        <v>157</v>
      </c>
      <c r="E319" s="307"/>
      <c r="F319" s="154">
        <v>6</v>
      </c>
      <c r="G319" s="62">
        <v>6</v>
      </c>
      <c r="H319" s="83">
        <f t="shared" si="202"/>
        <v>1</v>
      </c>
      <c r="I319" s="102">
        <v>8488780</v>
      </c>
      <c r="J319" s="110">
        <f t="shared" si="203"/>
        <v>1414796.6666666667</v>
      </c>
      <c r="K319" s="62">
        <v>6</v>
      </c>
      <c r="L319" s="83">
        <f t="shared" si="204"/>
        <v>1</v>
      </c>
      <c r="M319" s="102">
        <v>701582</v>
      </c>
      <c r="N319" s="110">
        <f t="shared" si="205"/>
        <v>116930.33333333333</v>
      </c>
      <c r="O319" s="154">
        <v>4</v>
      </c>
      <c r="P319" s="62">
        <v>4</v>
      </c>
      <c r="Q319" s="83">
        <f t="shared" si="206"/>
        <v>1</v>
      </c>
      <c r="R319" s="102">
        <v>4603140</v>
      </c>
      <c r="S319" s="110">
        <f t="shared" si="207"/>
        <v>1150785</v>
      </c>
      <c r="T319" s="62">
        <v>4</v>
      </c>
      <c r="U319" s="83">
        <f t="shared" si="208"/>
        <v>1</v>
      </c>
      <c r="V319" s="102">
        <v>655889</v>
      </c>
      <c r="W319" s="110">
        <f t="shared" si="209"/>
        <v>163972.25</v>
      </c>
      <c r="X319" s="154">
        <v>1084</v>
      </c>
      <c r="Y319" s="62">
        <v>1077</v>
      </c>
      <c r="Z319" s="83">
        <f t="shared" si="210"/>
        <v>0.99354243542435428</v>
      </c>
      <c r="AA319" s="102">
        <v>446214660</v>
      </c>
      <c r="AB319" s="110">
        <f t="shared" si="211"/>
        <v>414312.59052924789</v>
      </c>
      <c r="AC319" s="62">
        <v>929</v>
      </c>
      <c r="AD319" s="83">
        <f t="shared" si="212"/>
        <v>0.8570110701107011</v>
      </c>
      <c r="AE319" s="102">
        <v>91746714</v>
      </c>
      <c r="AF319" s="110">
        <f t="shared" si="213"/>
        <v>98758.572658772871</v>
      </c>
      <c r="AG319" s="154">
        <v>683</v>
      </c>
      <c r="AH319" s="62">
        <v>677</v>
      </c>
      <c r="AI319" s="83">
        <f t="shared" si="214"/>
        <v>0.99121522693997077</v>
      </c>
      <c r="AJ319" s="102">
        <v>327648080</v>
      </c>
      <c r="AK319" s="110">
        <f t="shared" si="215"/>
        <v>483970.57607090101</v>
      </c>
      <c r="AL319" s="62">
        <v>616</v>
      </c>
      <c r="AM319" s="83">
        <f t="shared" si="216"/>
        <v>0.9019033674963397</v>
      </c>
      <c r="AN319" s="102">
        <v>70567465</v>
      </c>
      <c r="AO319" s="110">
        <f t="shared" si="217"/>
        <v>114557.57305194806</v>
      </c>
      <c r="AP319" s="154">
        <v>241</v>
      </c>
      <c r="AQ319" s="62">
        <v>239</v>
      </c>
      <c r="AR319" s="83">
        <f t="shared" si="218"/>
        <v>0.99170124481327804</v>
      </c>
      <c r="AS319" s="102">
        <v>123702290</v>
      </c>
      <c r="AT319" s="110">
        <f t="shared" si="219"/>
        <v>517582.80334728031</v>
      </c>
      <c r="AU319" s="62">
        <v>220</v>
      </c>
      <c r="AV319" s="83">
        <f t="shared" si="220"/>
        <v>0.91286307053941906</v>
      </c>
      <c r="AW319" s="102">
        <v>23792389</v>
      </c>
      <c r="AX319" s="110">
        <f t="shared" si="221"/>
        <v>108147.22272727273</v>
      </c>
      <c r="AY319" s="154">
        <v>89</v>
      </c>
      <c r="AZ319" s="62">
        <v>87</v>
      </c>
      <c r="BA319" s="83">
        <f t="shared" si="222"/>
        <v>0.97752808988764039</v>
      </c>
      <c r="BB319" s="102">
        <v>49588930</v>
      </c>
      <c r="BC319" s="110">
        <f t="shared" si="223"/>
        <v>569987.70114942524</v>
      </c>
      <c r="BD319" s="62">
        <v>81</v>
      </c>
      <c r="BE319" s="83">
        <f t="shared" si="224"/>
        <v>0.9101123595505618</v>
      </c>
      <c r="BF319" s="102">
        <v>8583866</v>
      </c>
      <c r="BG319" s="110">
        <f t="shared" si="225"/>
        <v>105973.65432098765</v>
      </c>
      <c r="BH319" s="154">
        <v>18</v>
      </c>
      <c r="BI319" s="62">
        <v>18</v>
      </c>
      <c r="BJ319" s="83">
        <f t="shared" si="226"/>
        <v>1</v>
      </c>
      <c r="BK319" s="102">
        <v>20122890</v>
      </c>
      <c r="BL319" s="110">
        <f t="shared" si="227"/>
        <v>1117938.3333333333</v>
      </c>
      <c r="BM319" s="62">
        <v>17</v>
      </c>
      <c r="BN319" s="83">
        <f t="shared" si="228"/>
        <v>0.94444444444444442</v>
      </c>
      <c r="BO319" s="102">
        <v>2842709</v>
      </c>
      <c r="BP319" s="110">
        <f t="shared" si="229"/>
        <v>167218.17647058822</v>
      </c>
      <c r="BQ319" s="108">
        <f t="shared" si="230"/>
        <v>2125</v>
      </c>
      <c r="BR319" s="62">
        <f t="shared" si="231"/>
        <v>2108</v>
      </c>
      <c r="BS319" s="83">
        <f t="shared" si="232"/>
        <v>0.99199999999999999</v>
      </c>
      <c r="BT319" s="102">
        <f t="shared" si="233"/>
        <v>980368770</v>
      </c>
      <c r="BU319" s="110">
        <f t="shared" si="234"/>
        <v>465070.57400379505</v>
      </c>
      <c r="BV319" s="62">
        <f t="shared" si="235"/>
        <v>1873</v>
      </c>
      <c r="BW319" s="83">
        <f t="shared" si="236"/>
        <v>0.88141176470588234</v>
      </c>
      <c r="BX319" s="102">
        <f t="shared" si="237"/>
        <v>198890614</v>
      </c>
      <c r="BY319" s="110">
        <f t="shared" si="238"/>
        <v>106188.26161238654</v>
      </c>
      <c r="BZ319" s="85"/>
      <c r="CA319" s="89">
        <f t="shared" si="239"/>
        <v>0.11058823529411765</v>
      </c>
      <c r="CB319" s="89">
        <f t="shared" si="240"/>
        <v>8.0000000000000071E-3</v>
      </c>
    </row>
    <row r="320" spans="1:80" s="15" customFormat="1" ht="13.5" customHeight="1">
      <c r="A320" s="65"/>
      <c r="B320" s="332"/>
      <c r="C320" s="329"/>
      <c r="D320" s="306" t="s">
        <v>171</v>
      </c>
      <c r="E320" s="307"/>
      <c r="F320" s="154">
        <v>1</v>
      </c>
      <c r="G320" s="62">
        <v>1</v>
      </c>
      <c r="H320" s="83">
        <f t="shared" ref="H320:H396" si="241">IFERROR(G320/F320,"-")</f>
        <v>1</v>
      </c>
      <c r="I320" s="102">
        <v>362270</v>
      </c>
      <c r="J320" s="110">
        <f t="shared" ref="J320:J396" si="242">IFERROR(I320/G320,"-")</f>
        <v>362270</v>
      </c>
      <c r="K320" s="62">
        <v>1</v>
      </c>
      <c r="L320" s="83">
        <f t="shared" ref="L320:L396" si="243">IFERROR(K320/F320,"-")</f>
        <v>1</v>
      </c>
      <c r="M320" s="102">
        <v>38296</v>
      </c>
      <c r="N320" s="110">
        <f t="shared" ref="N320:N396" si="244">IFERROR(M320/K320,"-")</f>
        <v>38296</v>
      </c>
      <c r="O320" s="154">
        <v>0</v>
      </c>
      <c r="P320" s="62">
        <v>0</v>
      </c>
      <c r="Q320" s="83" t="str">
        <f t="shared" ref="Q320:Q396" si="245">IFERROR(P320/O320,"-")</f>
        <v>-</v>
      </c>
      <c r="R320" s="102">
        <v>0</v>
      </c>
      <c r="S320" s="110" t="str">
        <f t="shared" ref="S320:S396" si="246">IFERROR(R320/P320,"-")</f>
        <v>-</v>
      </c>
      <c r="T320" s="62">
        <v>0</v>
      </c>
      <c r="U320" s="83" t="str">
        <f t="shared" ref="U320:U396" si="247">IFERROR(T320/O320,"-")</f>
        <v>-</v>
      </c>
      <c r="V320" s="102">
        <v>0</v>
      </c>
      <c r="W320" s="110" t="str">
        <f t="shared" ref="W320:W396" si="248">IFERROR(V320/T320,"-")</f>
        <v>-</v>
      </c>
      <c r="X320" s="154">
        <v>60</v>
      </c>
      <c r="Y320" s="62">
        <v>60</v>
      </c>
      <c r="Z320" s="83">
        <f t="shared" ref="Z320:Z396" si="249">IFERROR(Y320/X320,"-")</f>
        <v>1</v>
      </c>
      <c r="AA320" s="102">
        <v>23871660</v>
      </c>
      <c r="AB320" s="110">
        <f t="shared" ref="AB320:AB396" si="250">IFERROR(AA320/Y320,"-")</f>
        <v>397861</v>
      </c>
      <c r="AC320" s="62">
        <v>52</v>
      </c>
      <c r="AD320" s="83">
        <f t="shared" ref="AD320:AD396" si="251">IFERROR(AC320/X320,"-")</f>
        <v>0.8666666666666667</v>
      </c>
      <c r="AE320" s="102">
        <v>4703269</v>
      </c>
      <c r="AF320" s="110">
        <f t="shared" ref="AF320:AF396" si="252">IFERROR(AE320/AC320,"-")</f>
        <v>90447.480769230766</v>
      </c>
      <c r="AG320" s="154">
        <v>23</v>
      </c>
      <c r="AH320" s="62">
        <v>22</v>
      </c>
      <c r="AI320" s="83">
        <f t="shared" ref="AI320:AI396" si="253">IFERROR(AH320/AG320,"-")</f>
        <v>0.95652173913043481</v>
      </c>
      <c r="AJ320" s="102">
        <v>10373660</v>
      </c>
      <c r="AK320" s="110">
        <f t="shared" ref="AK320:AK396" si="254">IFERROR(AJ320/AH320,"-")</f>
        <v>471530</v>
      </c>
      <c r="AL320" s="62">
        <v>19</v>
      </c>
      <c r="AM320" s="83">
        <f t="shared" ref="AM320:AM396" si="255">IFERROR(AL320/AG320,"-")</f>
        <v>0.82608695652173914</v>
      </c>
      <c r="AN320" s="102">
        <v>3517398</v>
      </c>
      <c r="AO320" s="110">
        <f t="shared" ref="AO320:AO396" si="256">IFERROR(AN320/AL320,"-")</f>
        <v>185126.21052631579</v>
      </c>
      <c r="AP320" s="154">
        <v>4</v>
      </c>
      <c r="AQ320" s="62">
        <v>4</v>
      </c>
      <c r="AR320" s="83">
        <f t="shared" ref="AR320:AR396" si="257">IFERROR(AQ320/AP320,"-")</f>
        <v>1</v>
      </c>
      <c r="AS320" s="102">
        <v>1848650</v>
      </c>
      <c r="AT320" s="110">
        <f t="shared" ref="AT320:AT396" si="258">IFERROR(AS320/AQ320,"-")</f>
        <v>462162.5</v>
      </c>
      <c r="AU320" s="62">
        <v>3</v>
      </c>
      <c r="AV320" s="83">
        <f t="shared" ref="AV320:AV396" si="259">IFERROR(AU320/AP320,"-")</f>
        <v>0.75</v>
      </c>
      <c r="AW320" s="102">
        <v>303762</v>
      </c>
      <c r="AX320" s="110">
        <f t="shared" ref="AX320:AX396" si="260">IFERROR(AW320/AU320,"-")</f>
        <v>101254</v>
      </c>
      <c r="AY320" s="154">
        <v>0</v>
      </c>
      <c r="AZ320" s="62">
        <v>0</v>
      </c>
      <c r="BA320" s="83" t="str">
        <f t="shared" ref="BA320:BA396" si="261">IFERROR(AZ320/AY320,"-")</f>
        <v>-</v>
      </c>
      <c r="BB320" s="102">
        <v>0</v>
      </c>
      <c r="BC320" s="110" t="str">
        <f t="shared" ref="BC320:BC396" si="262">IFERROR(BB320/AZ320,"-")</f>
        <v>-</v>
      </c>
      <c r="BD320" s="62">
        <v>0</v>
      </c>
      <c r="BE320" s="83" t="str">
        <f t="shared" ref="BE320:BE396" si="263">IFERROR(BD320/AY320,"-")</f>
        <v>-</v>
      </c>
      <c r="BF320" s="102">
        <v>0</v>
      </c>
      <c r="BG320" s="110" t="str">
        <f t="shared" ref="BG320:BG396" si="264">IFERROR(BF320/BD320,"-")</f>
        <v>-</v>
      </c>
      <c r="BH320" s="154">
        <v>0</v>
      </c>
      <c r="BI320" s="62">
        <v>0</v>
      </c>
      <c r="BJ320" s="83" t="str">
        <f t="shared" ref="BJ320:BJ396" si="265">IFERROR(BI320/BH320,"-")</f>
        <v>-</v>
      </c>
      <c r="BK320" s="102">
        <v>0</v>
      </c>
      <c r="BL320" s="110" t="str">
        <f t="shared" ref="BL320:BL396" si="266">IFERROR(BK320/BI320,"-")</f>
        <v>-</v>
      </c>
      <c r="BM320" s="62">
        <v>0</v>
      </c>
      <c r="BN320" s="83" t="str">
        <f t="shared" ref="BN320:BN396" si="267">IFERROR(BM320/BH320,"-")</f>
        <v>-</v>
      </c>
      <c r="BO320" s="102">
        <v>0</v>
      </c>
      <c r="BP320" s="110" t="str">
        <f t="shared" ref="BP320:BP396" si="268">IFERROR(BO320/BM320,"-")</f>
        <v>-</v>
      </c>
      <c r="BQ320" s="108">
        <f t="shared" ref="BQ320:BQ396" si="269">SUM(F320,O320,X320,AG320,AP320,AY320,BH320)</f>
        <v>88</v>
      </c>
      <c r="BR320" s="62">
        <f t="shared" ref="BR320:BR396" si="270">SUM(G320,P320,Y320,AH320,AQ320,AZ320,BI320)</f>
        <v>87</v>
      </c>
      <c r="BS320" s="83">
        <f t="shared" ref="BS320:BS396" si="271">IFERROR(BR320/BQ320,"-")</f>
        <v>0.98863636363636365</v>
      </c>
      <c r="BT320" s="102">
        <f t="shared" ref="BT320:BT396" si="272">SUM(I320,R320,AA320,AJ320,AS320,BB320,BK320)</f>
        <v>36456240</v>
      </c>
      <c r="BU320" s="110">
        <f t="shared" ref="BU320:BU396" si="273">IFERROR(BT320/BR320,"-")</f>
        <v>419037.24137931032</v>
      </c>
      <c r="BV320" s="62">
        <f t="shared" ref="BV320:BV396" si="274">SUM(K320,T320,AC320,AL320,AU320,BD320,BM320)</f>
        <v>75</v>
      </c>
      <c r="BW320" s="83">
        <f t="shared" ref="BW320:BW396" si="275">IFERROR(BV320/BQ320,"-")</f>
        <v>0.85227272727272729</v>
      </c>
      <c r="BX320" s="102">
        <f t="shared" ref="BX320:BX396" si="276">SUM(M320,V320,AE320,AN320,AW320,BF320,BO320)</f>
        <v>8562725</v>
      </c>
      <c r="BY320" s="110">
        <f t="shared" ref="BY320:BY396" si="277">IFERROR(BX320/BV320,"-")</f>
        <v>114169.66666666667</v>
      </c>
      <c r="BZ320" s="85"/>
      <c r="CA320" s="89">
        <f t="shared" si="239"/>
        <v>0.13636363636363635</v>
      </c>
      <c r="CB320" s="89">
        <f t="shared" si="240"/>
        <v>1.1363636363636354E-2</v>
      </c>
    </row>
    <row r="321" spans="1:80" s="15" customFormat="1" ht="13.5" customHeight="1">
      <c r="A321" s="65"/>
      <c r="B321" s="332"/>
      <c r="C321" s="329"/>
      <c r="D321" s="84"/>
      <c r="E321" s="74" t="s">
        <v>167</v>
      </c>
      <c r="F321" s="178">
        <v>1</v>
      </c>
      <c r="G321" s="64">
        <v>1</v>
      </c>
      <c r="H321" s="82">
        <f t="shared" si="241"/>
        <v>1</v>
      </c>
      <c r="I321" s="111">
        <v>362270</v>
      </c>
      <c r="J321" s="112">
        <f t="shared" si="242"/>
        <v>362270</v>
      </c>
      <c r="K321" s="64">
        <v>1</v>
      </c>
      <c r="L321" s="82">
        <f t="shared" si="243"/>
        <v>1</v>
      </c>
      <c r="M321" s="111">
        <v>38296</v>
      </c>
      <c r="N321" s="112">
        <f t="shared" si="244"/>
        <v>38296</v>
      </c>
      <c r="O321" s="178">
        <v>0</v>
      </c>
      <c r="P321" s="64">
        <v>0</v>
      </c>
      <c r="Q321" s="82" t="str">
        <f t="shared" si="245"/>
        <v>-</v>
      </c>
      <c r="R321" s="111">
        <v>0</v>
      </c>
      <c r="S321" s="112" t="str">
        <f t="shared" si="246"/>
        <v>-</v>
      </c>
      <c r="T321" s="64">
        <v>0</v>
      </c>
      <c r="U321" s="82" t="str">
        <f t="shared" si="247"/>
        <v>-</v>
      </c>
      <c r="V321" s="111">
        <v>0</v>
      </c>
      <c r="W321" s="112" t="str">
        <f t="shared" si="248"/>
        <v>-</v>
      </c>
      <c r="X321" s="178">
        <v>43</v>
      </c>
      <c r="Y321" s="64">
        <v>43</v>
      </c>
      <c r="Z321" s="82">
        <f t="shared" si="249"/>
        <v>1</v>
      </c>
      <c r="AA321" s="111">
        <v>17056020</v>
      </c>
      <c r="AB321" s="112">
        <f t="shared" si="250"/>
        <v>396651.62790697673</v>
      </c>
      <c r="AC321" s="64">
        <v>38</v>
      </c>
      <c r="AD321" s="82">
        <f t="shared" si="251"/>
        <v>0.88372093023255816</v>
      </c>
      <c r="AE321" s="111">
        <v>3466315</v>
      </c>
      <c r="AF321" s="112">
        <f t="shared" si="252"/>
        <v>91218.81578947368</v>
      </c>
      <c r="AG321" s="178">
        <v>17</v>
      </c>
      <c r="AH321" s="64">
        <v>16</v>
      </c>
      <c r="AI321" s="82">
        <f t="shared" si="253"/>
        <v>0.94117647058823528</v>
      </c>
      <c r="AJ321" s="111">
        <v>8861320</v>
      </c>
      <c r="AK321" s="112">
        <f t="shared" si="254"/>
        <v>553832.5</v>
      </c>
      <c r="AL321" s="64">
        <v>14</v>
      </c>
      <c r="AM321" s="82">
        <f t="shared" si="255"/>
        <v>0.82352941176470584</v>
      </c>
      <c r="AN321" s="111">
        <v>3301095</v>
      </c>
      <c r="AO321" s="112">
        <f t="shared" si="256"/>
        <v>235792.5</v>
      </c>
      <c r="AP321" s="178">
        <v>2</v>
      </c>
      <c r="AQ321" s="64">
        <v>2</v>
      </c>
      <c r="AR321" s="82">
        <f t="shared" si="257"/>
        <v>1</v>
      </c>
      <c r="AS321" s="111">
        <v>1000060</v>
      </c>
      <c r="AT321" s="112">
        <f t="shared" si="258"/>
        <v>500030</v>
      </c>
      <c r="AU321" s="64">
        <v>2</v>
      </c>
      <c r="AV321" s="82">
        <f t="shared" si="259"/>
        <v>1</v>
      </c>
      <c r="AW321" s="111">
        <v>252628</v>
      </c>
      <c r="AX321" s="112">
        <f t="shared" si="260"/>
        <v>126314</v>
      </c>
      <c r="AY321" s="178">
        <v>0</v>
      </c>
      <c r="AZ321" s="64">
        <v>0</v>
      </c>
      <c r="BA321" s="82" t="str">
        <f t="shared" si="261"/>
        <v>-</v>
      </c>
      <c r="BB321" s="111">
        <v>0</v>
      </c>
      <c r="BC321" s="112" t="str">
        <f t="shared" si="262"/>
        <v>-</v>
      </c>
      <c r="BD321" s="64">
        <v>0</v>
      </c>
      <c r="BE321" s="82" t="str">
        <f t="shared" si="263"/>
        <v>-</v>
      </c>
      <c r="BF321" s="111">
        <v>0</v>
      </c>
      <c r="BG321" s="112" t="str">
        <f t="shared" si="264"/>
        <v>-</v>
      </c>
      <c r="BH321" s="178">
        <v>0</v>
      </c>
      <c r="BI321" s="64">
        <v>0</v>
      </c>
      <c r="BJ321" s="82" t="str">
        <f t="shared" si="265"/>
        <v>-</v>
      </c>
      <c r="BK321" s="111">
        <v>0</v>
      </c>
      <c r="BL321" s="112" t="str">
        <f t="shared" si="266"/>
        <v>-</v>
      </c>
      <c r="BM321" s="64">
        <v>0</v>
      </c>
      <c r="BN321" s="82" t="str">
        <f t="shared" si="267"/>
        <v>-</v>
      </c>
      <c r="BO321" s="111">
        <v>0</v>
      </c>
      <c r="BP321" s="112" t="str">
        <f t="shared" si="268"/>
        <v>-</v>
      </c>
      <c r="BQ321" s="109">
        <f t="shared" si="269"/>
        <v>63</v>
      </c>
      <c r="BR321" s="64">
        <f t="shared" si="270"/>
        <v>62</v>
      </c>
      <c r="BS321" s="82">
        <f t="shared" si="271"/>
        <v>0.98412698412698407</v>
      </c>
      <c r="BT321" s="111">
        <f t="shared" si="272"/>
        <v>27279670</v>
      </c>
      <c r="BU321" s="112">
        <f t="shared" si="273"/>
        <v>439994.67741935485</v>
      </c>
      <c r="BV321" s="64">
        <f t="shared" si="274"/>
        <v>55</v>
      </c>
      <c r="BW321" s="82">
        <f t="shared" si="275"/>
        <v>0.87301587301587302</v>
      </c>
      <c r="BX321" s="111">
        <f t="shared" si="276"/>
        <v>7058334</v>
      </c>
      <c r="BY321" s="112">
        <f t="shared" si="277"/>
        <v>128333.34545454546</v>
      </c>
      <c r="BZ321" s="85"/>
      <c r="CA321" s="89">
        <f t="shared" si="239"/>
        <v>0.11111111111111105</v>
      </c>
      <c r="CB321" s="89">
        <f t="shared" si="240"/>
        <v>1.5873015873015928E-2</v>
      </c>
    </row>
    <row r="322" spans="1:80" s="15" customFormat="1" ht="13.5" customHeight="1">
      <c r="A322" s="65"/>
      <c r="B322" s="332"/>
      <c r="C322" s="329"/>
      <c r="D322" s="84"/>
      <c r="E322" s="209" t="s">
        <v>168</v>
      </c>
      <c r="F322" s="224">
        <v>0</v>
      </c>
      <c r="G322" s="225">
        <v>0</v>
      </c>
      <c r="H322" s="226" t="str">
        <f t="shared" si="241"/>
        <v>-</v>
      </c>
      <c r="I322" s="227">
        <v>0</v>
      </c>
      <c r="J322" s="228" t="str">
        <f t="shared" si="242"/>
        <v>-</v>
      </c>
      <c r="K322" s="225">
        <v>0</v>
      </c>
      <c r="L322" s="226" t="str">
        <f t="shared" si="243"/>
        <v>-</v>
      </c>
      <c r="M322" s="227">
        <v>0</v>
      </c>
      <c r="N322" s="228" t="str">
        <f t="shared" si="244"/>
        <v>-</v>
      </c>
      <c r="O322" s="224">
        <v>0</v>
      </c>
      <c r="P322" s="225">
        <v>0</v>
      </c>
      <c r="Q322" s="226" t="str">
        <f t="shared" si="245"/>
        <v>-</v>
      </c>
      <c r="R322" s="227">
        <v>0</v>
      </c>
      <c r="S322" s="228" t="str">
        <f t="shared" si="246"/>
        <v>-</v>
      </c>
      <c r="T322" s="225">
        <v>0</v>
      </c>
      <c r="U322" s="226" t="str">
        <f t="shared" si="247"/>
        <v>-</v>
      </c>
      <c r="V322" s="227">
        <v>0</v>
      </c>
      <c r="W322" s="228" t="str">
        <f t="shared" si="248"/>
        <v>-</v>
      </c>
      <c r="X322" s="224">
        <v>17</v>
      </c>
      <c r="Y322" s="225">
        <v>17</v>
      </c>
      <c r="Z322" s="226">
        <f t="shared" si="249"/>
        <v>1</v>
      </c>
      <c r="AA322" s="227">
        <v>6815640</v>
      </c>
      <c r="AB322" s="228">
        <f t="shared" si="250"/>
        <v>400920</v>
      </c>
      <c r="AC322" s="225">
        <v>14</v>
      </c>
      <c r="AD322" s="226">
        <f t="shared" si="251"/>
        <v>0.82352941176470584</v>
      </c>
      <c r="AE322" s="227">
        <v>1236954</v>
      </c>
      <c r="AF322" s="228">
        <f t="shared" si="252"/>
        <v>88353.857142857145</v>
      </c>
      <c r="AG322" s="224">
        <v>6</v>
      </c>
      <c r="AH322" s="225">
        <v>6</v>
      </c>
      <c r="AI322" s="226">
        <f t="shared" si="253"/>
        <v>1</v>
      </c>
      <c r="AJ322" s="227">
        <v>1512340</v>
      </c>
      <c r="AK322" s="228">
        <f t="shared" si="254"/>
        <v>252056.66666666666</v>
      </c>
      <c r="AL322" s="225">
        <v>5</v>
      </c>
      <c r="AM322" s="226">
        <f t="shared" si="255"/>
        <v>0.83333333333333337</v>
      </c>
      <c r="AN322" s="227">
        <v>216303</v>
      </c>
      <c r="AO322" s="228">
        <f t="shared" si="256"/>
        <v>43260.6</v>
      </c>
      <c r="AP322" s="224">
        <v>2</v>
      </c>
      <c r="AQ322" s="225">
        <v>2</v>
      </c>
      <c r="AR322" s="226">
        <f t="shared" si="257"/>
        <v>1</v>
      </c>
      <c r="AS322" s="227">
        <v>848590</v>
      </c>
      <c r="AT322" s="228">
        <f t="shared" si="258"/>
        <v>424295</v>
      </c>
      <c r="AU322" s="225">
        <v>1</v>
      </c>
      <c r="AV322" s="226">
        <f t="shared" si="259"/>
        <v>0.5</v>
      </c>
      <c r="AW322" s="227">
        <v>51134</v>
      </c>
      <c r="AX322" s="228">
        <f t="shared" si="260"/>
        <v>51134</v>
      </c>
      <c r="AY322" s="224">
        <v>0</v>
      </c>
      <c r="AZ322" s="225">
        <v>0</v>
      </c>
      <c r="BA322" s="226" t="str">
        <f t="shared" si="261"/>
        <v>-</v>
      </c>
      <c r="BB322" s="227">
        <v>0</v>
      </c>
      <c r="BC322" s="228" t="str">
        <f t="shared" si="262"/>
        <v>-</v>
      </c>
      <c r="BD322" s="225">
        <v>0</v>
      </c>
      <c r="BE322" s="226" t="str">
        <f t="shared" si="263"/>
        <v>-</v>
      </c>
      <c r="BF322" s="227">
        <v>0</v>
      </c>
      <c r="BG322" s="228" t="str">
        <f t="shared" si="264"/>
        <v>-</v>
      </c>
      <c r="BH322" s="224">
        <v>0</v>
      </c>
      <c r="BI322" s="225">
        <v>0</v>
      </c>
      <c r="BJ322" s="226" t="str">
        <f t="shared" si="265"/>
        <v>-</v>
      </c>
      <c r="BK322" s="227">
        <v>0</v>
      </c>
      <c r="BL322" s="228" t="str">
        <f t="shared" si="266"/>
        <v>-</v>
      </c>
      <c r="BM322" s="225">
        <v>0</v>
      </c>
      <c r="BN322" s="226" t="str">
        <f t="shared" si="267"/>
        <v>-</v>
      </c>
      <c r="BO322" s="227">
        <v>0</v>
      </c>
      <c r="BP322" s="228" t="str">
        <f t="shared" si="268"/>
        <v>-</v>
      </c>
      <c r="BQ322" s="229">
        <f t="shared" si="269"/>
        <v>25</v>
      </c>
      <c r="BR322" s="225">
        <f t="shared" si="270"/>
        <v>25</v>
      </c>
      <c r="BS322" s="226">
        <f t="shared" si="271"/>
        <v>1</v>
      </c>
      <c r="BT322" s="227">
        <f t="shared" si="272"/>
        <v>9176570</v>
      </c>
      <c r="BU322" s="228">
        <f t="shared" si="273"/>
        <v>367062.8</v>
      </c>
      <c r="BV322" s="225">
        <f t="shared" si="274"/>
        <v>20</v>
      </c>
      <c r="BW322" s="226">
        <f t="shared" si="275"/>
        <v>0.8</v>
      </c>
      <c r="BX322" s="227">
        <f t="shared" si="276"/>
        <v>1504391</v>
      </c>
      <c r="BY322" s="228">
        <f t="shared" si="277"/>
        <v>75219.55</v>
      </c>
      <c r="BZ322" s="85"/>
      <c r="CA322" s="89">
        <f t="shared" si="239"/>
        <v>0.19999999999999996</v>
      </c>
      <c r="CB322" s="89">
        <f t="shared" si="240"/>
        <v>0</v>
      </c>
    </row>
    <row r="323" spans="1:80" s="15" customFormat="1" ht="13.5" customHeight="1">
      <c r="A323" s="65"/>
      <c r="B323" s="332"/>
      <c r="C323" s="329"/>
      <c r="D323" s="221"/>
      <c r="E323" s="75" t="s">
        <v>234</v>
      </c>
      <c r="F323" s="222">
        <v>0</v>
      </c>
      <c r="G323" s="136">
        <v>0</v>
      </c>
      <c r="H323" s="134" t="str">
        <f>IFERROR(G323/F323,"-")</f>
        <v>-</v>
      </c>
      <c r="I323" s="137">
        <v>0</v>
      </c>
      <c r="J323" s="135" t="str">
        <f>IFERROR(I323/G323,"-")</f>
        <v>-</v>
      </c>
      <c r="K323" s="136">
        <v>0</v>
      </c>
      <c r="L323" s="134" t="str">
        <f>IFERROR(K323/F323,"-")</f>
        <v>-</v>
      </c>
      <c r="M323" s="137">
        <v>0</v>
      </c>
      <c r="N323" s="135" t="str">
        <f>IFERROR(M323/K323,"-")</f>
        <v>-</v>
      </c>
      <c r="O323" s="222">
        <v>0</v>
      </c>
      <c r="P323" s="136">
        <v>0</v>
      </c>
      <c r="Q323" s="134" t="str">
        <f>IFERROR(P323/O323,"-")</f>
        <v>-</v>
      </c>
      <c r="R323" s="137">
        <v>0</v>
      </c>
      <c r="S323" s="135" t="str">
        <f>IFERROR(R323/P323,"-")</f>
        <v>-</v>
      </c>
      <c r="T323" s="136">
        <v>0</v>
      </c>
      <c r="U323" s="134" t="str">
        <f>IFERROR(T323/O323,"-")</f>
        <v>-</v>
      </c>
      <c r="V323" s="137">
        <v>0</v>
      </c>
      <c r="W323" s="135" t="str">
        <f>IFERROR(V323/T323,"-")</f>
        <v>-</v>
      </c>
      <c r="X323" s="222">
        <v>0</v>
      </c>
      <c r="Y323" s="136">
        <v>0</v>
      </c>
      <c r="Z323" s="134" t="str">
        <f>IFERROR(Y323/X323,"-")</f>
        <v>-</v>
      </c>
      <c r="AA323" s="137">
        <v>0</v>
      </c>
      <c r="AB323" s="135" t="str">
        <f>IFERROR(AA323/Y323,"-")</f>
        <v>-</v>
      </c>
      <c r="AC323" s="136">
        <v>0</v>
      </c>
      <c r="AD323" s="134" t="str">
        <f>IFERROR(AC323/X323,"-")</f>
        <v>-</v>
      </c>
      <c r="AE323" s="137">
        <v>0</v>
      </c>
      <c r="AF323" s="135" t="str">
        <f>IFERROR(AE323/AC323,"-")</f>
        <v>-</v>
      </c>
      <c r="AG323" s="222">
        <v>0</v>
      </c>
      <c r="AH323" s="136">
        <v>0</v>
      </c>
      <c r="AI323" s="134" t="str">
        <f>IFERROR(AH323/AG323,"-")</f>
        <v>-</v>
      </c>
      <c r="AJ323" s="137">
        <v>0</v>
      </c>
      <c r="AK323" s="135" t="str">
        <f>IFERROR(AJ323/AH323,"-")</f>
        <v>-</v>
      </c>
      <c r="AL323" s="136">
        <v>0</v>
      </c>
      <c r="AM323" s="134" t="str">
        <f>IFERROR(AL323/AG323,"-")</f>
        <v>-</v>
      </c>
      <c r="AN323" s="137">
        <v>0</v>
      </c>
      <c r="AO323" s="135" t="str">
        <f>IFERROR(AN323/AL323,"-")</f>
        <v>-</v>
      </c>
      <c r="AP323" s="222">
        <v>0</v>
      </c>
      <c r="AQ323" s="136">
        <v>0</v>
      </c>
      <c r="AR323" s="134" t="str">
        <f>IFERROR(AQ323/AP323,"-")</f>
        <v>-</v>
      </c>
      <c r="AS323" s="137">
        <v>0</v>
      </c>
      <c r="AT323" s="135" t="str">
        <f>IFERROR(AS323/AQ323,"-")</f>
        <v>-</v>
      </c>
      <c r="AU323" s="136">
        <v>0</v>
      </c>
      <c r="AV323" s="134" t="str">
        <f>IFERROR(AU323/AP323,"-")</f>
        <v>-</v>
      </c>
      <c r="AW323" s="137">
        <v>0</v>
      </c>
      <c r="AX323" s="135" t="str">
        <f>IFERROR(AW323/AU323,"-")</f>
        <v>-</v>
      </c>
      <c r="AY323" s="222">
        <v>0</v>
      </c>
      <c r="AZ323" s="136">
        <v>0</v>
      </c>
      <c r="BA323" s="134" t="str">
        <f>IFERROR(AZ323/AY323,"-")</f>
        <v>-</v>
      </c>
      <c r="BB323" s="137">
        <v>0</v>
      </c>
      <c r="BC323" s="135" t="str">
        <f>IFERROR(BB323/AZ323,"-")</f>
        <v>-</v>
      </c>
      <c r="BD323" s="136">
        <v>0</v>
      </c>
      <c r="BE323" s="134" t="str">
        <f>IFERROR(BD323/AY323,"-")</f>
        <v>-</v>
      </c>
      <c r="BF323" s="137">
        <v>0</v>
      </c>
      <c r="BG323" s="135" t="str">
        <f>IFERROR(BF323/BD323,"-")</f>
        <v>-</v>
      </c>
      <c r="BH323" s="222">
        <v>0</v>
      </c>
      <c r="BI323" s="136">
        <v>0</v>
      </c>
      <c r="BJ323" s="134" t="str">
        <f>IFERROR(BI323/BH323,"-")</f>
        <v>-</v>
      </c>
      <c r="BK323" s="137">
        <v>0</v>
      </c>
      <c r="BL323" s="135" t="str">
        <f>IFERROR(BK323/BI323,"-")</f>
        <v>-</v>
      </c>
      <c r="BM323" s="136">
        <v>0</v>
      </c>
      <c r="BN323" s="134" t="str">
        <f>IFERROR(BM323/BH323,"-")</f>
        <v>-</v>
      </c>
      <c r="BO323" s="137">
        <v>0</v>
      </c>
      <c r="BP323" s="135" t="str">
        <f>IFERROR(BO323/BM323,"-")</f>
        <v>-</v>
      </c>
      <c r="BQ323" s="223">
        <f t="shared" si="269"/>
        <v>0</v>
      </c>
      <c r="BR323" s="136">
        <f t="shared" si="270"/>
        <v>0</v>
      </c>
      <c r="BS323" s="134" t="str">
        <f>IFERROR(BR323/BQ323,"-")</f>
        <v>-</v>
      </c>
      <c r="BT323" s="137">
        <f>SUM(I323,R323,AA323,AJ323,AS323,BB323,BK323)</f>
        <v>0</v>
      </c>
      <c r="BU323" s="135" t="str">
        <f>IFERROR(BT323/BR323,"-")</f>
        <v>-</v>
      </c>
      <c r="BV323" s="136">
        <f>SUM(K323,T323,AC323,AL323,AU323,BD323,BM323)</f>
        <v>0</v>
      </c>
      <c r="BW323" s="134" t="str">
        <f>IFERROR(BV323/BQ323,"-")</f>
        <v>-</v>
      </c>
      <c r="BX323" s="137">
        <f>SUM(M323,V323,AE323,AN323,AW323,BF323,BO323)</f>
        <v>0</v>
      </c>
      <c r="BY323" s="135" t="str">
        <f>IFERROR(BX323/BV323,"-")</f>
        <v>-</v>
      </c>
      <c r="BZ323" s="85"/>
      <c r="CA323" s="89" t="str">
        <f t="shared" si="239"/>
        <v>-</v>
      </c>
      <c r="CB323" s="89" t="str">
        <f t="shared" si="240"/>
        <v>-</v>
      </c>
    </row>
    <row r="324" spans="1:80" s="15" customFormat="1" ht="13.5" customHeight="1">
      <c r="A324" s="65"/>
      <c r="B324" s="333"/>
      <c r="C324" s="330"/>
      <c r="D324" s="338" t="s">
        <v>225</v>
      </c>
      <c r="E324" s="339"/>
      <c r="F324" s="154">
        <v>28</v>
      </c>
      <c r="G324" s="62">
        <v>27</v>
      </c>
      <c r="H324" s="83">
        <f t="shared" si="241"/>
        <v>0.9642857142857143</v>
      </c>
      <c r="I324" s="102">
        <v>71051510</v>
      </c>
      <c r="J324" s="110">
        <f t="shared" si="242"/>
        <v>2631537.4074074072</v>
      </c>
      <c r="K324" s="62">
        <v>17</v>
      </c>
      <c r="L324" s="83">
        <f t="shared" si="243"/>
        <v>0.6071428571428571</v>
      </c>
      <c r="M324" s="102">
        <v>19114831</v>
      </c>
      <c r="N324" s="110">
        <f t="shared" si="244"/>
        <v>1124401.8235294118</v>
      </c>
      <c r="O324" s="154">
        <v>70</v>
      </c>
      <c r="P324" s="62">
        <v>68</v>
      </c>
      <c r="Q324" s="83">
        <f t="shared" si="245"/>
        <v>0.97142857142857142</v>
      </c>
      <c r="R324" s="102">
        <v>141900950</v>
      </c>
      <c r="S324" s="110">
        <f t="shared" si="246"/>
        <v>2086778.6764705882</v>
      </c>
      <c r="T324" s="62">
        <v>60</v>
      </c>
      <c r="U324" s="83">
        <f t="shared" si="247"/>
        <v>0.8571428571428571</v>
      </c>
      <c r="V324" s="102">
        <v>65842544</v>
      </c>
      <c r="W324" s="110">
        <f t="shared" si="248"/>
        <v>1097375.7333333334</v>
      </c>
      <c r="X324" s="154">
        <v>2981</v>
      </c>
      <c r="Y324" s="62">
        <v>2786</v>
      </c>
      <c r="Z324" s="83">
        <f t="shared" si="249"/>
        <v>0.93458570949345854</v>
      </c>
      <c r="AA324" s="102">
        <v>1916019680</v>
      </c>
      <c r="AB324" s="110">
        <f t="shared" si="250"/>
        <v>687731.39985642501</v>
      </c>
      <c r="AC324" s="62">
        <v>2393</v>
      </c>
      <c r="AD324" s="83">
        <f t="shared" si="251"/>
        <v>0.80275075478027502</v>
      </c>
      <c r="AE324" s="102">
        <v>465492319</v>
      </c>
      <c r="AF324" s="110">
        <f t="shared" si="252"/>
        <v>194522.49017969077</v>
      </c>
      <c r="AG324" s="154">
        <v>2494</v>
      </c>
      <c r="AH324" s="62">
        <v>2400</v>
      </c>
      <c r="AI324" s="83">
        <f t="shared" si="253"/>
        <v>0.96230954290296711</v>
      </c>
      <c r="AJ324" s="102">
        <v>2111005610</v>
      </c>
      <c r="AK324" s="110">
        <f t="shared" si="254"/>
        <v>879585.67083333328</v>
      </c>
      <c r="AL324" s="62">
        <v>2184</v>
      </c>
      <c r="AM324" s="83">
        <f t="shared" si="255"/>
        <v>0.87570168404170012</v>
      </c>
      <c r="AN324" s="102">
        <v>480221432</v>
      </c>
      <c r="AO324" s="110">
        <f t="shared" si="256"/>
        <v>219881.60805860805</v>
      </c>
      <c r="AP324" s="154">
        <v>1579</v>
      </c>
      <c r="AQ324" s="62">
        <v>1505</v>
      </c>
      <c r="AR324" s="83">
        <f t="shared" si="257"/>
        <v>0.95313489550348318</v>
      </c>
      <c r="AS324" s="102">
        <v>1380857860</v>
      </c>
      <c r="AT324" s="110">
        <f t="shared" si="258"/>
        <v>917513.52823920269</v>
      </c>
      <c r="AU324" s="62">
        <v>1371</v>
      </c>
      <c r="AV324" s="83">
        <f t="shared" si="259"/>
        <v>0.86827105763141232</v>
      </c>
      <c r="AW324" s="102">
        <v>269810954</v>
      </c>
      <c r="AX324" s="110">
        <f t="shared" si="260"/>
        <v>196798.65353756383</v>
      </c>
      <c r="AY324" s="154">
        <v>702</v>
      </c>
      <c r="AZ324" s="62">
        <v>657</v>
      </c>
      <c r="BA324" s="83">
        <f t="shared" si="261"/>
        <v>0.9358974358974359</v>
      </c>
      <c r="BB324" s="102">
        <v>639438210</v>
      </c>
      <c r="BC324" s="110">
        <f t="shared" si="262"/>
        <v>973269.72602739721</v>
      </c>
      <c r="BD324" s="62">
        <v>598</v>
      </c>
      <c r="BE324" s="83">
        <f t="shared" si="263"/>
        <v>0.85185185185185186</v>
      </c>
      <c r="BF324" s="102">
        <v>121438908</v>
      </c>
      <c r="BG324" s="110">
        <f t="shared" si="264"/>
        <v>203075.09698996655</v>
      </c>
      <c r="BH324" s="154">
        <v>256</v>
      </c>
      <c r="BI324" s="62">
        <v>229</v>
      </c>
      <c r="BJ324" s="83">
        <f t="shared" si="265"/>
        <v>0.89453125</v>
      </c>
      <c r="BK324" s="102">
        <v>206822540</v>
      </c>
      <c r="BL324" s="110">
        <f t="shared" si="266"/>
        <v>903155.19650655019</v>
      </c>
      <c r="BM324" s="62">
        <v>195</v>
      </c>
      <c r="BN324" s="83">
        <f t="shared" si="267"/>
        <v>0.76171875</v>
      </c>
      <c r="BO324" s="102">
        <v>29042952</v>
      </c>
      <c r="BP324" s="110">
        <f t="shared" si="268"/>
        <v>148938.21538461538</v>
      </c>
      <c r="BQ324" s="108">
        <f t="shared" si="269"/>
        <v>8110</v>
      </c>
      <c r="BR324" s="62">
        <f t="shared" si="270"/>
        <v>7672</v>
      </c>
      <c r="BS324" s="83">
        <f t="shared" si="271"/>
        <v>0.94599260172626387</v>
      </c>
      <c r="BT324" s="102">
        <f t="shared" si="272"/>
        <v>6467096360</v>
      </c>
      <c r="BU324" s="110">
        <f t="shared" si="273"/>
        <v>842947.90928050049</v>
      </c>
      <c r="BV324" s="62">
        <f t="shared" si="274"/>
        <v>6818</v>
      </c>
      <c r="BW324" s="83">
        <f t="shared" si="275"/>
        <v>0.84069050554870528</v>
      </c>
      <c r="BX324" s="102">
        <f t="shared" si="276"/>
        <v>1450963940</v>
      </c>
      <c r="BY324" s="110">
        <f t="shared" si="277"/>
        <v>212813.71956585508</v>
      </c>
      <c r="BZ324" s="85"/>
      <c r="CA324" s="89">
        <f t="shared" si="239"/>
        <v>0.10530209617755859</v>
      </c>
      <c r="CB324" s="89">
        <f t="shared" si="240"/>
        <v>5.4007398273736129E-2</v>
      </c>
    </row>
    <row r="325" spans="1:80" s="15" customFormat="1" ht="13.5" customHeight="1">
      <c r="A325" s="65"/>
      <c r="B325" s="331">
        <v>54</v>
      </c>
      <c r="C325" s="328" t="s">
        <v>28</v>
      </c>
      <c r="D325" s="318" t="s">
        <v>157</v>
      </c>
      <c r="E325" s="307"/>
      <c r="F325" s="154">
        <v>6</v>
      </c>
      <c r="G325" s="62">
        <v>6</v>
      </c>
      <c r="H325" s="83">
        <f t="shared" si="241"/>
        <v>1</v>
      </c>
      <c r="I325" s="102">
        <v>6505430</v>
      </c>
      <c r="J325" s="110">
        <f t="shared" si="242"/>
        <v>1084238.3333333333</v>
      </c>
      <c r="K325" s="62">
        <v>6</v>
      </c>
      <c r="L325" s="83">
        <f t="shared" si="243"/>
        <v>1</v>
      </c>
      <c r="M325" s="102">
        <v>3310032</v>
      </c>
      <c r="N325" s="110">
        <f t="shared" si="244"/>
        <v>551672</v>
      </c>
      <c r="O325" s="154">
        <v>24</v>
      </c>
      <c r="P325" s="62">
        <v>24</v>
      </c>
      <c r="Q325" s="83">
        <f t="shared" si="245"/>
        <v>1</v>
      </c>
      <c r="R325" s="102">
        <v>17328190</v>
      </c>
      <c r="S325" s="110">
        <f t="shared" si="246"/>
        <v>722007.91666666663</v>
      </c>
      <c r="T325" s="62">
        <v>17</v>
      </c>
      <c r="U325" s="83">
        <f t="shared" si="247"/>
        <v>0.70833333333333337</v>
      </c>
      <c r="V325" s="102">
        <v>2031239</v>
      </c>
      <c r="W325" s="110">
        <f t="shared" si="248"/>
        <v>119484.64705882352</v>
      </c>
      <c r="X325" s="154">
        <v>2191</v>
      </c>
      <c r="Y325" s="62">
        <v>2156</v>
      </c>
      <c r="Z325" s="83">
        <f t="shared" si="249"/>
        <v>0.98402555910543132</v>
      </c>
      <c r="AA325" s="102">
        <v>944488890</v>
      </c>
      <c r="AB325" s="110">
        <f t="shared" si="250"/>
        <v>438074.62430426717</v>
      </c>
      <c r="AC325" s="62">
        <v>1855</v>
      </c>
      <c r="AD325" s="83">
        <f t="shared" si="251"/>
        <v>0.84664536741214058</v>
      </c>
      <c r="AE325" s="102">
        <v>177054067</v>
      </c>
      <c r="AF325" s="110">
        <f t="shared" si="252"/>
        <v>95446.936388140166</v>
      </c>
      <c r="AG325" s="154">
        <v>1524</v>
      </c>
      <c r="AH325" s="62">
        <v>1509</v>
      </c>
      <c r="AI325" s="83">
        <f t="shared" si="253"/>
        <v>0.99015748031496065</v>
      </c>
      <c r="AJ325" s="102">
        <v>758904180</v>
      </c>
      <c r="AK325" s="110">
        <f t="shared" si="254"/>
        <v>502918.60834990058</v>
      </c>
      <c r="AL325" s="62">
        <v>1333</v>
      </c>
      <c r="AM325" s="83">
        <f t="shared" si="255"/>
        <v>0.87467191601049865</v>
      </c>
      <c r="AN325" s="102">
        <v>151860155</v>
      </c>
      <c r="AO325" s="110">
        <f t="shared" si="256"/>
        <v>113923.59714928732</v>
      </c>
      <c r="AP325" s="154">
        <v>723</v>
      </c>
      <c r="AQ325" s="62">
        <v>720</v>
      </c>
      <c r="AR325" s="83">
        <f t="shared" si="257"/>
        <v>0.99585062240663902</v>
      </c>
      <c r="AS325" s="102">
        <v>370451930</v>
      </c>
      <c r="AT325" s="110">
        <f t="shared" si="258"/>
        <v>514516.56944444444</v>
      </c>
      <c r="AU325" s="62">
        <v>672</v>
      </c>
      <c r="AV325" s="83">
        <f t="shared" si="259"/>
        <v>0.9294605809128631</v>
      </c>
      <c r="AW325" s="102">
        <v>71971802</v>
      </c>
      <c r="AX325" s="110">
        <f t="shared" si="260"/>
        <v>107100.89583333333</v>
      </c>
      <c r="AY325" s="154">
        <v>206</v>
      </c>
      <c r="AZ325" s="62">
        <v>203</v>
      </c>
      <c r="BA325" s="83">
        <f t="shared" si="261"/>
        <v>0.9854368932038835</v>
      </c>
      <c r="BB325" s="102">
        <v>128982320</v>
      </c>
      <c r="BC325" s="110">
        <f t="shared" si="262"/>
        <v>635380.88669950736</v>
      </c>
      <c r="BD325" s="62">
        <v>192</v>
      </c>
      <c r="BE325" s="83">
        <f t="shared" si="263"/>
        <v>0.93203883495145634</v>
      </c>
      <c r="BF325" s="102">
        <v>23052907</v>
      </c>
      <c r="BG325" s="110">
        <f t="shared" si="264"/>
        <v>120067.22395833333</v>
      </c>
      <c r="BH325" s="154">
        <v>38</v>
      </c>
      <c r="BI325" s="62">
        <v>38</v>
      </c>
      <c r="BJ325" s="83">
        <f t="shared" si="265"/>
        <v>1</v>
      </c>
      <c r="BK325" s="102">
        <v>26352500</v>
      </c>
      <c r="BL325" s="110">
        <f t="shared" si="266"/>
        <v>693486.84210526315</v>
      </c>
      <c r="BM325" s="62">
        <v>35</v>
      </c>
      <c r="BN325" s="83">
        <f t="shared" si="267"/>
        <v>0.92105263157894735</v>
      </c>
      <c r="BO325" s="102">
        <v>4660697</v>
      </c>
      <c r="BP325" s="110">
        <f t="shared" si="268"/>
        <v>133162.77142857143</v>
      </c>
      <c r="BQ325" s="108">
        <f t="shared" si="269"/>
        <v>4712</v>
      </c>
      <c r="BR325" s="62">
        <f t="shared" si="270"/>
        <v>4656</v>
      </c>
      <c r="BS325" s="83">
        <f t="shared" si="271"/>
        <v>0.98811544991511036</v>
      </c>
      <c r="BT325" s="102">
        <f t="shared" si="272"/>
        <v>2253013440</v>
      </c>
      <c r="BU325" s="110">
        <f t="shared" si="273"/>
        <v>483894.6391752577</v>
      </c>
      <c r="BV325" s="62">
        <f t="shared" si="274"/>
        <v>4110</v>
      </c>
      <c r="BW325" s="83">
        <f t="shared" si="275"/>
        <v>0.87224108658743638</v>
      </c>
      <c r="BX325" s="102">
        <f t="shared" si="276"/>
        <v>433940899</v>
      </c>
      <c r="BY325" s="110">
        <f t="shared" si="277"/>
        <v>105581.72725060827</v>
      </c>
      <c r="BZ325" s="85"/>
      <c r="CA325" s="89">
        <f t="shared" si="239"/>
        <v>0.11587436332767398</v>
      </c>
      <c r="CB325" s="89">
        <f t="shared" si="240"/>
        <v>1.1884550084889645E-2</v>
      </c>
    </row>
    <row r="326" spans="1:80" s="15" customFormat="1" ht="13.5" customHeight="1">
      <c r="A326" s="65"/>
      <c r="B326" s="332"/>
      <c r="C326" s="329"/>
      <c r="D326" s="306" t="s">
        <v>171</v>
      </c>
      <c r="E326" s="307"/>
      <c r="F326" s="154">
        <v>0</v>
      </c>
      <c r="G326" s="62">
        <v>0</v>
      </c>
      <c r="H326" s="83" t="str">
        <f t="shared" si="241"/>
        <v>-</v>
      </c>
      <c r="I326" s="102">
        <v>0</v>
      </c>
      <c r="J326" s="110" t="str">
        <f t="shared" si="242"/>
        <v>-</v>
      </c>
      <c r="K326" s="62">
        <v>0</v>
      </c>
      <c r="L326" s="83" t="str">
        <f t="shared" si="243"/>
        <v>-</v>
      </c>
      <c r="M326" s="102">
        <v>0</v>
      </c>
      <c r="N326" s="110" t="str">
        <f t="shared" si="244"/>
        <v>-</v>
      </c>
      <c r="O326" s="154">
        <v>0</v>
      </c>
      <c r="P326" s="62">
        <v>0</v>
      </c>
      <c r="Q326" s="83" t="str">
        <f t="shared" si="245"/>
        <v>-</v>
      </c>
      <c r="R326" s="102">
        <v>0</v>
      </c>
      <c r="S326" s="110" t="str">
        <f t="shared" si="246"/>
        <v>-</v>
      </c>
      <c r="T326" s="62">
        <v>0</v>
      </c>
      <c r="U326" s="83" t="str">
        <f t="shared" si="247"/>
        <v>-</v>
      </c>
      <c r="V326" s="102">
        <v>0</v>
      </c>
      <c r="W326" s="110" t="str">
        <f t="shared" si="248"/>
        <v>-</v>
      </c>
      <c r="X326" s="154">
        <v>84</v>
      </c>
      <c r="Y326" s="62">
        <v>83</v>
      </c>
      <c r="Z326" s="83">
        <f t="shared" si="249"/>
        <v>0.98809523809523814</v>
      </c>
      <c r="AA326" s="102">
        <v>37615350</v>
      </c>
      <c r="AB326" s="110">
        <f t="shared" si="250"/>
        <v>453196.98795180721</v>
      </c>
      <c r="AC326" s="62">
        <v>66</v>
      </c>
      <c r="AD326" s="83">
        <f t="shared" si="251"/>
        <v>0.7857142857142857</v>
      </c>
      <c r="AE326" s="102">
        <v>7173284</v>
      </c>
      <c r="AF326" s="110">
        <f t="shared" si="252"/>
        <v>108686.12121212122</v>
      </c>
      <c r="AG326" s="154">
        <v>52</v>
      </c>
      <c r="AH326" s="62">
        <v>52</v>
      </c>
      <c r="AI326" s="83">
        <f t="shared" si="253"/>
        <v>1</v>
      </c>
      <c r="AJ326" s="102">
        <v>28353430</v>
      </c>
      <c r="AK326" s="110">
        <f t="shared" si="254"/>
        <v>545258.26923076925</v>
      </c>
      <c r="AL326" s="62">
        <v>44</v>
      </c>
      <c r="AM326" s="83">
        <f t="shared" si="255"/>
        <v>0.84615384615384615</v>
      </c>
      <c r="AN326" s="102">
        <v>5577966</v>
      </c>
      <c r="AO326" s="110">
        <f t="shared" si="256"/>
        <v>126771.95454545454</v>
      </c>
      <c r="AP326" s="154">
        <v>12</v>
      </c>
      <c r="AQ326" s="62">
        <v>12</v>
      </c>
      <c r="AR326" s="83">
        <f t="shared" si="257"/>
        <v>1</v>
      </c>
      <c r="AS326" s="102">
        <v>5901850</v>
      </c>
      <c r="AT326" s="110">
        <f t="shared" si="258"/>
        <v>491820.83333333331</v>
      </c>
      <c r="AU326" s="62">
        <v>12</v>
      </c>
      <c r="AV326" s="83">
        <f t="shared" si="259"/>
        <v>1</v>
      </c>
      <c r="AW326" s="102">
        <v>755458</v>
      </c>
      <c r="AX326" s="110">
        <f t="shared" si="260"/>
        <v>62954.833333333336</v>
      </c>
      <c r="AY326" s="154">
        <v>0</v>
      </c>
      <c r="AZ326" s="62">
        <v>0</v>
      </c>
      <c r="BA326" s="83" t="str">
        <f t="shared" si="261"/>
        <v>-</v>
      </c>
      <c r="BB326" s="102">
        <v>0</v>
      </c>
      <c r="BC326" s="110" t="str">
        <f t="shared" si="262"/>
        <v>-</v>
      </c>
      <c r="BD326" s="62">
        <v>0</v>
      </c>
      <c r="BE326" s="83" t="str">
        <f t="shared" si="263"/>
        <v>-</v>
      </c>
      <c r="BF326" s="102">
        <v>0</v>
      </c>
      <c r="BG326" s="110" t="str">
        <f t="shared" si="264"/>
        <v>-</v>
      </c>
      <c r="BH326" s="154">
        <v>0</v>
      </c>
      <c r="BI326" s="62">
        <v>0</v>
      </c>
      <c r="BJ326" s="83" t="str">
        <f t="shared" si="265"/>
        <v>-</v>
      </c>
      <c r="BK326" s="102">
        <v>0</v>
      </c>
      <c r="BL326" s="110" t="str">
        <f t="shared" si="266"/>
        <v>-</v>
      </c>
      <c r="BM326" s="62">
        <v>0</v>
      </c>
      <c r="BN326" s="83" t="str">
        <f t="shared" si="267"/>
        <v>-</v>
      </c>
      <c r="BO326" s="102">
        <v>0</v>
      </c>
      <c r="BP326" s="110" t="str">
        <f t="shared" si="268"/>
        <v>-</v>
      </c>
      <c r="BQ326" s="108">
        <f t="shared" si="269"/>
        <v>148</v>
      </c>
      <c r="BR326" s="62">
        <f t="shared" si="270"/>
        <v>147</v>
      </c>
      <c r="BS326" s="83">
        <f t="shared" si="271"/>
        <v>0.9932432432432432</v>
      </c>
      <c r="BT326" s="102">
        <f t="shared" si="272"/>
        <v>71870630</v>
      </c>
      <c r="BU326" s="110">
        <f t="shared" si="273"/>
        <v>488915.85034013604</v>
      </c>
      <c r="BV326" s="62">
        <f t="shared" si="274"/>
        <v>122</v>
      </c>
      <c r="BW326" s="83">
        <f t="shared" si="275"/>
        <v>0.82432432432432434</v>
      </c>
      <c r="BX326" s="102">
        <f t="shared" si="276"/>
        <v>13506708</v>
      </c>
      <c r="BY326" s="110">
        <f t="shared" si="277"/>
        <v>110710.72131147541</v>
      </c>
      <c r="BZ326" s="85"/>
      <c r="CA326" s="89">
        <f t="shared" si="239"/>
        <v>0.16891891891891886</v>
      </c>
      <c r="CB326" s="89">
        <f t="shared" si="240"/>
        <v>6.7567567567567988E-3</v>
      </c>
    </row>
    <row r="327" spans="1:80" s="15" customFormat="1" ht="13.5" customHeight="1">
      <c r="A327" s="65"/>
      <c r="B327" s="332"/>
      <c r="C327" s="329"/>
      <c r="D327" s="84"/>
      <c r="E327" s="74" t="s">
        <v>167</v>
      </c>
      <c r="F327" s="178">
        <v>0</v>
      </c>
      <c r="G327" s="64">
        <v>0</v>
      </c>
      <c r="H327" s="82" t="str">
        <f t="shared" si="241"/>
        <v>-</v>
      </c>
      <c r="I327" s="111">
        <v>0</v>
      </c>
      <c r="J327" s="112" t="str">
        <f t="shared" si="242"/>
        <v>-</v>
      </c>
      <c r="K327" s="64">
        <v>0</v>
      </c>
      <c r="L327" s="82" t="str">
        <f t="shared" si="243"/>
        <v>-</v>
      </c>
      <c r="M327" s="111">
        <v>0</v>
      </c>
      <c r="N327" s="112" t="str">
        <f t="shared" si="244"/>
        <v>-</v>
      </c>
      <c r="O327" s="178">
        <v>0</v>
      </c>
      <c r="P327" s="64">
        <v>0</v>
      </c>
      <c r="Q327" s="82" t="str">
        <f t="shared" si="245"/>
        <v>-</v>
      </c>
      <c r="R327" s="111">
        <v>0</v>
      </c>
      <c r="S327" s="112" t="str">
        <f t="shared" si="246"/>
        <v>-</v>
      </c>
      <c r="T327" s="64">
        <v>0</v>
      </c>
      <c r="U327" s="82" t="str">
        <f t="shared" si="247"/>
        <v>-</v>
      </c>
      <c r="V327" s="111">
        <v>0</v>
      </c>
      <c r="W327" s="112" t="str">
        <f t="shared" si="248"/>
        <v>-</v>
      </c>
      <c r="X327" s="178">
        <v>70</v>
      </c>
      <c r="Y327" s="64">
        <v>69</v>
      </c>
      <c r="Z327" s="82">
        <f t="shared" si="249"/>
        <v>0.98571428571428577</v>
      </c>
      <c r="AA327" s="111">
        <v>29011100</v>
      </c>
      <c r="AB327" s="112">
        <f t="shared" si="250"/>
        <v>420450.72463768115</v>
      </c>
      <c r="AC327" s="64">
        <v>54</v>
      </c>
      <c r="AD327" s="82">
        <f t="shared" si="251"/>
        <v>0.77142857142857146</v>
      </c>
      <c r="AE327" s="111">
        <v>6204931</v>
      </c>
      <c r="AF327" s="112">
        <f t="shared" si="252"/>
        <v>114906.12962962964</v>
      </c>
      <c r="AG327" s="178">
        <v>37</v>
      </c>
      <c r="AH327" s="64">
        <v>37</v>
      </c>
      <c r="AI327" s="82">
        <f t="shared" si="253"/>
        <v>1</v>
      </c>
      <c r="AJ327" s="111">
        <v>16726170</v>
      </c>
      <c r="AK327" s="112">
        <f t="shared" si="254"/>
        <v>452058.64864864864</v>
      </c>
      <c r="AL327" s="64">
        <v>30</v>
      </c>
      <c r="AM327" s="82">
        <f t="shared" si="255"/>
        <v>0.81081081081081086</v>
      </c>
      <c r="AN327" s="111">
        <v>2363437</v>
      </c>
      <c r="AO327" s="112">
        <f t="shared" si="256"/>
        <v>78781.233333333337</v>
      </c>
      <c r="AP327" s="178">
        <v>11</v>
      </c>
      <c r="AQ327" s="64">
        <v>11</v>
      </c>
      <c r="AR327" s="82">
        <f t="shared" si="257"/>
        <v>1</v>
      </c>
      <c r="AS327" s="111">
        <v>5607010</v>
      </c>
      <c r="AT327" s="112">
        <f t="shared" si="258"/>
        <v>509728.18181818182</v>
      </c>
      <c r="AU327" s="64">
        <v>11</v>
      </c>
      <c r="AV327" s="82">
        <f t="shared" si="259"/>
        <v>1</v>
      </c>
      <c r="AW327" s="111">
        <v>667935</v>
      </c>
      <c r="AX327" s="112">
        <f t="shared" si="260"/>
        <v>60721.36363636364</v>
      </c>
      <c r="AY327" s="178">
        <v>0</v>
      </c>
      <c r="AZ327" s="64">
        <v>0</v>
      </c>
      <c r="BA327" s="82" t="str">
        <f t="shared" si="261"/>
        <v>-</v>
      </c>
      <c r="BB327" s="111">
        <v>0</v>
      </c>
      <c r="BC327" s="112" t="str">
        <f t="shared" si="262"/>
        <v>-</v>
      </c>
      <c r="BD327" s="64">
        <v>0</v>
      </c>
      <c r="BE327" s="82" t="str">
        <f t="shared" si="263"/>
        <v>-</v>
      </c>
      <c r="BF327" s="111">
        <v>0</v>
      </c>
      <c r="BG327" s="112" t="str">
        <f t="shared" si="264"/>
        <v>-</v>
      </c>
      <c r="BH327" s="178">
        <v>0</v>
      </c>
      <c r="BI327" s="64">
        <v>0</v>
      </c>
      <c r="BJ327" s="82" t="str">
        <f t="shared" si="265"/>
        <v>-</v>
      </c>
      <c r="BK327" s="111">
        <v>0</v>
      </c>
      <c r="BL327" s="112" t="str">
        <f t="shared" si="266"/>
        <v>-</v>
      </c>
      <c r="BM327" s="64">
        <v>0</v>
      </c>
      <c r="BN327" s="82" t="str">
        <f t="shared" si="267"/>
        <v>-</v>
      </c>
      <c r="BO327" s="111">
        <v>0</v>
      </c>
      <c r="BP327" s="112" t="str">
        <f t="shared" si="268"/>
        <v>-</v>
      </c>
      <c r="BQ327" s="109">
        <f t="shared" si="269"/>
        <v>118</v>
      </c>
      <c r="BR327" s="64">
        <f t="shared" si="270"/>
        <v>117</v>
      </c>
      <c r="BS327" s="82">
        <f t="shared" si="271"/>
        <v>0.99152542372881358</v>
      </c>
      <c r="BT327" s="111">
        <f t="shared" si="272"/>
        <v>51344280</v>
      </c>
      <c r="BU327" s="112">
        <f t="shared" si="273"/>
        <v>438840</v>
      </c>
      <c r="BV327" s="64">
        <f t="shared" si="274"/>
        <v>95</v>
      </c>
      <c r="BW327" s="82">
        <f t="shared" si="275"/>
        <v>0.80508474576271183</v>
      </c>
      <c r="BX327" s="111">
        <f t="shared" si="276"/>
        <v>9236303</v>
      </c>
      <c r="BY327" s="112">
        <f t="shared" si="277"/>
        <v>97224.242105263154</v>
      </c>
      <c r="BZ327" s="85"/>
      <c r="CA327" s="89">
        <f t="shared" ref="CA327:CA390" si="278">IFERROR(BS327-BW327,"-")</f>
        <v>0.18644067796610175</v>
      </c>
      <c r="CB327" s="89">
        <f t="shared" si="240"/>
        <v>8.4745762711864181E-3</v>
      </c>
    </row>
    <row r="328" spans="1:80" s="15" customFormat="1" ht="13.5" customHeight="1">
      <c r="A328" s="65"/>
      <c r="B328" s="332"/>
      <c r="C328" s="329"/>
      <c r="D328" s="84"/>
      <c r="E328" s="209" t="s">
        <v>168</v>
      </c>
      <c r="F328" s="224">
        <v>0</v>
      </c>
      <c r="G328" s="225">
        <v>0</v>
      </c>
      <c r="H328" s="226" t="str">
        <f t="shared" si="241"/>
        <v>-</v>
      </c>
      <c r="I328" s="227">
        <v>0</v>
      </c>
      <c r="J328" s="228" t="str">
        <f t="shared" si="242"/>
        <v>-</v>
      </c>
      <c r="K328" s="225">
        <v>0</v>
      </c>
      <c r="L328" s="226" t="str">
        <f t="shared" si="243"/>
        <v>-</v>
      </c>
      <c r="M328" s="227">
        <v>0</v>
      </c>
      <c r="N328" s="228" t="str">
        <f t="shared" si="244"/>
        <v>-</v>
      </c>
      <c r="O328" s="224">
        <v>0</v>
      </c>
      <c r="P328" s="225">
        <v>0</v>
      </c>
      <c r="Q328" s="226" t="str">
        <f t="shared" si="245"/>
        <v>-</v>
      </c>
      <c r="R328" s="227">
        <v>0</v>
      </c>
      <c r="S328" s="228" t="str">
        <f t="shared" si="246"/>
        <v>-</v>
      </c>
      <c r="T328" s="225">
        <v>0</v>
      </c>
      <c r="U328" s="226" t="str">
        <f t="shared" si="247"/>
        <v>-</v>
      </c>
      <c r="V328" s="227">
        <v>0</v>
      </c>
      <c r="W328" s="228" t="str">
        <f t="shared" si="248"/>
        <v>-</v>
      </c>
      <c r="X328" s="224">
        <v>14</v>
      </c>
      <c r="Y328" s="225">
        <v>14</v>
      </c>
      <c r="Z328" s="226">
        <f t="shared" si="249"/>
        <v>1</v>
      </c>
      <c r="AA328" s="227">
        <v>8604250</v>
      </c>
      <c r="AB328" s="228">
        <f t="shared" si="250"/>
        <v>614589.28571428568</v>
      </c>
      <c r="AC328" s="225">
        <v>12</v>
      </c>
      <c r="AD328" s="226">
        <f t="shared" si="251"/>
        <v>0.8571428571428571</v>
      </c>
      <c r="AE328" s="227">
        <v>968353</v>
      </c>
      <c r="AF328" s="228">
        <f t="shared" si="252"/>
        <v>80696.083333333328</v>
      </c>
      <c r="AG328" s="224">
        <v>15</v>
      </c>
      <c r="AH328" s="225">
        <v>15</v>
      </c>
      <c r="AI328" s="226">
        <f t="shared" si="253"/>
        <v>1</v>
      </c>
      <c r="AJ328" s="227">
        <v>11627260</v>
      </c>
      <c r="AK328" s="228">
        <f t="shared" si="254"/>
        <v>775150.66666666663</v>
      </c>
      <c r="AL328" s="225">
        <v>14</v>
      </c>
      <c r="AM328" s="226">
        <f t="shared" si="255"/>
        <v>0.93333333333333335</v>
      </c>
      <c r="AN328" s="227">
        <v>3214529</v>
      </c>
      <c r="AO328" s="228">
        <f t="shared" si="256"/>
        <v>229609.21428571429</v>
      </c>
      <c r="AP328" s="224">
        <v>1</v>
      </c>
      <c r="AQ328" s="225">
        <v>1</v>
      </c>
      <c r="AR328" s="226">
        <f t="shared" si="257"/>
        <v>1</v>
      </c>
      <c r="AS328" s="227">
        <v>294840</v>
      </c>
      <c r="AT328" s="228">
        <f t="shared" si="258"/>
        <v>294840</v>
      </c>
      <c r="AU328" s="225">
        <v>1</v>
      </c>
      <c r="AV328" s="226">
        <f t="shared" si="259"/>
        <v>1</v>
      </c>
      <c r="AW328" s="227">
        <v>87523</v>
      </c>
      <c r="AX328" s="228">
        <f t="shared" si="260"/>
        <v>87523</v>
      </c>
      <c r="AY328" s="224">
        <v>0</v>
      </c>
      <c r="AZ328" s="225">
        <v>0</v>
      </c>
      <c r="BA328" s="226" t="str">
        <f t="shared" si="261"/>
        <v>-</v>
      </c>
      <c r="BB328" s="227">
        <v>0</v>
      </c>
      <c r="BC328" s="228" t="str">
        <f t="shared" si="262"/>
        <v>-</v>
      </c>
      <c r="BD328" s="225">
        <v>0</v>
      </c>
      <c r="BE328" s="226" t="str">
        <f t="shared" si="263"/>
        <v>-</v>
      </c>
      <c r="BF328" s="227">
        <v>0</v>
      </c>
      <c r="BG328" s="228" t="str">
        <f t="shared" si="264"/>
        <v>-</v>
      </c>
      <c r="BH328" s="224">
        <v>0</v>
      </c>
      <c r="BI328" s="225">
        <v>0</v>
      </c>
      <c r="BJ328" s="226" t="str">
        <f t="shared" si="265"/>
        <v>-</v>
      </c>
      <c r="BK328" s="227">
        <v>0</v>
      </c>
      <c r="BL328" s="228" t="str">
        <f t="shared" si="266"/>
        <v>-</v>
      </c>
      <c r="BM328" s="225">
        <v>0</v>
      </c>
      <c r="BN328" s="226" t="str">
        <f t="shared" si="267"/>
        <v>-</v>
      </c>
      <c r="BO328" s="227">
        <v>0</v>
      </c>
      <c r="BP328" s="228" t="str">
        <f t="shared" si="268"/>
        <v>-</v>
      </c>
      <c r="BQ328" s="229">
        <f t="shared" si="269"/>
        <v>30</v>
      </c>
      <c r="BR328" s="225">
        <f t="shared" si="270"/>
        <v>30</v>
      </c>
      <c r="BS328" s="226">
        <f t="shared" si="271"/>
        <v>1</v>
      </c>
      <c r="BT328" s="227">
        <f t="shared" si="272"/>
        <v>20526350</v>
      </c>
      <c r="BU328" s="228">
        <f t="shared" si="273"/>
        <v>684211.66666666663</v>
      </c>
      <c r="BV328" s="225">
        <f t="shared" si="274"/>
        <v>27</v>
      </c>
      <c r="BW328" s="226">
        <f t="shared" si="275"/>
        <v>0.9</v>
      </c>
      <c r="BX328" s="227">
        <f t="shared" si="276"/>
        <v>4270405</v>
      </c>
      <c r="BY328" s="228">
        <f t="shared" si="277"/>
        <v>158163.14814814815</v>
      </c>
      <c r="BZ328" s="85"/>
      <c r="CA328" s="89">
        <f t="shared" si="278"/>
        <v>9.9999999999999978E-2</v>
      </c>
      <c r="CB328" s="89">
        <f t="shared" ref="CB328:CB391" si="279">IFERROR(1-BS328,"-")</f>
        <v>0</v>
      </c>
    </row>
    <row r="329" spans="1:80" s="15" customFormat="1" ht="13.5" customHeight="1">
      <c r="A329" s="65"/>
      <c r="B329" s="332"/>
      <c r="C329" s="329"/>
      <c r="D329" s="221"/>
      <c r="E329" s="75" t="s">
        <v>234</v>
      </c>
      <c r="F329" s="222">
        <v>0</v>
      </c>
      <c r="G329" s="136">
        <v>0</v>
      </c>
      <c r="H329" s="134" t="str">
        <f>IFERROR(G329/F329,"-")</f>
        <v>-</v>
      </c>
      <c r="I329" s="137">
        <v>0</v>
      </c>
      <c r="J329" s="135" t="str">
        <f>IFERROR(I329/G329,"-")</f>
        <v>-</v>
      </c>
      <c r="K329" s="136">
        <v>0</v>
      </c>
      <c r="L329" s="134" t="str">
        <f>IFERROR(K329/F329,"-")</f>
        <v>-</v>
      </c>
      <c r="M329" s="137">
        <v>0</v>
      </c>
      <c r="N329" s="135" t="str">
        <f>IFERROR(M329/K329,"-")</f>
        <v>-</v>
      </c>
      <c r="O329" s="222">
        <v>0</v>
      </c>
      <c r="P329" s="136">
        <v>0</v>
      </c>
      <c r="Q329" s="134" t="str">
        <f>IFERROR(P329/O329,"-")</f>
        <v>-</v>
      </c>
      <c r="R329" s="137">
        <v>0</v>
      </c>
      <c r="S329" s="135" t="str">
        <f>IFERROR(R329/P329,"-")</f>
        <v>-</v>
      </c>
      <c r="T329" s="136">
        <v>0</v>
      </c>
      <c r="U329" s="134" t="str">
        <f>IFERROR(T329/O329,"-")</f>
        <v>-</v>
      </c>
      <c r="V329" s="137">
        <v>0</v>
      </c>
      <c r="W329" s="135" t="str">
        <f>IFERROR(V329/T329,"-")</f>
        <v>-</v>
      </c>
      <c r="X329" s="222">
        <v>0</v>
      </c>
      <c r="Y329" s="136">
        <v>0</v>
      </c>
      <c r="Z329" s="134" t="str">
        <f>IFERROR(Y329/X329,"-")</f>
        <v>-</v>
      </c>
      <c r="AA329" s="137">
        <v>0</v>
      </c>
      <c r="AB329" s="135" t="str">
        <f>IFERROR(AA329/Y329,"-")</f>
        <v>-</v>
      </c>
      <c r="AC329" s="136">
        <v>0</v>
      </c>
      <c r="AD329" s="134" t="str">
        <f>IFERROR(AC329/X329,"-")</f>
        <v>-</v>
      </c>
      <c r="AE329" s="137">
        <v>0</v>
      </c>
      <c r="AF329" s="135" t="str">
        <f>IFERROR(AE329/AC329,"-")</f>
        <v>-</v>
      </c>
      <c r="AG329" s="222">
        <v>0</v>
      </c>
      <c r="AH329" s="136">
        <v>0</v>
      </c>
      <c r="AI329" s="134" t="str">
        <f>IFERROR(AH329/AG329,"-")</f>
        <v>-</v>
      </c>
      <c r="AJ329" s="137">
        <v>0</v>
      </c>
      <c r="AK329" s="135" t="str">
        <f>IFERROR(AJ329/AH329,"-")</f>
        <v>-</v>
      </c>
      <c r="AL329" s="136">
        <v>0</v>
      </c>
      <c r="AM329" s="134" t="str">
        <f>IFERROR(AL329/AG329,"-")</f>
        <v>-</v>
      </c>
      <c r="AN329" s="137">
        <v>0</v>
      </c>
      <c r="AO329" s="135" t="str">
        <f>IFERROR(AN329/AL329,"-")</f>
        <v>-</v>
      </c>
      <c r="AP329" s="222">
        <v>0</v>
      </c>
      <c r="AQ329" s="136">
        <v>0</v>
      </c>
      <c r="AR329" s="134" t="str">
        <f>IFERROR(AQ329/AP329,"-")</f>
        <v>-</v>
      </c>
      <c r="AS329" s="137">
        <v>0</v>
      </c>
      <c r="AT329" s="135" t="str">
        <f>IFERROR(AS329/AQ329,"-")</f>
        <v>-</v>
      </c>
      <c r="AU329" s="136">
        <v>0</v>
      </c>
      <c r="AV329" s="134" t="str">
        <f>IFERROR(AU329/AP329,"-")</f>
        <v>-</v>
      </c>
      <c r="AW329" s="137">
        <v>0</v>
      </c>
      <c r="AX329" s="135" t="str">
        <f>IFERROR(AW329/AU329,"-")</f>
        <v>-</v>
      </c>
      <c r="AY329" s="222">
        <v>0</v>
      </c>
      <c r="AZ329" s="136">
        <v>0</v>
      </c>
      <c r="BA329" s="134" t="str">
        <f>IFERROR(AZ329/AY329,"-")</f>
        <v>-</v>
      </c>
      <c r="BB329" s="137">
        <v>0</v>
      </c>
      <c r="BC329" s="135" t="str">
        <f>IFERROR(BB329/AZ329,"-")</f>
        <v>-</v>
      </c>
      <c r="BD329" s="136">
        <v>0</v>
      </c>
      <c r="BE329" s="134" t="str">
        <f>IFERROR(BD329/AY329,"-")</f>
        <v>-</v>
      </c>
      <c r="BF329" s="137">
        <v>0</v>
      </c>
      <c r="BG329" s="135" t="str">
        <f>IFERROR(BF329/BD329,"-")</f>
        <v>-</v>
      </c>
      <c r="BH329" s="222">
        <v>0</v>
      </c>
      <c r="BI329" s="136">
        <v>0</v>
      </c>
      <c r="BJ329" s="134" t="str">
        <f>IFERROR(BI329/BH329,"-")</f>
        <v>-</v>
      </c>
      <c r="BK329" s="137">
        <v>0</v>
      </c>
      <c r="BL329" s="135" t="str">
        <f>IFERROR(BK329/BI329,"-")</f>
        <v>-</v>
      </c>
      <c r="BM329" s="136">
        <v>0</v>
      </c>
      <c r="BN329" s="134" t="str">
        <f>IFERROR(BM329/BH329,"-")</f>
        <v>-</v>
      </c>
      <c r="BO329" s="137">
        <v>0</v>
      </c>
      <c r="BP329" s="135" t="str">
        <f>IFERROR(BO329/BM329,"-")</f>
        <v>-</v>
      </c>
      <c r="BQ329" s="223">
        <f t="shared" si="269"/>
        <v>0</v>
      </c>
      <c r="BR329" s="136">
        <f t="shared" si="270"/>
        <v>0</v>
      </c>
      <c r="BS329" s="134" t="str">
        <f>IFERROR(BR329/BQ329,"-")</f>
        <v>-</v>
      </c>
      <c r="BT329" s="137">
        <f>SUM(I329,R329,AA329,AJ329,AS329,BB329,BK329)</f>
        <v>0</v>
      </c>
      <c r="BU329" s="135" t="str">
        <f>IFERROR(BT329/BR329,"-")</f>
        <v>-</v>
      </c>
      <c r="BV329" s="136">
        <f>SUM(K329,T329,AC329,AL329,AU329,BD329,BM329)</f>
        <v>0</v>
      </c>
      <c r="BW329" s="134" t="str">
        <f>IFERROR(BV329/BQ329,"-")</f>
        <v>-</v>
      </c>
      <c r="BX329" s="137">
        <f>SUM(M329,V329,AE329,AN329,AW329,BF329,BO329)</f>
        <v>0</v>
      </c>
      <c r="BY329" s="135" t="str">
        <f>IFERROR(BX329/BV329,"-")</f>
        <v>-</v>
      </c>
      <c r="BZ329" s="85"/>
      <c r="CA329" s="89" t="str">
        <f t="shared" si="278"/>
        <v>-</v>
      </c>
      <c r="CB329" s="89" t="str">
        <f t="shared" si="279"/>
        <v>-</v>
      </c>
    </row>
    <row r="330" spans="1:80" s="15" customFormat="1" ht="13.5" customHeight="1">
      <c r="A330" s="65"/>
      <c r="B330" s="333"/>
      <c r="C330" s="330"/>
      <c r="D330" s="338" t="s">
        <v>225</v>
      </c>
      <c r="E330" s="339"/>
      <c r="F330" s="154">
        <v>62</v>
      </c>
      <c r="G330" s="62">
        <v>59</v>
      </c>
      <c r="H330" s="83">
        <f t="shared" si="241"/>
        <v>0.95161290322580649</v>
      </c>
      <c r="I330" s="102">
        <v>94953910</v>
      </c>
      <c r="J330" s="110">
        <f t="shared" si="242"/>
        <v>1609388.3050847459</v>
      </c>
      <c r="K330" s="62">
        <v>51</v>
      </c>
      <c r="L330" s="83">
        <f t="shared" si="243"/>
        <v>0.82258064516129037</v>
      </c>
      <c r="M330" s="102">
        <v>43827155</v>
      </c>
      <c r="N330" s="110">
        <f t="shared" si="244"/>
        <v>859355.98039215687</v>
      </c>
      <c r="O330" s="154">
        <v>138</v>
      </c>
      <c r="P330" s="62">
        <v>135</v>
      </c>
      <c r="Q330" s="83">
        <f t="shared" si="245"/>
        <v>0.97826086956521741</v>
      </c>
      <c r="R330" s="102">
        <v>351284150</v>
      </c>
      <c r="S330" s="110">
        <f t="shared" si="246"/>
        <v>2602104.8148148148</v>
      </c>
      <c r="T330" s="62">
        <v>123</v>
      </c>
      <c r="U330" s="83">
        <f t="shared" si="247"/>
        <v>0.89130434782608692</v>
      </c>
      <c r="V330" s="102">
        <v>180232985</v>
      </c>
      <c r="W330" s="110">
        <f t="shared" si="248"/>
        <v>1465308.8211382113</v>
      </c>
      <c r="X330" s="154">
        <v>4557</v>
      </c>
      <c r="Y330" s="62">
        <v>4160</v>
      </c>
      <c r="Z330" s="83">
        <f t="shared" si="249"/>
        <v>0.91288128154487602</v>
      </c>
      <c r="AA330" s="102">
        <v>3192030860</v>
      </c>
      <c r="AB330" s="110">
        <f t="shared" si="250"/>
        <v>767315.11057692312</v>
      </c>
      <c r="AC330" s="62">
        <v>3534</v>
      </c>
      <c r="AD330" s="83">
        <f t="shared" si="251"/>
        <v>0.77551020408163263</v>
      </c>
      <c r="AE330" s="102">
        <v>705342267</v>
      </c>
      <c r="AF330" s="110">
        <f t="shared" si="252"/>
        <v>199587.5118845501</v>
      </c>
      <c r="AG330" s="154">
        <v>3650</v>
      </c>
      <c r="AH330" s="62">
        <v>3426</v>
      </c>
      <c r="AI330" s="83">
        <f t="shared" si="253"/>
        <v>0.93863013698630138</v>
      </c>
      <c r="AJ330" s="102">
        <v>3083607150</v>
      </c>
      <c r="AK330" s="110">
        <f t="shared" si="254"/>
        <v>900060.46409807354</v>
      </c>
      <c r="AL330" s="62">
        <v>3051</v>
      </c>
      <c r="AM330" s="83">
        <f t="shared" si="255"/>
        <v>0.83589041095890415</v>
      </c>
      <c r="AN330" s="102">
        <v>666486516</v>
      </c>
      <c r="AO330" s="110">
        <f t="shared" si="256"/>
        <v>218448.54670599804</v>
      </c>
      <c r="AP330" s="154">
        <v>2472</v>
      </c>
      <c r="AQ330" s="62">
        <v>2310</v>
      </c>
      <c r="AR330" s="83">
        <f t="shared" si="257"/>
        <v>0.93446601941747576</v>
      </c>
      <c r="AS330" s="102">
        <v>2278286760</v>
      </c>
      <c r="AT330" s="110">
        <f t="shared" si="258"/>
        <v>986271.32467532472</v>
      </c>
      <c r="AU330" s="62">
        <v>2102</v>
      </c>
      <c r="AV330" s="83">
        <f t="shared" si="259"/>
        <v>0.85032362459546929</v>
      </c>
      <c r="AW330" s="102">
        <v>422413538</v>
      </c>
      <c r="AX330" s="110">
        <f t="shared" si="260"/>
        <v>200957.91531874405</v>
      </c>
      <c r="AY330" s="154">
        <v>1213</v>
      </c>
      <c r="AZ330" s="62">
        <v>1112</v>
      </c>
      <c r="BA330" s="83">
        <f t="shared" si="261"/>
        <v>0.91673536685902723</v>
      </c>
      <c r="BB330" s="102">
        <v>1078516230</v>
      </c>
      <c r="BC330" s="110">
        <f t="shared" si="262"/>
        <v>969888.69604316552</v>
      </c>
      <c r="BD330" s="62">
        <v>1000</v>
      </c>
      <c r="BE330" s="83">
        <f t="shared" si="263"/>
        <v>0.82440230832646333</v>
      </c>
      <c r="BF330" s="102">
        <v>176109082</v>
      </c>
      <c r="BG330" s="110">
        <f t="shared" si="264"/>
        <v>176109.08199999999</v>
      </c>
      <c r="BH330" s="154">
        <v>407</v>
      </c>
      <c r="BI330" s="62">
        <v>347</v>
      </c>
      <c r="BJ330" s="83">
        <f t="shared" si="265"/>
        <v>0.85257985257985258</v>
      </c>
      <c r="BK330" s="102">
        <v>356768660</v>
      </c>
      <c r="BL330" s="110">
        <f t="shared" si="266"/>
        <v>1028151.7579250721</v>
      </c>
      <c r="BM330" s="62">
        <v>297</v>
      </c>
      <c r="BN330" s="83">
        <f t="shared" si="267"/>
        <v>0.72972972972972971</v>
      </c>
      <c r="BO330" s="102">
        <v>63006386</v>
      </c>
      <c r="BP330" s="110">
        <f t="shared" si="268"/>
        <v>212142.7138047138</v>
      </c>
      <c r="BQ330" s="108">
        <f t="shared" si="269"/>
        <v>12499</v>
      </c>
      <c r="BR330" s="62">
        <f t="shared" si="270"/>
        <v>11549</v>
      </c>
      <c r="BS330" s="83">
        <f t="shared" si="271"/>
        <v>0.92399391951356113</v>
      </c>
      <c r="BT330" s="102">
        <f t="shared" si="272"/>
        <v>10435447720</v>
      </c>
      <c r="BU330" s="110">
        <f t="shared" si="273"/>
        <v>903580.19915144169</v>
      </c>
      <c r="BV330" s="62">
        <f t="shared" si="274"/>
        <v>10158</v>
      </c>
      <c r="BW330" s="83">
        <f t="shared" si="275"/>
        <v>0.8127050164013121</v>
      </c>
      <c r="BX330" s="102">
        <f t="shared" si="276"/>
        <v>2257417929</v>
      </c>
      <c r="BY330" s="110">
        <f t="shared" si="277"/>
        <v>222230.55020673361</v>
      </c>
      <c r="BZ330" s="85"/>
      <c r="CA330" s="89">
        <f t="shared" si="278"/>
        <v>0.11128890311224904</v>
      </c>
      <c r="CB330" s="89">
        <f t="shared" si="279"/>
        <v>7.6006080486438865E-2</v>
      </c>
    </row>
    <row r="331" spans="1:80" s="15" customFormat="1" ht="13.5" customHeight="1">
      <c r="A331" s="65"/>
      <c r="B331" s="331">
        <v>55</v>
      </c>
      <c r="C331" s="328" t="s">
        <v>17</v>
      </c>
      <c r="D331" s="318" t="s">
        <v>157</v>
      </c>
      <c r="E331" s="307"/>
      <c r="F331" s="154">
        <v>6</v>
      </c>
      <c r="G331" s="62">
        <v>6</v>
      </c>
      <c r="H331" s="83">
        <f t="shared" si="241"/>
        <v>1</v>
      </c>
      <c r="I331" s="102">
        <v>5617370</v>
      </c>
      <c r="J331" s="110">
        <f t="shared" si="242"/>
        <v>936228.33333333337</v>
      </c>
      <c r="K331" s="62">
        <v>6</v>
      </c>
      <c r="L331" s="83">
        <f t="shared" si="243"/>
        <v>1</v>
      </c>
      <c r="M331" s="102">
        <v>4388168</v>
      </c>
      <c r="N331" s="110">
        <f t="shared" si="244"/>
        <v>731361.33333333337</v>
      </c>
      <c r="O331" s="154">
        <v>11</v>
      </c>
      <c r="P331" s="62">
        <v>11</v>
      </c>
      <c r="Q331" s="83">
        <f t="shared" si="245"/>
        <v>1</v>
      </c>
      <c r="R331" s="102">
        <v>6010960</v>
      </c>
      <c r="S331" s="110">
        <f t="shared" si="246"/>
        <v>546450.90909090906</v>
      </c>
      <c r="T331" s="62">
        <v>9</v>
      </c>
      <c r="U331" s="83">
        <f t="shared" si="247"/>
        <v>0.81818181818181823</v>
      </c>
      <c r="V331" s="102">
        <v>675190</v>
      </c>
      <c r="W331" s="110">
        <f t="shared" si="248"/>
        <v>75021.111111111109</v>
      </c>
      <c r="X331" s="154">
        <v>1975</v>
      </c>
      <c r="Y331" s="62">
        <v>1957</v>
      </c>
      <c r="Z331" s="83">
        <f t="shared" si="249"/>
        <v>0.99088607594936706</v>
      </c>
      <c r="AA331" s="102">
        <v>910448190</v>
      </c>
      <c r="AB331" s="110">
        <f t="shared" si="250"/>
        <v>465226.46397547267</v>
      </c>
      <c r="AC331" s="62">
        <v>1730</v>
      </c>
      <c r="AD331" s="83">
        <f t="shared" si="251"/>
        <v>0.8759493670886076</v>
      </c>
      <c r="AE331" s="102">
        <v>208235097</v>
      </c>
      <c r="AF331" s="110">
        <f t="shared" si="252"/>
        <v>120367.10809248555</v>
      </c>
      <c r="AG331" s="154">
        <v>1505</v>
      </c>
      <c r="AH331" s="62">
        <v>1489</v>
      </c>
      <c r="AI331" s="83">
        <f t="shared" si="253"/>
        <v>0.98936877076411955</v>
      </c>
      <c r="AJ331" s="102">
        <v>816372740</v>
      </c>
      <c r="AK331" s="110">
        <f t="shared" si="254"/>
        <v>548269.13364674279</v>
      </c>
      <c r="AL331" s="62">
        <v>1381</v>
      </c>
      <c r="AM331" s="83">
        <f t="shared" si="255"/>
        <v>0.9176079734219269</v>
      </c>
      <c r="AN331" s="102">
        <v>165394016</v>
      </c>
      <c r="AO331" s="110">
        <f t="shared" si="256"/>
        <v>119763.95076031861</v>
      </c>
      <c r="AP331" s="154">
        <v>574</v>
      </c>
      <c r="AQ331" s="62">
        <v>571</v>
      </c>
      <c r="AR331" s="83">
        <f t="shared" si="257"/>
        <v>0.99477351916376311</v>
      </c>
      <c r="AS331" s="102">
        <v>343923620</v>
      </c>
      <c r="AT331" s="110">
        <f t="shared" si="258"/>
        <v>602318.07355516637</v>
      </c>
      <c r="AU331" s="62">
        <v>530</v>
      </c>
      <c r="AV331" s="83">
        <f t="shared" si="259"/>
        <v>0.9233449477351916</v>
      </c>
      <c r="AW331" s="102">
        <v>61294172</v>
      </c>
      <c r="AX331" s="110">
        <f t="shared" si="260"/>
        <v>115649.38113207548</v>
      </c>
      <c r="AY331" s="154">
        <v>111</v>
      </c>
      <c r="AZ331" s="62">
        <v>111</v>
      </c>
      <c r="BA331" s="83">
        <f t="shared" si="261"/>
        <v>1</v>
      </c>
      <c r="BB331" s="102">
        <v>63867350</v>
      </c>
      <c r="BC331" s="110">
        <f t="shared" si="262"/>
        <v>575381.53153153148</v>
      </c>
      <c r="BD331" s="62">
        <v>104</v>
      </c>
      <c r="BE331" s="83">
        <f t="shared" si="263"/>
        <v>0.93693693693693691</v>
      </c>
      <c r="BF331" s="102">
        <v>16665291</v>
      </c>
      <c r="BG331" s="110">
        <f t="shared" si="264"/>
        <v>160243.18269230769</v>
      </c>
      <c r="BH331" s="154">
        <v>21</v>
      </c>
      <c r="BI331" s="62">
        <v>21</v>
      </c>
      <c r="BJ331" s="83">
        <f t="shared" si="265"/>
        <v>1</v>
      </c>
      <c r="BK331" s="102">
        <v>13432010</v>
      </c>
      <c r="BL331" s="110">
        <f t="shared" si="266"/>
        <v>639619.52380952379</v>
      </c>
      <c r="BM331" s="62">
        <v>20</v>
      </c>
      <c r="BN331" s="83">
        <f t="shared" si="267"/>
        <v>0.95238095238095233</v>
      </c>
      <c r="BO331" s="102">
        <v>2228763</v>
      </c>
      <c r="BP331" s="110">
        <f t="shared" si="268"/>
        <v>111438.15</v>
      </c>
      <c r="BQ331" s="108">
        <f t="shared" si="269"/>
        <v>4203</v>
      </c>
      <c r="BR331" s="62">
        <f t="shared" si="270"/>
        <v>4166</v>
      </c>
      <c r="BS331" s="83">
        <f t="shared" si="271"/>
        <v>0.9911967642160362</v>
      </c>
      <c r="BT331" s="102">
        <f t="shared" si="272"/>
        <v>2159672240</v>
      </c>
      <c r="BU331" s="110">
        <f t="shared" si="273"/>
        <v>518404.28228516562</v>
      </c>
      <c r="BV331" s="62">
        <f t="shared" si="274"/>
        <v>3780</v>
      </c>
      <c r="BW331" s="83">
        <f t="shared" si="275"/>
        <v>0.89935760171306212</v>
      </c>
      <c r="BX331" s="102">
        <f t="shared" si="276"/>
        <v>458880697</v>
      </c>
      <c r="BY331" s="110">
        <f t="shared" si="277"/>
        <v>121397.00978835979</v>
      </c>
      <c r="BZ331" s="85"/>
      <c r="CA331" s="89">
        <f t="shared" si="278"/>
        <v>9.1839162502974081E-2</v>
      </c>
      <c r="CB331" s="89">
        <f t="shared" si="279"/>
        <v>8.8032357839638031E-3</v>
      </c>
    </row>
    <row r="332" spans="1:80" s="15" customFormat="1" ht="13.5" customHeight="1">
      <c r="A332" s="65"/>
      <c r="B332" s="332"/>
      <c r="C332" s="329"/>
      <c r="D332" s="306" t="s">
        <v>171</v>
      </c>
      <c r="E332" s="307"/>
      <c r="F332" s="154">
        <v>0</v>
      </c>
      <c r="G332" s="62">
        <v>0</v>
      </c>
      <c r="H332" s="83" t="str">
        <f t="shared" si="241"/>
        <v>-</v>
      </c>
      <c r="I332" s="102">
        <v>0</v>
      </c>
      <c r="J332" s="110" t="str">
        <f t="shared" si="242"/>
        <v>-</v>
      </c>
      <c r="K332" s="62">
        <v>0</v>
      </c>
      <c r="L332" s="83" t="str">
        <f t="shared" si="243"/>
        <v>-</v>
      </c>
      <c r="M332" s="102">
        <v>0</v>
      </c>
      <c r="N332" s="110" t="str">
        <f t="shared" si="244"/>
        <v>-</v>
      </c>
      <c r="O332" s="154">
        <v>0</v>
      </c>
      <c r="P332" s="62">
        <v>0</v>
      </c>
      <c r="Q332" s="83" t="str">
        <f t="shared" si="245"/>
        <v>-</v>
      </c>
      <c r="R332" s="102">
        <v>0</v>
      </c>
      <c r="S332" s="110" t="str">
        <f t="shared" si="246"/>
        <v>-</v>
      </c>
      <c r="T332" s="62">
        <v>0</v>
      </c>
      <c r="U332" s="83" t="str">
        <f t="shared" si="247"/>
        <v>-</v>
      </c>
      <c r="V332" s="102">
        <v>0</v>
      </c>
      <c r="W332" s="110" t="str">
        <f t="shared" si="248"/>
        <v>-</v>
      </c>
      <c r="X332" s="154">
        <v>23</v>
      </c>
      <c r="Y332" s="62">
        <v>23</v>
      </c>
      <c r="Z332" s="83">
        <f t="shared" si="249"/>
        <v>1</v>
      </c>
      <c r="AA332" s="102">
        <v>8530380</v>
      </c>
      <c r="AB332" s="110">
        <f t="shared" si="250"/>
        <v>370886.08695652173</v>
      </c>
      <c r="AC332" s="62">
        <v>18</v>
      </c>
      <c r="AD332" s="83">
        <f t="shared" si="251"/>
        <v>0.78260869565217395</v>
      </c>
      <c r="AE332" s="102">
        <v>1993216</v>
      </c>
      <c r="AF332" s="110">
        <f t="shared" si="252"/>
        <v>110734.22222222222</v>
      </c>
      <c r="AG332" s="154">
        <v>11</v>
      </c>
      <c r="AH332" s="62">
        <v>11</v>
      </c>
      <c r="AI332" s="83">
        <f t="shared" si="253"/>
        <v>1</v>
      </c>
      <c r="AJ332" s="102">
        <v>5967090</v>
      </c>
      <c r="AK332" s="110">
        <f t="shared" si="254"/>
        <v>542462.72727272729</v>
      </c>
      <c r="AL332" s="62">
        <v>10</v>
      </c>
      <c r="AM332" s="83">
        <f t="shared" si="255"/>
        <v>0.90909090909090906</v>
      </c>
      <c r="AN332" s="102">
        <v>1219230</v>
      </c>
      <c r="AO332" s="110">
        <f t="shared" si="256"/>
        <v>121923</v>
      </c>
      <c r="AP332" s="154">
        <v>0</v>
      </c>
      <c r="AQ332" s="62">
        <v>0</v>
      </c>
      <c r="AR332" s="83" t="str">
        <f t="shared" si="257"/>
        <v>-</v>
      </c>
      <c r="AS332" s="102">
        <v>0</v>
      </c>
      <c r="AT332" s="110" t="str">
        <f t="shared" si="258"/>
        <v>-</v>
      </c>
      <c r="AU332" s="62">
        <v>0</v>
      </c>
      <c r="AV332" s="83" t="str">
        <f t="shared" si="259"/>
        <v>-</v>
      </c>
      <c r="AW332" s="102">
        <v>0</v>
      </c>
      <c r="AX332" s="110" t="str">
        <f t="shared" si="260"/>
        <v>-</v>
      </c>
      <c r="AY332" s="154">
        <v>0</v>
      </c>
      <c r="AZ332" s="62">
        <v>0</v>
      </c>
      <c r="BA332" s="83" t="str">
        <f t="shared" si="261"/>
        <v>-</v>
      </c>
      <c r="BB332" s="102">
        <v>0</v>
      </c>
      <c r="BC332" s="110" t="str">
        <f t="shared" si="262"/>
        <v>-</v>
      </c>
      <c r="BD332" s="62">
        <v>0</v>
      </c>
      <c r="BE332" s="83" t="str">
        <f t="shared" si="263"/>
        <v>-</v>
      </c>
      <c r="BF332" s="102">
        <v>0</v>
      </c>
      <c r="BG332" s="110" t="str">
        <f t="shared" si="264"/>
        <v>-</v>
      </c>
      <c r="BH332" s="154">
        <v>0</v>
      </c>
      <c r="BI332" s="62">
        <v>0</v>
      </c>
      <c r="BJ332" s="83" t="str">
        <f t="shared" si="265"/>
        <v>-</v>
      </c>
      <c r="BK332" s="102">
        <v>0</v>
      </c>
      <c r="BL332" s="110" t="str">
        <f t="shared" si="266"/>
        <v>-</v>
      </c>
      <c r="BM332" s="62">
        <v>0</v>
      </c>
      <c r="BN332" s="83" t="str">
        <f t="shared" si="267"/>
        <v>-</v>
      </c>
      <c r="BO332" s="102">
        <v>0</v>
      </c>
      <c r="BP332" s="110" t="str">
        <f t="shared" si="268"/>
        <v>-</v>
      </c>
      <c r="BQ332" s="108">
        <f t="shared" si="269"/>
        <v>34</v>
      </c>
      <c r="BR332" s="62">
        <f t="shared" si="270"/>
        <v>34</v>
      </c>
      <c r="BS332" s="83">
        <f t="shared" si="271"/>
        <v>1</v>
      </c>
      <c r="BT332" s="102">
        <f t="shared" si="272"/>
        <v>14497470</v>
      </c>
      <c r="BU332" s="110">
        <f t="shared" si="273"/>
        <v>426396.17647058825</v>
      </c>
      <c r="BV332" s="62">
        <f t="shared" si="274"/>
        <v>28</v>
      </c>
      <c r="BW332" s="83">
        <f t="shared" si="275"/>
        <v>0.82352941176470584</v>
      </c>
      <c r="BX332" s="102">
        <f t="shared" si="276"/>
        <v>3212446</v>
      </c>
      <c r="BY332" s="110">
        <f t="shared" si="277"/>
        <v>114730.21428571429</v>
      </c>
      <c r="BZ332" s="85"/>
      <c r="CA332" s="89">
        <f t="shared" si="278"/>
        <v>0.17647058823529416</v>
      </c>
      <c r="CB332" s="89">
        <f t="shared" si="279"/>
        <v>0</v>
      </c>
    </row>
    <row r="333" spans="1:80" s="15" customFormat="1" ht="13.5" customHeight="1">
      <c r="A333" s="65"/>
      <c r="B333" s="332"/>
      <c r="C333" s="329"/>
      <c r="D333" s="84"/>
      <c r="E333" s="74" t="s">
        <v>167</v>
      </c>
      <c r="F333" s="178">
        <v>0</v>
      </c>
      <c r="G333" s="64">
        <v>0</v>
      </c>
      <c r="H333" s="82" t="str">
        <f t="shared" si="241"/>
        <v>-</v>
      </c>
      <c r="I333" s="111">
        <v>0</v>
      </c>
      <c r="J333" s="112" t="str">
        <f t="shared" si="242"/>
        <v>-</v>
      </c>
      <c r="K333" s="64">
        <v>0</v>
      </c>
      <c r="L333" s="82" t="str">
        <f t="shared" si="243"/>
        <v>-</v>
      </c>
      <c r="M333" s="111">
        <v>0</v>
      </c>
      <c r="N333" s="112" t="str">
        <f t="shared" si="244"/>
        <v>-</v>
      </c>
      <c r="O333" s="178">
        <v>0</v>
      </c>
      <c r="P333" s="64">
        <v>0</v>
      </c>
      <c r="Q333" s="82" t="str">
        <f t="shared" si="245"/>
        <v>-</v>
      </c>
      <c r="R333" s="111">
        <v>0</v>
      </c>
      <c r="S333" s="112" t="str">
        <f t="shared" si="246"/>
        <v>-</v>
      </c>
      <c r="T333" s="64">
        <v>0</v>
      </c>
      <c r="U333" s="82" t="str">
        <f t="shared" si="247"/>
        <v>-</v>
      </c>
      <c r="V333" s="111">
        <v>0</v>
      </c>
      <c r="W333" s="112" t="str">
        <f t="shared" si="248"/>
        <v>-</v>
      </c>
      <c r="X333" s="178">
        <v>14</v>
      </c>
      <c r="Y333" s="64">
        <v>14</v>
      </c>
      <c r="Z333" s="82">
        <f t="shared" si="249"/>
        <v>1</v>
      </c>
      <c r="AA333" s="111">
        <v>5699160</v>
      </c>
      <c r="AB333" s="112">
        <f t="shared" si="250"/>
        <v>407082.85714285716</v>
      </c>
      <c r="AC333" s="64">
        <v>10</v>
      </c>
      <c r="AD333" s="82">
        <f t="shared" si="251"/>
        <v>0.7142857142857143</v>
      </c>
      <c r="AE333" s="111">
        <v>622733</v>
      </c>
      <c r="AF333" s="112">
        <f t="shared" si="252"/>
        <v>62273.3</v>
      </c>
      <c r="AG333" s="178">
        <v>6</v>
      </c>
      <c r="AH333" s="64">
        <v>6</v>
      </c>
      <c r="AI333" s="82">
        <f t="shared" si="253"/>
        <v>1</v>
      </c>
      <c r="AJ333" s="111">
        <v>2264580</v>
      </c>
      <c r="AK333" s="112">
        <f t="shared" si="254"/>
        <v>377430</v>
      </c>
      <c r="AL333" s="64">
        <v>5</v>
      </c>
      <c r="AM333" s="82">
        <f t="shared" si="255"/>
        <v>0.83333333333333337</v>
      </c>
      <c r="AN333" s="111">
        <v>719005</v>
      </c>
      <c r="AO333" s="112">
        <f t="shared" si="256"/>
        <v>143801</v>
      </c>
      <c r="AP333" s="178">
        <v>0</v>
      </c>
      <c r="AQ333" s="64">
        <v>0</v>
      </c>
      <c r="AR333" s="82" t="str">
        <f t="shared" si="257"/>
        <v>-</v>
      </c>
      <c r="AS333" s="111">
        <v>0</v>
      </c>
      <c r="AT333" s="112" t="str">
        <f t="shared" si="258"/>
        <v>-</v>
      </c>
      <c r="AU333" s="64">
        <v>0</v>
      </c>
      <c r="AV333" s="82" t="str">
        <f t="shared" si="259"/>
        <v>-</v>
      </c>
      <c r="AW333" s="111">
        <v>0</v>
      </c>
      <c r="AX333" s="112" t="str">
        <f t="shared" si="260"/>
        <v>-</v>
      </c>
      <c r="AY333" s="178">
        <v>0</v>
      </c>
      <c r="AZ333" s="64">
        <v>0</v>
      </c>
      <c r="BA333" s="82" t="str">
        <f t="shared" si="261"/>
        <v>-</v>
      </c>
      <c r="BB333" s="111">
        <v>0</v>
      </c>
      <c r="BC333" s="112" t="str">
        <f t="shared" si="262"/>
        <v>-</v>
      </c>
      <c r="BD333" s="64">
        <v>0</v>
      </c>
      <c r="BE333" s="82" t="str">
        <f t="shared" si="263"/>
        <v>-</v>
      </c>
      <c r="BF333" s="111">
        <v>0</v>
      </c>
      <c r="BG333" s="112" t="str">
        <f t="shared" si="264"/>
        <v>-</v>
      </c>
      <c r="BH333" s="178">
        <v>0</v>
      </c>
      <c r="BI333" s="64">
        <v>0</v>
      </c>
      <c r="BJ333" s="82" t="str">
        <f t="shared" si="265"/>
        <v>-</v>
      </c>
      <c r="BK333" s="111">
        <v>0</v>
      </c>
      <c r="BL333" s="112" t="str">
        <f t="shared" si="266"/>
        <v>-</v>
      </c>
      <c r="BM333" s="64">
        <v>0</v>
      </c>
      <c r="BN333" s="82" t="str">
        <f t="shared" si="267"/>
        <v>-</v>
      </c>
      <c r="BO333" s="111">
        <v>0</v>
      </c>
      <c r="BP333" s="112" t="str">
        <f t="shared" si="268"/>
        <v>-</v>
      </c>
      <c r="BQ333" s="109">
        <f t="shared" si="269"/>
        <v>20</v>
      </c>
      <c r="BR333" s="64">
        <f t="shared" si="270"/>
        <v>20</v>
      </c>
      <c r="BS333" s="82">
        <f t="shared" si="271"/>
        <v>1</v>
      </c>
      <c r="BT333" s="111">
        <f t="shared" si="272"/>
        <v>7963740</v>
      </c>
      <c r="BU333" s="112">
        <f t="shared" si="273"/>
        <v>398187</v>
      </c>
      <c r="BV333" s="64">
        <f t="shared" si="274"/>
        <v>15</v>
      </c>
      <c r="BW333" s="82">
        <f t="shared" si="275"/>
        <v>0.75</v>
      </c>
      <c r="BX333" s="111">
        <f t="shared" si="276"/>
        <v>1341738</v>
      </c>
      <c r="BY333" s="112">
        <f t="shared" si="277"/>
        <v>89449.2</v>
      </c>
      <c r="BZ333" s="85"/>
      <c r="CA333" s="89">
        <f t="shared" si="278"/>
        <v>0.25</v>
      </c>
      <c r="CB333" s="89">
        <f t="shared" si="279"/>
        <v>0</v>
      </c>
    </row>
    <row r="334" spans="1:80" s="15" customFormat="1" ht="13.5" customHeight="1">
      <c r="A334" s="65"/>
      <c r="B334" s="332"/>
      <c r="C334" s="329"/>
      <c r="D334" s="84"/>
      <c r="E334" s="209" t="s">
        <v>168</v>
      </c>
      <c r="F334" s="224">
        <v>0</v>
      </c>
      <c r="G334" s="225">
        <v>0</v>
      </c>
      <c r="H334" s="226" t="str">
        <f t="shared" si="241"/>
        <v>-</v>
      </c>
      <c r="I334" s="227">
        <v>0</v>
      </c>
      <c r="J334" s="228" t="str">
        <f t="shared" si="242"/>
        <v>-</v>
      </c>
      <c r="K334" s="225">
        <v>0</v>
      </c>
      <c r="L334" s="226" t="str">
        <f t="shared" si="243"/>
        <v>-</v>
      </c>
      <c r="M334" s="227">
        <v>0</v>
      </c>
      <c r="N334" s="228" t="str">
        <f t="shared" si="244"/>
        <v>-</v>
      </c>
      <c r="O334" s="224">
        <v>0</v>
      </c>
      <c r="P334" s="225">
        <v>0</v>
      </c>
      <c r="Q334" s="226" t="str">
        <f t="shared" si="245"/>
        <v>-</v>
      </c>
      <c r="R334" s="227">
        <v>0</v>
      </c>
      <c r="S334" s="228" t="str">
        <f t="shared" si="246"/>
        <v>-</v>
      </c>
      <c r="T334" s="225">
        <v>0</v>
      </c>
      <c r="U334" s="226" t="str">
        <f t="shared" si="247"/>
        <v>-</v>
      </c>
      <c r="V334" s="227">
        <v>0</v>
      </c>
      <c r="W334" s="228" t="str">
        <f t="shared" si="248"/>
        <v>-</v>
      </c>
      <c r="X334" s="224">
        <v>9</v>
      </c>
      <c r="Y334" s="225">
        <v>9</v>
      </c>
      <c r="Z334" s="226">
        <f t="shared" si="249"/>
        <v>1</v>
      </c>
      <c r="AA334" s="227">
        <v>2831220</v>
      </c>
      <c r="AB334" s="228">
        <f t="shared" si="250"/>
        <v>314580</v>
      </c>
      <c r="AC334" s="225">
        <v>8</v>
      </c>
      <c r="AD334" s="226">
        <f t="shared" si="251"/>
        <v>0.88888888888888884</v>
      </c>
      <c r="AE334" s="227">
        <v>1370483</v>
      </c>
      <c r="AF334" s="228">
        <f t="shared" si="252"/>
        <v>171310.375</v>
      </c>
      <c r="AG334" s="224">
        <v>5</v>
      </c>
      <c r="AH334" s="225">
        <v>5</v>
      </c>
      <c r="AI334" s="226">
        <f t="shared" si="253"/>
        <v>1</v>
      </c>
      <c r="AJ334" s="227">
        <v>3702510</v>
      </c>
      <c r="AK334" s="228">
        <f t="shared" si="254"/>
        <v>740502</v>
      </c>
      <c r="AL334" s="225">
        <v>5</v>
      </c>
      <c r="AM334" s="226">
        <f t="shared" si="255"/>
        <v>1</v>
      </c>
      <c r="AN334" s="227">
        <v>500225</v>
      </c>
      <c r="AO334" s="228">
        <f t="shared" si="256"/>
        <v>100045</v>
      </c>
      <c r="AP334" s="224">
        <v>0</v>
      </c>
      <c r="AQ334" s="225">
        <v>0</v>
      </c>
      <c r="AR334" s="226" t="str">
        <f t="shared" si="257"/>
        <v>-</v>
      </c>
      <c r="AS334" s="227">
        <v>0</v>
      </c>
      <c r="AT334" s="228" t="str">
        <f t="shared" si="258"/>
        <v>-</v>
      </c>
      <c r="AU334" s="225">
        <v>0</v>
      </c>
      <c r="AV334" s="226" t="str">
        <f t="shared" si="259"/>
        <v>-</v>
      </c>
      <c r="AW334" s="227">
        <v>0</v>
      </c>
      <c r="AX334" s="228" t="str">
        <f t="shared" si="260"/>
        <v>-</v>
      </c>
      <c r="AY334" s="224">
        <v>0</v>
      </c>
      <c r="AZ334" s="225">
        <v>0</v>
      </c>
      <c r="BA334" s="226" t="str">
        <f t="shared" si="261"/>
        <v>-</v>
      </c>
      <c r="BB334" s="227">
        <v>0</v>
      </c>
      <c r="BC334" s="228" t="str">
        <f t="shared" si="262"/>
        <v>-</v>
      </c>
      <c r="BD334" s="225">
        <v>0</v>
      </c>
      <c r="BE334" s="226" t="str">
        <f t="shared" si="263"/>
        <v>-</v>
      </c>
      <c r="BF334" s="227">
        <v>0</v>
      </c>
      <c r="BG334" s="228" t="str">
        <f t="shared" si="264"/>
        <v>-</v>
      </c>
      <c r="BH334" s="224">
        <v>0</v>
      </c>
      <c r="BI334" s="225">
        <v>0</v>
      </c>
      <c r="BJ334" s="226" t="str">
        <f t="shared" si="265"/>
        <v>-</v>
      </c>
      <c r="BK334" s="227">
        <v>0</v>
      </c>
      <c r="BL334" s="228" t="str">
        <f t="shared" si="266"/>
        <v>-</v>
      </c>
      <c r="BM334" s="225">
        <v>0</v>
      </c>
      <c r="BN334" s="226" t="str">
        <f t="shared" si="267"/>
        <v>-</v>
      </c>
      <c r="BO334" s="227">
        <v>0</v>
      </c>
      <c r="BP334" s="228" t="str">
        <f t="shared" si="268"/>
        <v>-</v>
      </c>
      <c r="BQ334" s="229">
        <f t="shared" si="269"/>
        <v>14</v>
      </c>
      <c r="BR334" s="225">
        <f t="shared" si="270"/>
        <v>14</v>
      </c>
      <c r="BS334" s="226">
        <f t="shared" si="271"/>
        <v>1</v>
      </c>
      <c r="BT334" s="227">
        <f t="shared" si="272"/>
        <v>6533730</v>
      </c>
      <c r="BU334" s="228">
        <f t="shared" si="273"/>
        <v>466695</v>
      </c>
      <c r="BV334" s="225">
        <f t="shared" si="274"/>
        <v>13</v>
      </c>
      <c r="BW334" s="226">
        <f t="shared" si="275"/>
        <v>0.9285714285714286</v>
      </c>
      <c r="BX334" s="227">
        <f t="shared" si="276"/>
        <v>1870708</v>
      </c>
      <c r="BY334" s="228">
        <f t="shared" si="277"/>
        <v>143900.61538461538</v>
      </c>
      <c r="BZ334" s="85"/>
      <c r="CA334" s="89">
        <f t="shared" si="278"/>
        <v>7.1428571428571397E-2</v>
      </c>
      <c r="CB334" s="89">
        <f t="shared" si="279"/>
        <v>0</v>
      </c>
    </row>
    <row r="335" spans="1:80" s="15" customFormat="1" ht="13.5" customHeight="1">
      <c r="A335" s="65"/>
      <c r="B335" s="332"/>
      <c r="C335" s="329"/>
      <c r="D335" s="221"/>
      <c r="E335" s="75" t="s">
        <v>234</v>
      </c>
      <c r="F335" s="222">
        <v>0</v>
      </c>
      <c r="G335" s="136">
        <v>0</v>
      </c>
      <c r="H335" s="134" t="str">
        <f>IFERROR(G335/F335,"-")</f>
        <v>-</v>
      </c>
      <c r="I335" s="137">
        <v>0</v>
      </c>
      <c r="J335" s="135" t="str">
        <f>IFERROR(I335/G335,"-")</f>
        <v>-</v>
      </c>
      <c r="K335" s="136">
        <v>0</v>
      </c>
      <c r="L335" s="134" t="str">
        <f>IFERROR(K335/F335,"-")</f>
        <v>-</v>
      </c>
      <c r="M335" s="137">
        <v>0</v>
      </c>
      <c r="N335" s="135" t="str">
        <f>IFERROR(M335/K335,"-")</f>
        <v>-</v>
      </c>
      <c r="O335" s="222">
        <v>0</v>
      </c>
      <c r="P335" s="136">
        <v>0</v>
      </c>
      <c r="Q335" s="134" t="str">
        <f>IFERROR(P335/O335,"-")</f>
        <v>-</v>
      </c>
      <c r="R335" s="137">
        <v>0</v>
      </c>
      <c r="S335" s="135" t="str">
        <f>IFERROR(R335/P335,"-")</f>
        <v>-</v>
      </c>
      <c r="T335" s="136">
        <v>0</v>
      </c>
      <c r="U335" s="134" t="str">
        <f>IFERROR(T335/O335,"-")</f>
        <v>-</v>
      </c>
      <c r="V335" s="137">
        <v>0</v>
      </c>
      <c r="W335" s="135" t="str">
        <f>IFERROR(V335/T335,"-")</f>
        <v>-</v>
      </c>
      <c r="X335" s="222">
        <v>0</v>
      </c>
      <c r="Y335" s="136">
        <v>0</v>
      </c>
      <c r="Z335" s="134" t="str">
        <f>IFERROR(Y335/X335,"-")</f>
        <v>-</v>
      </c>
      <c r="AA335" s="137">
        <v>0</v>
      </c>
      <c r="AB335" s="135" t="str">
        <f>IFERROR(AA335/Y335,"-")</f>
        <v>-</v>
      </c>
      <c r="AC335" s="136">
        <v>0</v>
      </c>
      <c r="AD335" s="134" t="str">
        <f>IFERROR(AC335/X335,"-")</f>
        <v>-</v>
      </c>
      <c r="AE335" s="137">
        <v>0</v>
      </c>
      <c r="AF335" s="135" t="str">
        <f>IFERROR(AE335/AC335,"-")</f>
        <v>-</v>
      </c>
      <c r="AG335" s="222">
        <v>0</v>
      </c>
      <c r="AH335" s="136">
        <v>0</v>
      </c>
      <c r="AI335" s="134" t="str">
        <f>IFERROR(AH335/AG335,"-")</f>
        <v>-</v>
      </c>
      <c r="AJ335" s="137">
        <v>0</v>
      </c>
      <c r="AK335" s="135" t="str">
        <f>IFERROR(AJ335/AH335,"-")</f>
        <v>-</v>
      </c>
      <c r="AL335" s="136">
        <v>0</v>
      </c>
      <c r="AM335" s="134" t="str">
        <f>IFERROR(AL335/AG335,"-")</f>
        <v>-</v>
      </c>
      <c r="AN335" s="137">
        <v>0</v>
      </c>
      <c r="AO335" s="135" t="str">
        <f>IFERROR(AN335/AL335,"-")</f>
        <v>-</v>
      </c>
      <c r="AP335" s="222">
        <v>0</v>
      </c>
      <c r="AQ335" s="136">
        <v>0</v>
      </c>
      <c r="AR335" s="134" t="str">
        <f>IFERROR(AQ335/AP335,"-")</f>
        <v>-</v>
      </c>
      <c r="AS335" s="137">
        <v>0</v>
      </c>
      <c r="AT335" s="135" t="str">
        <f>IFERROR(AS335/AQ335,"-")</f>
        <v>-</v>
      </c>
      <c r="AU335" s="136">
        <v>0</v>
      </c>
      <c r="AV335" s="134" t="str">
        <f>IFERROR(AU335/AP335,"-")</f>
        <v>-</v>
      </c>
      <c r="AW335" s="137">
        <v>0</v>
      </c>
      <c r="AX335" s="135" t="str">
        <f>IFERROR(AW335/AU335,"-")</f>
        <v>-</v>
      </c>
      <c r="AY335" s="222">
        <v>0</v>
      </c>
      <c r="AZ335" s="136">
        <v>0</v>
      </c>
      <c r="BA335" s="134" t="str">
        <f>IFERROR(AZ335/AY335,"-")</f>
        <v>-</v>
      </c>
      <c r="BB335" s="137">
        <v>0</v>
      </c>
      <c r="BC335" s="135" t="str">
        <f>IFERROR(BB335/AZ335,"-")</f>
        <v>-</v>
      </c>
      <c r="BD335" s="136">
        <v>0</v>
      </c>
      <c r="BE335" s="134" t="str">
        <f>IFERROR(BD335/AY335,"-")</f>
        <v>-</v>
      </c>
      <c r="BF335" s="137">
        <v>0</v>
      </c>
      <c r="BG335" s="135" t="str">
        <f>IFERROR(BF335/BD335,"-")</f>
        <v>-</v>
      </c>
      <c r="BH335" s="222">
        <v>0</v>
      </c>
      <c r="BI335" s="136">
        <v>0</v>
      </c>
      <c r="BJ335" s="134" t="str">
        <f>IFERROR(BI335/BH335,"-")</f>
        <v>-</v>
      </c>
      <c r="BK335" s="137">
        <v>0</v>
      </c>
      <c r="BL335" s="135" t="str">
        <f>IFERROR(BK335/BI335,"-")</f>
        <v>-</v>
      </c>
      <c r="BM335" s="136">
        <v>0</v>
      </c>
      <c r="BN335" s="134" t="str">
        <f>IFERROR(BM335/BH335,"-")</f>
        <v>-</v>
      </c>
      <c r="BO335" s="137">
        <v>0</v>
      </c>
      <c r="BP335" s="135" t="str">
        <f>IFERROR(BO335/BM335,"-")</f>
        <v>-</v>
      </c>
      <c r="BQ335" s="223">
        <f t="shared" si="269"/>
        <v>0</v>
      </c>
      <c r="BR335" s="136">
        <f t="shared" si="270"/>
        <v>0</v>
      </c>
      <c r="BS335" s="134" t="str">
        <f>IFERROR(BR335/BQ335,"-")</f>
        <v>-</v>
      </c>
      <c r="BT335" s="137">
        <f>SUM(I335,R335,AA335,AJ335,AS335,BB335,BK335)</f>
        <v>0</v>
      </c>
      <c r="BU335" s="135" t="str">
        <f>IFERROR(BT335/BR335,"-")</f>
        <v>-</v>
      </c>
      <c r="BV335" s="136">
        <f>SUM(K335,T335,AC335,AL335,AU335,BD335,BM335)</f>
        <v>0</v>
      </c>
      <c r="BW335" s="134" t="str">
        <f>IFERROR(BV335/BQ335,"-")</f>
        <v>-</v>
      </c>
      <c r="BX335" s="137">
        <f>SUM(M335,V335,AE335,AN335,AW335,BF335,BO335)</f>
        <v>0</v>
      </c>
      <c r="BY335" s="135" t="str">
        <f>IFERROR(BX335/BV335,"-")</f>
        <v>-</v>
      </c>
      <c r="BZ335" s="85"/>
      <c r="CA335" s="89" t="str">
        <f t="shared" si="278"/>
        <v>-</v>
      </c>
      <c r="CB335" s="89" t="str">
        <f t="shared" si="279"/>
        <v>-</v>
      </c>
    </row>
    <row r="336" spans="1:80" s="15" customFormat="1" ht="13.5" customHeight="1">
      <c r="A336" s="65"/>
      <c r="B336" s="333"/>
      <c r="C336" s="330"/>
      <c r="D336" s="338" t="s">
        <v>225</v>
      </c>
      <c r="E336" s="339"/>
      <c r="F336" s="154">
        <v>19</v>
      </c>
      <c r="G336" s="62">
        <v>18</v>
      </c>
      <c r="H336" s="83">
        <f t="shared" si="241"/>
        <v>0.94736842105263153</v>
      </c>
      <c r="I336" s="102">
        <v>18583850</v>
      </c>
      <c r="J336" s="110">
        <f t="shared" si="242"/>
        <v>1032436.1111111111</v>
      </c>
      <c r="K336" s="62">
        <v>15</v>
      </c>
      <c r="L336" s="83">
        <f t="shared" si="243"/>
        <v>0.78947368421052633</v>
      </c>
      <c r="M336" s="102">
        <v>2864175</v>
      </c>
      <c r="N336" s="110">
        <f t="shared" si="244"/>
        <v>190945</v>
      </c>
      <c r="O336" s="154">
        <v>100</v>
      </c>
      <c r="P336" s="62">
        <v>94</v>
      </c>
      <c r="Q336" s="83">
        <f t="shared" si="245"/>
        <v>0.94</v>
      </c>
      <c r="R336" s="102">
        <v>239249500</v>
      </c>
      <c r="S336" s="110">
        <f t="shared" si="246"/>
        <v>2545207.4468085105</v>
      </c>
      <c r="T336" s="62">
        <v>87</v>
      </c>
      <c r="U336" s="83">
        <f t="shared" si="247"/>
        <v>0.87</v>
      </c>
      <c r="V336" s="102">
        <v>110840293</v>
      </c>
      <c r="W336" s="110">
        <f t="shared" si="248"/>
        <v>1274026.3563218392</v>
      </c>
      <c r="X336" s="154">
        <v>5268</v>
      </c>
      <c r="Y336" s="62">
        <v>4811</v>
      </c>
      <c r="Z336" s="83">
        <f t="shared" si="249"/>
        <v>0.91324981017463935</v>
      </c>
      <c r="AA336" s="102">
        <v>3766964060</v>
      </c>
      <c r="AB336" s="110">
        <f t="shared" si="250"/>
        <v>782989.82747869461</v>
      </c>
      <c r="AC336" s="62">
        <v>4155</v>
      </c>
      <c r="AD336" s="83">
        <f t="shared" si="251"/>
        <v>0.78872437357630976</v>
      </c>
      <c r="AE336" s="102">
        <v>931193035</v>
      </c>
      <c r="AF336" s="110">
        <f t="shared" si="252"/>
        <v>224113.84717208182</v>
      </c>
      <c r="AG336" s="154">
        <v>4350</v>
      </c>
      <c r="AH336" s="62">
        <v>4068</v>
      </c>
      <c r="AI336" s="83">
        <f t="shared" si="253"/>
        <v>0.93517241379310345</v>
      </c>
      <c r="AJ336" s="102">
        <v>3888780790</v>
      </c>
      <c r="AK336" s="110">
        <f t="shared" si="254"/>
        <v>955944.14700098324</v>
      </c>
      <c r="AL336" s="62">
        <v>3639</v>
      </c>
      <c r="AM336" s="83">
        <f t="shared" si="255"/>
        <v>0.836551724137931</v>
      </c>
      <c r="AN336" s="102">
        <v>876487368</v>
      </c>
      <c r="AO336" s="110">
        <f t="shared" si="256"/>
        <v>240859.40313272877</v>
      </c>
      <c r="AP336" s="154">
        <v>2651</v>
      </c>
      <c r="AQ336" s="62">
        <v>2495</v>
      </c>
      <c r="AR336" s="83">
        <f t="shared" si="257"/>
        <v>0.94115428140324409</v>
      </c>
      <c r="AS336" s="102">
        <v>2573209060</v>
      </c>
      <c r="AT336" s="110">
        <f t="shared" si="258"/>
        <v>1031346.3166332665</v>
      </c>
      <c r="AU336" s="62">
        <v>2297</v>
      </c>
      <c r="AV336" s="83">
        <f t="shared" si="259"/>
        <v>0.86646548472274609</v>
      </c>
      <c r="AW336" s="102">
        <v>586783602</v>
      </c>
      <c r="AX336" s="110">
        <f t="shared" si="260"/>
        <v>255456.50936003483</v>
      </c>
      <c r="AY336" s="154">
        <v>987</v>
      </c>
      <c r="AZ336" s="62">
        <v>900</v>
      </c>
      <c r="BA336" s="83">
        <f t="shared" si="261"/>
        <v>0.91185410334346506</v>
      </c>
      <c r="BB336" s="102">
        <v>856455310</v>
      </c>
      <c r="BC336" s="110">
        <f t="shared" si="262"/>
        <v>951617.01111111115</v>
      </c>
      <c r="BD336" s="62">
        <v>829</v>
      </c>
      <c r="BE336" s="83">
        <f t="shared" si="263"/>
        <v>0.83991894630192498</v>
      </c>
      <c r="BF336" s="102">
        <v>194481376</v>
      </c>
      <c r="BG336" s="110">
        <f t="shared" si="264"/>
        <v>234597.55850422196</v>
      </c>
      <c r="BH336" s="154">
        <v>293</v>
      </c>
      <c r="BI336" s="62">
        <v>251</v>
      </c>
      <c r="BJ336" s="83">
        <f t="shared" si="265"/>
        <v>0.85665529010238906</v>
      </c>
      <c r="BK336" s="102">
        <v>281191120</v>
      </c>
      <c r="BL336" s="110">
        <f t="shared" si="266"/>
        <v>1120283.3466135459</v>
      </c>
      <c r="BM336" s="62">
        <v>232</v>
      </c>
      <c r="BN336" s="83">
        <f t="shared" si="267"/>
        <v>0.79180887372013653</v>
      </c>
      <c r="BO336" s="102">
        <v>56471412</v>
      </c>
      <c r="BP336" s="110">
        <f t="shared" si="268"/>
        <v>243411.25862068965</v>
      </c>
      <c r="BQ336" s="108">
        <f t="shared" si="269"/>
        <v>13668</v>
      </c>
      <c r="BR336" s="62">
        <f t="shared" si="270"/>
        <v>12637</v>
      </c>
      <c r="BS336" s="83">
        <f t="shared" si="271"/>
        <v>0.92456833479660516</v>
      </c>
      <c r="BT336" s="102">
        <f t="shared" si="272"/>
        <v>11624433690</v>
      </c>
      <c r="BU336" s="110">
        <f t="shared" si="273"/>
        <v>919872.88834375248</v>
      </c>
      <c r="BV336" s="62">
        <f t="shared" si="274"/>
        <v>11254</v>
      </c>
      <c r="BW336" s="83">
        <f t="shared" si="275"/>
        <v>0.8233830845771144</v>
      </c>
      <c r="BX336" s="102">
        <f t="shared" si="276"/>
        <v>2759121261</v>
      </c>
      <c r="BY336" s="110">
        <f t="shared" si="277"/>
        <v>245168.05233694686</v>
      </c>
      <c r="BZ336" s="85"/>
      <c r="CA336" s="89">
        <f t="shared" si="278"/>
        <v>0.10118525021949076</v>
      </c>
      <c r="CB336" s="89">
        <f t="shared" si="279"/>
        <v>7.5431665203394838E-2</v>
      </c>
    </row>
    <row r="337" spans="1:80" s="15" customFormat="1" ht="13.5" customHeight="1">
      <c r="A337" s="65"/>
      <c r="B337" s="331">
        <v>56</v>
      </c>
      <c r="C337" s="328" t="s">
        <v>10</v>
      </c>
      <c r="D337" s="318" t="s">
        <v>157</v>
      </c>
      <c r="E337" s="307"/>
      <c r="F337" s="154">
        <v>1</v>
      </c>
      <c r="G337" s="62">
        <v>1</v>
      </c>
      <c r="H337" s="83">
        <f t="shared" si="241"/>
        <v>1</v>
      </c>
      <c r="I337" s="102">
        <v>875290</v>
      </c>
      <c r="J337" s="110">
        <f t="shared" si="242"/>
        <v>875290</v>
      </c>
      <c r="K337" s="62">
        <v>1</v>
      </c>
      <c r="L337" s="83">
        <f t="shared" si="243"/>
        <v>1</v>
      </c>
      <c r="M337" s="102">
        <v>82767</v>
      </c>
      <c r="N337" s="110">
        <f t="shared" si="244"/>
        <v>82767</v>
      </c>
      <c r="O337" s="154">
        <v>2</v>
      </c>
      <c r="P337" s="62">
        <v>2</v>
      </c>
      <c r="Q337" s="83">
        <f t="shared" si="245"/>
        <v>1</v>
      </c>
      <c r="R337" s="102">
        <v>1125180</v>
      </c>
      <c r="S337" s="110">
        <f t="shared" si="246"/>
        <v>562590</v>
      </c>
      <c r="T337" s="62">
        <v>2</v>
      </c>
      <c r="U337" s="83">
        <f t="shared" si="247"/>
        <v>1</v>
      </c>
      <c r="V337" s="102">
        <v>41798</v>
      </c>
      <c r="W337" s="110">
        <f t="shared" si="248"/>
        <v>20899</v>
      </c>
      <c r="X337" s="154">
        <v>976</v>
      </c>
      <c r="Y337" s="62">
        <v>947</v>
      </c>
      <c r="Z337" s="83">
        <f t="shared" si="249"/>
        <v>0.97028688524590168</v>
      </c>
      <c r="AA337" s="102">
        <v>379495720</v>
      </c>
      <c r="AB337" s="110">
        <f t="shared" si="250"/>
        <v>400734.65681098204</v>
      </c>
      <c r="AC337" s="62">
        <v>811</v>
      </c>
      <c r="AD337" s="83">
        <f t="shared" si="251"/>
        <v>0.83094262295081966</v>
      </c>
      <c r="AE337" s="102">
        <v>79281942</v>
      </c>
      <c r="AF337" s="110">
        <f t="shared" si="252"/>
        <v>97758.251541307021</v>
      </c>
      <c r="AG337" s="154">
        <v>520</v>
      </c>
      <c r="AH337" s="62">
        <v>514</v>
      </c>
      <c r="AI337" s="83">
        <f t="shared" si="253"/>
        <v>0.9884615384615385</v>
      </c>
      <c r="AJ337" s="102">
        <v>237411520</v>
      </c>
      <c r="AK337" s="110">
        <f t="shared" si="254"/>
        <v>461890.11673151748</v>
      </c>
      <c r="AL337" s="62">
        <v>448</v>
      </c>
      <c r="AM337" s="83">
        <f t="shared" si="255"/>
        <v>0.86153846153846159</v>
      </c>
      <c r="AN337" s="102">
        <v>42683148</v>
      </c>
      <c r="AO337" s="110">
        <f t="shared" si="256"/>
        <v>95274.883928571435</v>
      </c>
      <c r="AP337" s="154">
        <v>170</v>
      </c>
      <c r="AQ337" s="62">
        <v>167</v>
      </c>
      <c r="AR337" s="83">
        <f t="shared" si="257"/>
        <v>0.98235294117647054</v>
      </c>
      <c r="AS337" s="102">
        <v>88293750</v>
      </c>
      <c r="AT337" s="110">
        <f t="shared" si="258"/>
        <v>528705.08982035925</v>
      </c>
      <c r="AU337" s="62">
        <v>149</v>
      </c>
      <c r="AV337" s="83">
        <f t="shared" si="259"/>
        <v>0.87647058823529411</v>
      </c>
      <c r="AW337" s="102">
        <v>15978173</v>
      </c>
      <c r="AX337" s="110">
        <f t="shared" si="260"/>
        <v>107236.06040268457</v>
      </c>
      <c r="AY337" s="154">
        <v>27</v>
      </c>
      <c r="AZ337" s="62">
        <v>27</v>
      </c>
      <c r="BA337" s="83">
        <f t="shared" si="261"/>
        <v>1</v>
      </c>
      <c r="BB337" s="102">
        <v>10684010</v>
      </c>
      <c r="BC337" s="110">
        <f t="shared" si="262"/>
        <v>395704.0740740741</v>
      </c>
      <c r="BD337" s="62">
        <v>21</v>
      </c>
      <c r="BE337" s="83">
        <f t="shared" si="263"/>
        <v>0.77777777777777779</v>
      </c>
      <c r="BF337" s="102">
        <v>1902155</v>
      </c>
      <c r="BG337" s="110">
        <f t="shared" si="264"/>
        <v>90578.809523809527</v>
      </c>
      <c r="BH337" s="154">
        <v>7</v>
      </c>
      <c r="BI337" s="62">
        <v>7</v>
      </c>
      <c r="BJ337" s="83">
        <f t="shared" si="265"/>
        <v>1</v>
      </c>
      <c r="BK337" s="102">
        <v>4150650</v>
      </c>
      <c r="BL337" s="110">
        <f t="shared" si="266"/>
        <v>592950</v>
      </c>
      <c r="BM337" s="62">
        <v>7</v>
      </c>
      <c r="BN337" s="83">
        <f t="shared" si="267"/>
        <v>1</v>
      </c>
      <c r="BO337" s="102">
        <v>362592</v>
      </c>
      <c r="BP337" s="110">
        <f t="shared" si="268"/>
        <v>51798.857142857145</v>
      </c>
      <c r="BQ337" s="108">
        <f t="shared" si="269"/>
        <v>1703</v>
      </c>
      <c r="BR337" s="62">
        <f t="shared" si="270"/>
        <v>1665</v>
      </c>
      <c r="BS337" s="83">
        <f t="shared" si="271"/>
        <v>0.97768643570170288</v>
      </c>
      <c r="BT337" s="102">
        <f t="shared" si="272"/>
        <v>722036120</v>
      </c>
      <c r="BU337" s="110">
        <f t="shared" si="273"/>
        <v>433655.32732732734</v>
      </c>
      <c r="BV337" s="62">
        <f t="shared" si="274"/>
        <v>1439</v>
      </c>
      <c r="BW337" s="83">
        <f t="shared" si="275"/>
        <v>0.84497944803288316</v>
      </c>
      <c r="BX337" s="102">
        <f t="shared" si="276"/>
        <v>140332575</v>
      </c>
      <c r="BY337" s="110">
        <f t="shared" si="277"/>
        <v>97520.899930507294</v>
      </c>
      <c r="BZ337" s="85"/>
      <c r="CA337" s="89">
        <f t="shared" si="278"/>
        <v>0.13270698766881972</v>
      </c>
      <c r="CB337" s="89">
        <f t="shared" si="279"/>
        <v>2.2313564298297117E-2</v>
      </c>
    </row>
    <row r="338" spans="1:80" s="15" customFormat="1" ht="13.5" customHeight="1">
      <c r="A338" s="65"/>
      <c r="B338" s="332"/>
      <c r="C338" s="329"/>
      <c r="D338" s="306" t="s">
        <v>171</v>
      </c>
      <c r="E338" s="307"/>
      <c r="F338" s="154">
        <v>0</v>
      </c>
      <c r="G338" s="62">
        <v>0</v>
      </c>
      <c r="H338" s="83" t="str">
        <f t="shared" si="241"/>
        <v>-</v>
      </c>
      <c r="I338" s="102">
        <v>0</v>
      </c>
      <c r="J338" s="110" t="str">
        <f t="shared" si="242"/>
        <v>-</v>
      </c>
      <c r="K338" s="62">
        <v>0</v>
      </c>
      <c r="L338" s="83" t="str">
        <f t="shared" si="243"/>
        <v>-</v>
      </c>
      <c r="M338" s="102">
        <v>0</v>
      </c>
      <c r="N338" s="110" t="str">
        <f t="shared" si="244"/>
        <v>-</v>
      </c>
      <c r="O338" s="154">
        <v>0</v>
      </c>
      <c r="P338" s="62">
        <v>0</v>
      </c>
      <c r="Q338" s="83" t="str">
        <f t="shared" si="245"/>
        <v>-</v>
      </c>
      <c r="R338" s="102">
        <v>0</v>
      </c>
      <c r="S338" s="110" t="str">
        <f t="shared" si="246"/>
        <v>-</v>
      </c>
      <c r="T338" s="62">
        <v>0</v>
      </c>
      <c r="U338" s="83" t="str">
        <f t="shared" si="247"/>
        <v>-</v>
      </c>
      <c r="V338" s="102">
        <v>0</v>
      </c>
      <c r="W338" s="110" t="str">
        <f t="shared" si="248"/>
        <v>-</v>
      </c>
      <c r="X338" s="154">
        <v>13</v>
      </c>
      <c r="Y338" s="62">
        <v>13</v>
      </c>
      <c r="Z338" s="83">
        <f t="shared" si="249"/>
        <v>1</v>
      </c>
      <c r="AA338" s="102">
        <v>3315900</v>
      </c>
      <c r="AB338" s="110">
        <f t="shared" si="250"/>
        <v>255069.23076923078</v>
      </c>
      <c r="AC338" s="62">
        <v>11</v>
      </c>
      <c r="AD338" s="83">
        <f t="shared" si="251"/>
        <v>0.84615384615384615</v>
      </c>
      <c r="AE338" s="102">
        <v>817081</v>
      </c>
      <c r="AF338" s="110">
        <f t="shared" si="252"/>
        <v>74280.090909090912</v>
      </c>
      <c r="AG338" s="154">
        <v>8</v>
      </c>
      <c r="AH338" s="62">
        <v>8</v>
      </c>
      <c r="AI338" s="83">
        <f t="shared" si="253"/>
        <v>1</v>
      </c>
      <c r="AJ338" s="102">
        <v>10629950</v>
      </c>
      <c r="AK338" s="110">
        <f t="shared" si="254"/>
        <v>1328743.75</v>
      </c>
      <c r="AL338" s="62">
        <v>7</v>
      </c>
      <c r="AM338" s="83">
        <f t="shared" si="255"/>
        <v>0.875</v>
      </c>
      <c r="AN338" s="102">
        <v>2136118</v>
      </c>
      <c r="AO338" s="110">
        <f t="shared" si="256"/>
        <v>305159.71428571426</v>
      </c>
      <c r="AP338" s="154">
        <v>1</v>
      </c>
      <c r="AQ338" s="62">
        <v>1</v>
      </c>
      <c r="AR338" s="83">
        <f t="shared" si="257"/>
        <v>1</v>
      </c>
      <c r="AS338" s="102">
        <v>193660</v>
      </c>
      <c r="AT338" s="110">
        <f t="shared" si="258"/>
        <v>193660</v>
      </c>
      <c r="AU338" s="62">
        <v>1</v>
      </c>
      <c r="AV338" s="83">
        <f t="shared" si="259"/>
        <v>1</v>
      </c>
      <c r="AW338" s="102">
        <v>101041</v>
      </c>
      <c r="AX338" s="110">
        <f t="shared" si="260"/>
        <v>101041</v>
      </c>
      <c r="AY338" s="154">
        <v>0</v>
      </c>
      <c r="AZ338" s="62">
        <v>0</v>
      </c>
      <c r="BA338" s="83" t="str">
        <f t="shared" si="261"/>
        <v>-</v>
      </c>
      <c r="BB338" s="102">
        <v>0</v>
      </c>
      <c r="BC338" s="110" t="str">
        <f t="shared" si="262"/>
        <v>-</v>
      </c>
      <c r="BD338" s="62">
        <v>0</v>
      </c>
      <c r="BE338" s="83" t="str">
        <f t="shared" si="263"/>
        <v>-</v>
      </c>
      <c r="BF338" s="102">
        <v>0</v>
      </c>
      <c r="BG338" s="110" t="str">
        <f t="shared" si="264"/>
        <v>-</v>
      </c>
      <c r="BH338" s="154">
        <v>0</v>
      </c>
      <c r="BI338" s="62">
        <v>0</v>
      </c>
      <c r="BJ338" s="83" t="str">
        <f t="shared" si="265"/>
        <v>-</v>
      </c>
      <c r="BK338" s="102">
        <v>0</v>
      </c>
      <c r="BL338" s="110" t="str">
        <f t="shared" si="266"/>
        <v>-</v>
      </c>
      <c r="BM338" s="62">
        <v>0</v>
      </c>
      <c r="BN338" s="83" t="str">
        <f t="shared" si="267"/>
        <v>-</v>
      </c>
      <c r="BO338" s="102">
        <v>0</v>
      </c>
      <c r="BP338" s="110" t="str">
        <f t="shared" si="268"/>
        <v>-</v>
      </c>
      <c r="BQ338" s="108">
        <f t="shared" si="269"/>
        <v>22</v>
      </c>
      <c r="BR338" s="62">
        <f t="shared" si="270"/>
        <v>22</v>
      </c>
      <c r="BS338" s="83">
        <f t="shared" si="271"/>
        <v>1</v>
      </c>
      <c r="BT338" s="102">
        <f t="shared" si="272"/>
        <v>14139510</v>
      </c>
      <c r="BU338" s="110">
        <f t="shared" si="273"/>
        <v>642705</v>
      </c>
      <c r="BV338" s="62">
        <f t="shared" si="274"/>
        <v>19</v>
      </c>
      <c r="BW338" s="83">
        <f t="shared" si="275"/>
        <v>0.86363636363636365</v>
      </c>
      <c r="BX338" s="102">
        <f t="shared" si="276"/>
        <v>3054240</v>
      </c>
      <c r="BY338" s="110">
        <f t="shared" si="277"/>
        <v>160749.47368421053</v>
      </c>
      <c r="BZ338" s="85"/>
      <c r="CA338" s="89">
        <f t="shared" si="278"/>
        <v>0.13636363636363635</v>
      </c>
      <c r="CB338" s="89">
        <f t="shared" si="279"/>
        <v>0</v>
      </c>
    </row>
    <row r="339" spans="1:80" s="15" customFormat="1" ht="13.5" customHeight="1">
      <c r="A339" s="65"/>
      <c r="B339" s="332"/>
      <c r="C339" s="329"/>
      <c r="D339" s="84"/>
      <c r="E339" s="74" t="s">
        <v>167</v>
      </c>
      <c r="F339" s="178">
        <v>0</v>
      </c>
      <c r="G339" s="64">
        <v>0</v>
      </c>
      <c r="H339" s="82" t="str">
        <f t="shared" si="241"/>
        <v>-</v>
      </c>
      <c r="I339" s="111">
        <v>0</v>
      </c>
      <c r="J339" s="112" t="str">
        <f t="shared" si="242"/>
        <v>-</v>
      </c>
      <c r="K339" s="64">
        <v>0</v>
      </c>
      <c r="L339" s="82" t="str">
        <f t="shared" si="243"/>
        <v>-</v>
      </c>
      <c r="M339" s="111">
        <v>0</v>
      </c>
      <c r="N339" s="112" t="str">
        <f t="shared" si="244"/>
        <v>-</v>
      </c>
      <c r="O339" s="178">
        <v>0</v>
      </c>
      <c r="P339" s="64">
        <v>0</v>
      </c>
      <c r="Q339" s="82" t="str">
        <f t="shared" si="245"/>
        <v>-</v>
      </c>
      <c r="R339" s="111">
        <v>0</v>
      </c>
      <c r="S339" s="112" t="str">
        <f t="shared" si="246"/>
        <v>-</v>
      </c>
      <c r="T339" s="64">
        <v>0</v>
      </c>
      <c r="U339" s="82" t="str">
        <f t="shared" si="247"/>
        <v>-</v>
      </c>
      <c r="V339" s="111">
        <v>0</v>
      </c>
      <c r="W339" s="112" t="str">
        <f t="shared" si="248"/>
        <v>-</v>
      </c>
      <c r="X339" s="178">
        <v>8</v>
      </c>
      <c r="Y339" s="64">
        <v>8</v>
      </c>
      <c r="Z339" s="82">
        <f t="shared" si="249"/>
        <v>1</v>
      </c>
      <c r="AA339" s="111">
        <v>2466800</v>
      </c>
      <c r="AB339" s="112">
        <f t="shared" si="250"/>
        <v>308350</v>
      </c>
      <c r="AC339" s="64">
        <v>8</v>
      </c>
      <c r="AD339" s="82">
        <f t="shared" si="251"/>
        <v>1</v>
      </c>
      <c r="AE339" s="111">
        <v>532789</v>
      </c>
      <c r="AF339" s="112">
        <f t="shared" si="252"/>
        <v>66598.625</v>
      </c>
      <c r="AG339" s="178">
        <v>3</v>
      </c>
      <c r="AH339" s="64">
        <v>3</v>
      </c>
      <c r="AI339" s="82">
        <f t="shared" si="253"/>
        <v>1</v>
      </c>
      <c r="AJ339" s="111">
        <v>1612090</v>
      </c>
      <c r="AK339" s="112">
        <f t="shared" si="254"/>
        <v>537363.33333333337</v>
      </c>
      <c r="AL339" s="64">
        <v>3</v>
      </c>
      <c r="AM339" s="82">
        <f t="shared" si="255"/>
        <v>1</v>
      </c>
      <c r="AN339" s="111">
        <v>437043</v>
      </c>
      <c r="AO339" s="112">
        <f t="shared" si="256"/>
        <v>145681</v>
      </c>
      <c r="AP339" s="178">
        <v>0</v>
      </c>
      <c r="AQ339" s="64">
        <v>0</v>
      </c>
      <c r="AR339" s="82" t="str">
        <f t="shared" si="257"/>
        <v>-</v>
      </c>
      <c r="AS339" s="111">
        <v>0</v>
      </c>
      <c r="AT339" s="112" t="str">
        <f t="shared" si="258"/>
        <v>-</v>
      </c>
      <c r="AU339" s="64">
        <v>0</v>
      </c>
      <c r="AV339" s="82" t="str">
        <f t="shared" si="259"/>
        <v>-</v>
      </c>
      <c r="AW339" s="111">
        <v>0</v>
      </c>
      <c r="AX339" s="112" t="str">
        <f t="shared" si="260"/>
        <v>-</v>
      </c>
      <c r="AY339" s="178">
        <v>0</v>
      </c>
      <c r="AZ339" s="64">
        <v>0</v>
      </c>
      <c r="BA339" s="82" t="str">
        <f t="shared" si="261"/>
        <v>-</v>
      </c>
      <c r="BB339" s="111">
        <v>0</v>
      </c>
      <c r="BC339" s="112" t="str">
        <f t="shared" si="262"/>
        <v>-</v>
      </c>
      <c r="BD339" s="64">
        <v>0</v>
      </c>
      <c r="BE339" s="82" t="str">
        <f t="shared" si="263"/>
        <v>-</v>
      </c>
      <c r="BF339" s="111">
        <v>0</v>
      </c>
      <c r="BG339" s="112" t="str">
        <f t="shared" si="264"/>
        <v>-</v>
      </c>
      <c r="BH339" s="178">
        <v>0</v>
      </c>
      <c r="BI339" s="64">
        <v>0</v>
      </c>
      <c r="BJ339" s="82" t="str">
        <f t="shared" si="265"/>
        <v>-</v>
      </c>
      <c r="BK339" s="111">
        <v>0</v>
      </c>
      <c r="BL339" s="112" t="str">
        <f t="shared" si="266"/>
        <v>-</v>
      </c>
      <c r="BM339" s="64">
        <v>0</v>
      </c>
      <c r="BN339" s="82" t="str">
        <f t="shared" si="267"/>
        <v>-</v>
      </c>
      <c r="BO339" s="111">
        <v>0</v>
      </c>
      <c r="BP339" s="112" t="str">
        <f t="shared" si="268"/>
        <v>-</v>
      </c>
      <c r="BQ339" s="109">
        <f t="shared" si="269"/>
        <v>11</v>
      </c>
      <c r="BR339" s="64">
        <f t="shared" si="270"/>
        <v>11</v>
      </c>
      <c r="BS339" s="82">
        <f t="shared" si="271"/>
        <v>1</v>
      </c>
      <c r="BT339" s="111">
        <f t="shared" si="272"/>
        <v>4078890</v>
      </c>
      <c r="BU339" s="112">
        <f t="shared" si="273"/>
        <v>370808.18181818182</v>
      </c>
      <c r="BV339" s="64">
        <f t="shared" si="274"/>
        <v>11</v>
      </c>
      <c r="BW339" s="82">
        <f t="shared" si="275"/>
        <v>1</v>
      </c>
      <c r="BX339" s="111">
        <f t="shared" si="276"/>
        <v>969832</v>
      </c>
      <c r="BY339" s="112">
        <f t="shared" si="277"/>
        <v>88166.545454545456</v>
      </c>
      <c r="BZ339" s="85"/>
      <c r="CA339" s="89">
        <f t="shared" si="278"/>
        <v>0</v>
      </c>
      <c r="CB339" s="89">
        <f t="shared" si="279"/>
        <v>0</v>
      </c>
    </row>
    <row r="340" spans="1:80" s="15" customFormat="1" ht="13.5" customHeight="1">
      <c r="A340" s="65"/>
      <c r="B340" s="332"/>
      <c r="C340" s="329"/>
      <c r="D340" s="84"/>
      <c r="E340" s="209" t="s">
        <v>168</v>
      </c>
      <c r="F340" s="224">
        <v>0</v>
      </c>
      <c r="G340" s="225">
        <v>0</v>
      </c>
      <c r="H340" s="226" t="str">
        <f t="shared" si="241"/>
        <v>-</v>
      </c>
      <c r="I340" s="227">
        <v>0</v>
      </c>
      <c r="J340" s="228" t="str">
        <f t="shared" si="242"/>
        <v>-</v>
      </c>
      <c r="K340" s="225">
        <v>0</v>
      </c>
      <c r="L340" s="226" t="str">
        <f t="shared" si="243"/>
        <v>-</v>
      </c>
      <c r="M340" s="227">
        <v>0</v>
      </c>
      <c r="N340" s="228" t="str">
        <f t="shared" si="244"/>
        <v>-</v>
      </c>
      <c r="O340" s="224">
        <v>0</v>
      </c>
      <c r="P340" s="225">
        <v>0</v>
      </c>
      <c r="Q340" s="226" t="str">
        <f t="shared" si="245"/>
        <v>-</v>
      </c>
      <c r="R340" s="227">
        <v>0</v>
      </c>
      <c r="S340" s="228" t="str">
        <f t="shared" si="246"/>
        <v>-</v>
      </c>
      <c r="T340" s="225">
        <v>0</v>
      </c>
      <c r="U340" s="226" t="str">
        <f t="shared" si="247"/>
        <v>-</v>
      </c>
      <c r="V340" s="227">
        <v>0</v>
      </c>
      <c r="W340" s="228" t="str">
        <f t="shared" si="248"/>
        <v>-</v>
      </c>
      <c r="X340" s="224">
        <v>5</v>
      </c>
      <c r="Y340" s="225">
        <v>5</v>
      </c>
      <c r="Z340" s="226">
        <f t="shared" si="249"/>
        <v>1</v>
      </c>
      <c r="AA340" s="227">
        <v>849100</v>
      </c>
      <c r="AB340" s="228">
        <f t="shared" si="250"/>
        <v>169820</v>
      </c>
      <c r="AC340" s="225">
        <v>3</v>
      </c>
      <c r="AD340" s="226">
        <f t="shared" si="251"/>
        <v>0.6</v>
      </c>
      <c r="AE340" s="227">
        <v>284292</v>
      </c>
      <c r="AF340" s="228">
        <f t="shared" si="252"/>
        <v>94764</v>
      </c>
      <c r="AG340" s="224">
        <v>5</v>
      </c>
      <c r="AH340" s="225">
        <v>5</v>
      </c>
      <c r="AI340" s="226">
        <f t="shared" si="253"/>
        <v>1</v>
      </c>
      <c r="AJ340" s="227">
        <v>9017860</v>
      </c>
      <c r="AK340" s="228">
        <f t="shared" si="254"/>
        <v>1803572</v>
      </c>
      <c r="AL340" s="225">
        <v>4</v>
      </c>
      <c r="AM340" s="226">
        <f t="shared" si="255"/>
        <v>0.8</v>
      </c>
      <c r="AN340" s="227">
        <v>1699075</v>
      </c>
      <c r="AO340" s="228">
        <f t="shared" si="256"/>
        <v>424768.75</v>
      </c>
      <c r="AP340" s="224">
        <v>1</v>
      </c>
      <c r="AQ340" s="225">
        <v>1</v>
      </c>
      <c r="AR340" s="226">
        <f t="shared" si="257"/>
        <v>1</v>
      </c>
      <c r="AS340" s="227">
        <v>193660</v>
      </c>
      <c r="AT340" s="228">
        <f t="shared" si="258"/>
        <v>193660</v>
      </c>
      <c r="AU340" s="225">
        <v>1</v>
      </c>
      <c r="AV340" s="226">
        <f t="shared" si="259"/>
        <v>1</v>
      </c>
      <c r="AW340" s="227">
        <v>101041</v>
      </c>
      <c r="AX340" s="228">
        <f t="shared" si="260"/>
        <v>101041</v>
      </c>
      <c r="AY340" s="224">
        <v>0</v>
      </c>
      <c r="AZ340" s="225">
        <v>0</v>
      </c>
      <c r="BA340" s="226" t="str">
        <f t="shared" si="261"/>
        <v>-</v>
      </c>
      <c r="BB340" s="227">
        <v>0</v>
      </c>
      <c r="BC340" s="228" t="str">
        <f t="shared" si="262"/>
        <v>-</v>
      </c>
      <c r="BD340" s="225">
        <v>0</v>
      </c>
      <c r="BE340" s="226" t="str">
        <f t="shared" si="263"/>
        <v>-</v>
      </c>
      <c r="BF340" s="227">
        <v>0</v>
      </c>
      <c r="BG340" s="228" t="str">
        <f t="shared" si="264"/>
        <v>-</v>
      </c>
      <c r="BH340" s="224">
        <v>0</v>
      </c>
      <c r="BI340" s="225">
        <v>0</v>
      </c>
      <c r="BJ340" s="226" t="str">
        <f t="shared" si="265"/>
        <v>-</v>
      </c>
      <c r="BK340" s="227">
        <v>0</v>
      </c>
      <c r="BL340" s="228" t="str">
        <f t="shared" si="266"/>
        <v>-</v>
      </c>
      <c r="BM340" s="225">
        <v>0</v>
      </c>
      <c r="BN340" s="226" t="str">
        <f t="shared" si="267"/>
        <v>-</v>
      </c>
      <c r="BO340" s="227">
        <v>0</v>
      </c>
      <c r="BP340" s="228" t="str">
        <f t="shared" si="268"/>
        <v>-</v>
      </c>
      <c r="BQ340" s="229">
        <f t="shared" si="269"/>
        <v>11</v>
      </c>
      <c r="BR340" s="225">
        <f t="shared" si="270"/>
        <v>11</v>
      </c>
      <c r="BS340" s="226">
        <f t="shared" si="271"/>
        <v>1</v>
      </c>
      <c r="BT340" s="227">
        <f t="shared" si="272"/>
        <v>10060620</v>
      </c>
      <c r="BU340" s="228">
        <f t="shared" si="273"/>
        <v>914601.81818181823</v>
      </c>
      <c r="BV340" s="225">
        <f t="shared" si="274"/>
        <v>8</v>
      </c>
      <c r="BW340" s="226">
        <f t="shared" si="275"/>
        <v>0.72727272727272729</v>
      </c>
      <c r="BX340" s="227">
        <f t="shared" si="276"/>
        <v>2084408</v>
      </c>
      <c r="BY340" s="228">
        <f t="shared" si="277"/>
        <v>260551</v>
      </c>
      <c r="BZ340" s="85"/>
      <c r="CA340" s="89">
        <f t="shared" si="278"/>
        <v>0.27272727272727271</v>
      </c>
      <c r="CB340" s="89">
        <f t="shared" si="279"/>
        <v>0</v>
      </c>
    </row>
    <row r="341" spans="1:80" s="15" customFormat="1" ht="13.5" customHeight="1">
      <c r="A341" s="65"/>
      <c r="B341" s="332"/>
      <c r="C341" s="329"/>
      <c r="D341" s="221"/>
      <c r="E341" s="75" t="s">
        <v>234</v>
      </c>
      <c r="F341" s="222">
        <v>0</v>
      </c>
      <c r="G341" s="136">
        <v>0</v>
      </c>
      <c r="H341" s="134" t="str">
        <f>IFERROR(G341/F341,"-")</f>
        <v>-</v>
      </c>
      <c r="I341" s="137">
        <v>0</v>
      </c>
      <c r="J341" s="135" t="str">
        <f>IFERROR(I341/G341,"-")</f>
        <v>-</v>
      </c>
      <c r="K341" s="136">
        <v>0</v>
      </c>
      <c r="L341" s="134" t="str">
        <f>IFERROR(K341/F341,"-")</f>
        <v>-</v>
      </c>
      <c r="M341" s="137">
        <v>0</v>
      </c>
      <c r="N341" s="135" t="str">
        <f>IFERROR(M341/K341,"-")</f>
        <v>-</v>
      </c>
      <c r="O341" s="222">
        <v>0</v>
      </c>
      <c r="P341" s="136">
        <v>0</v>
      </c>
      <c r="Q341" s="134" t="str">
        <f>IFERROR(P341/O341,"-")</f>
        <v>-</v>
      </c>
      <c r="R341" s="137">
        <v>0</v>
      </c>
      <c r="S341" s="135" t="str">
        <f>IFERROR(R341/P341,"-")</f>
        <v>-</v>
      </c>
      <c r="T341" s="136">
        <v>0</v>
      </c>
      <c r="U341" s="134" t="str">
        <f>IFERROR(T341/O341,"-")</f>
        <v>-</v>
      </c>
      <c r="V341" s="137">
        <v>0</v>
      </c>
      <c r="W341" s="135" t="str">
        <f>IFERROR(V341/T341,"-")</f>
        <v>-</v>
      </c>
      <c r="X341" s="222">
        <v>0</v>
      </c>
      <c r="Y341" s="136">
        <v>0</v>
      </c>
      <c r="Z341" s="134" t="str">
        <f>IFERROR(Y341/X341,"-")</f>
        <v>-</v>
      </c>
      <c r="AA341" s="137">
        <v>0</v>
      </c>
      <c r="AB341" s="135" t="str">
        <f>IFERROR(AA341/Y341,"-")</f>
        <v>-</v>
      </c>
      <c r="AC341" s="136">
        <v>0</v>
      </c>
      <c r="AD341" s="134" t="str">
        <f>IFERROR(AC341/X341,"-")</f>
        <v>-</v>
      </c>
      <c r="AE341" s="137">
        <v>0</v>
      </c>
      <c r="AF341" s="135" t="str">
        <f>IFERROR(AE341/AC341,"-")</f>
        <v>-</v>
      </c>
      <c r="AG341" s="222">
        <v>0</v>
      </c>
      <c r="AH341" s="136">
        <v>0</v>
      </c>
      <c r="AI341" s="134" t="str">
        <f>IFERROR(AH341/AG341,"-")</f>
        <v>-</v>
      </c>
      <c r="AJ341" s="137">
        <v>0</v>
      </c>
      <c r="AK341" s="135" t="str">
        <f>IFERROR(AJ341/AH341,"-")</f>
        <v>-</v>
      </c>
      <c r="AL341" s="136">
        <v>0</v>
      </c>
      <c r="AM341" s="134" t="str">
        <f>IFERROR(AL341/AG341,"-")</f>
        <v>-</v>
      </c>
      <c r="AN341" s="137">
        <v>0</v>
      </c>
      <c r="AO341" s="135" t="str">
        <f>IFERROR(AN341/AL341,"-")</f>
        <v>-</v>
      </c>
      <c r="AP341" s="222">
        <v>0</v>
      </c>
      <c r="AQ341" s="136">
        <v>0</v>
      </c>
      <c r="AR341" s="134" t="str">
        <f>IFERROR(AQ341/AP341,"-")</f>
        <v>-</v>
      </c>
      <c r="AS341" s="137">
        <v>0</v>
      </c>
      <c r="AT341" s="135" t="str">
        <f>IFERROR(AS341/AQ341,"-")</f>
        <v>-</v>
      </c>
      <c r="AU341" s="136">
        <v>0</v>
      </c>
      <c r="AV341" s="134" t="str">
        <f>IFERROR(AU341/AP341,"-")</f>
        <v>-</v>
      </c>
      <c r="AW341" s="137">
        <v>0</v>
      </c>
      <c r="AX341" s="135" t="str">
        <f>IFERROR(AW341/AU341,"-")</f>
        <v>-</v>
      </c>
      <c r="AY341" s="222">
        <v>0</v>
      </c>
      <c r="AZ341" s="136">
        <v>0</v>
      </c>
      <c r="BA341" s="134" t="str">
        <f>IFERROR(AZ341/AY341,"-")</f>
        <v>-</v>
      </c>
      <c r="BB341" s="137">
        <v>0</v>
      </c>
      <c r="BC341" s="135" t="str">
        <f>IFERROR(BB341/AZ341,"-")</f>
        <v>-</v>
      </c>
      <c r="BD341" s="136">
        <v>0</v>
      </c>
      <c r="BE341" s="134" t="str">
        <f>IFERROR(BD341/AY341,"-")</f>
        <v>-</v>
      </c>
      <c r="BF341" s="137">
        <v>0</v>
      </c>
      <c r="BG341" s="135" t="str">
        <f>IFERROR(BF341/BD341,"-")</f>
        <v>-</v>
      </c>
      <c r="BH341" s="222">
        <v>0</v>
      </c>
      <c r="BI341" s="136">
        <v>0</v>
      </c>
      <c r="BJ341" s="134" t="str">
        <f>IFERROR(BI341/BH341,"-")</f>
        <v>-</v>
      </c>
      <c r="BK341" s="137">
        <v>0</v>
      </c>
      <c r="BL341" s="135" t="str">
        <f>IFERROR(BK341/BI341,"-")</f>
        <v>-</v>
      </c>
      <c r="BM341" s="136">
        <v>0</v>
      </c>
      <c r="BN341" s="134" t="str">
        <f>IFERROR(BM341/BH341,"-")</f>
        <v>-</v>
      </c>
      <c r="BO341" s="137">
        <v>0</v>
      </c>
      <c r="BP341" s="135" t="str">
        <f>IFERROR(BO341/BM341,"-")</f>
        <v>-</v>
      </c>
      <c r="BQ341" s="223">
        <f t="shared" si="269"/>
        <v>0</v>
      </c>
      <c r="BR341" s="136">
        <f t="shared" si="270"/>
        <v>0</v>
      </c>
      <c r="BS341" s="134" t="str">
        <f>IFERROR(BR341/BQ341,"-")</f>
        <v>-</v>
      </c>
      <c r="BT341" s="137">
        <f>SUM(I341,R341,AA341,AJ341,AS341,BB341,BK341)</f>
        <v>0</v>
      </c>
      <c r="BU341" s="135" t="str">
        <f>IFERROR(BT341/BR341,"-")</f>
        <v>-</v>
      </c>
      <c r="BV341" s="136">
        <f>SUM(K341,T341,AC341,AL341,AU341,BD341,BM341)</f>
        <v>0</v>
      </c>
      <c r="BW341" s="134" t="str">
        <f>IFERROR(BV341/BQ341,"-")</f>
        <v>-</v>
      </c>
      <c r="BX341" s="137">
        <f>SUM(M341,V341,AE341,AN341,AW341,BF341,BO341)</f>
        <v>0</v>
      </c>
      <c r="BY341" s="135" t="str">
        <f>IFERROR(BX341/BV341,"-")</f>
        <v>-</v>
      </c>
      <c r="BZ341" s="85"/>
      <c r="CA341" s="89" t="str">
        <f>IFERROR(BS341-BW341,"-")</f>
        <v>-</v>
      </c>
      <c r="CB341" s="89" t="str">
        <f t="shared" si="279"/>
        <v>-</v>
      </c>
    </row>
    <row r="342" spans="1:80" s="15" customFormat="1" ht="13.5" customHeight="1">
      <c r="A342" s="65"/>
      <c r="B342" s="333"/>
      <c r="C342" s="330"/>
      <c r="D342" s="338" t="s">
        <v>225</v>
      </c>
      <c r="E342" s="339"/>
      <c r="F342" s="154">
        <v>13</v>
      </c>
      <c r="G342" s="62">
        <v>13</v>
      </c>
      <c r="H342" s="83">
        <f t="shared" si="241"/>
        <v>1</v>
      </c>
      <c r="I342" s="102">
        <v>16868290</v>
      </c>
      <c r="J342" s="110">
        <f t="shared" si="242"/>
        <v>1297560.7692307692</v>
      </c>
      <c r="K342" s="62">
        <v>11</v>
      </c>
      <c r="L342" s="83">
        <f t="shared" si="243"/>
        <v>0.84615384615384615</v>
      </c>
      <c r="M342" s="102">
        <v>7327470</v>
      </c>
      <c r="N342" s="110">
        <f t="shared" si="244"/>
        <v>666133.63636363635</v>
      </c>
      <c r="O342" s="154">
        <v>52</v>
      </c>
      <c r="P342" s="62">
        <v>49</v>
      </c>
      <c r="Q342" s="83">
        <f t="shared" si="245"/>
        <v>0.94230769230769229</v>
      </c>
      <c r="R342" s="102">
        <v>84652060</v>
      </c>
      <c r="S342" s="110">
        <f t="shared" si="246"/>
        <v>1727593.0612244897</v>
      </c>
      <c r="T342" s="62">
        <v>46</v>
      </c>
      <c r="U342" s="83">
        <f t="shared" si="247"/>
        <v>0.88461538461538458</v>
      </c>
      <c r="V342" s="102">
        <v>44689291</v>
      </c>
      <c r="W342" s="110">
        <f t="shared" si="248"/>
        <v>971506.32608695654</v>
      </c>
      <c r="X342" s="154">
        <v>3868</v>
      </c>
      <c r="Y342" s="62">
        <v>3598</v>
      </c>
      <c r="Z342" s="83">
        <f t="shared" si="249"/>
        <v>0.93019648397104449</v>
      </c>
      <c r="AA342" s="102">
        <v>2543619100</v>
      </c>
      <c r="AB342" s="110">
        <f t="shared" si="250"/>
        <v>706953.61311839917</v>
      </c>
      <c r="AC342" s="62">
        <v>3177</v>
      </c>
      <c r="AD342" s="83">
        <f t="shared" si="251"/>
        <v>0.82135470527404342</v>
      </c>
      <c r="AE342" s="102">
        <v>659185786</v>
      </c>
      <c r="AF342" s="110">
        <f t="shared" si="252"/>
        <v>207486.87000314763</v>
      </c>
      <c r="AG342" s="154">
        <v>2985</v>
      </c>
      <c r="AH342" s="62">
        <v>2824</v>
      </c>
      <c r="AI342" s="83">
        <f t="shared" si="253"/>
        <v>0.9460636515912898</v>
      </c>
      <c r="AJ342" s="102">
        <v>2572382490</v>
      </c>
      <c r="AK342" s="110">
        <f t="shared" si="254"/>
        <v>910900.31515580742</v>
      </c>
      <c r="AL342" s="62">
        <v>2576</v>
      </c>
      <c r="AM342" s="83">
        <f t="shared" si="255"/>
        <v>0.86298157453936353</v>
      </c>
      <c r="AN342" s="102">
        <v>541367662</v>
      </c>
      <c r="AO342" s="110">
        <f t="shared" si="256"/>
        <v>210158.25388198759</v>
      </c>
      <c r="AP342" s="154">
        <v>1671</v>
      </c>
      <c r="AQ342" s="62">
        <v>1583</v>
      </c>
      <c r="AR342" s="83">
        <f t="shared" si="257"/>
        <v>0.94733692399760627</v>
      </c>
      <c r="AS342" s="102">
        <v>1561717330</v>
      </c>
      <c r="AT342" s="110">
        <f t="shared" si="258"/>
        <v>986555.48325963365</v>
      </c>
      <c r="AU342" s="62">
        <v>1440</v>
      </c>
      <c r="AV342" s="83">
        <f t="shared" si="259"/>
        <v>0.86175942549371631</v>
      </c>
      <c r="AW342" s="102">
        <v>349950614</v>
      </c>
      <c r="AX342" s="110">
        <f t="shared" si="260"/>
        <v>243021.25972222222</v>
      </c>
      <c r="AY342" s="154">
        <v>703</v>
      </c>
      <c r="AZ342" s="62">
        <v>650</v>
      </c>
      <c r="BA342" s="83">
        <f t="shared" si="261"/>
        <v>0.92460881934566141</v>
      </c>
      <c r="BB342" s="102">
        <v>704275300</v>
      </c>
      <c r="BC342" s="110">
        <f t="shared" si="262"/>
        <v>1083500.4615384615</v>
      </c>
      <c r="BD342" s="62">
        <v>600</v>
      </c>
      <c r="BE342" s="83">
        <f t="shared" si="263"/>
        <v>0.8534850640113798</v>
      </c>
      <c r="BF342" s="102">
        <v>96357117</v>
      </c>
      <c r="BG342" s="110">
        <f t="shared" si="264"/>
        <v>160595.19500000001</v>
      </c>
      <c r="BH342" s="154">
        <v>246</v>
      </c>
      <c r="BI342" s="62">
        <v>209</v>
      </c>
      <c r="BJ342" s="83">
        <f t="shared" si="265"/>
        <v>0.84959349593495936</v>
      </c>
      <c r="BK342" s="102">
        <v>191623540</v>
      </c>
      <c r="BL342" s="110">
        <f t="shared" si="266"/>
        <v>916859.043062201</v>
      </c>
      <c r="BM342" s="62">
        <v>182</v>
      </c>
      <c r="BN342" s="83">
        <f t="shared" si="267"/>
        <v>0.73983739837398377</v>
      </c>
      <c r="BO342" s="102">
        <v>30782205</v>
      </c>
      <c r="BP342" s="110">
        <f t="shared" si="268"/>
        <v>169132.99450549451</v>
      </c>
      <c r="BQ342" s="108">
        <f t="shared" si="269"/>
        <v>9538</v>
      </c>
      <c r="BR342" s="62">
        <f t="shared" si="270"/>
        <v>8926</v>
      </c>
      <c r="BS342" s="83">
        <f t="shared" si="271"/>
        <v>0.9358356049486265</v>
      </c>
      <c r="BT342" s="102">
        <f t="shared" si="272"/>
        <v>7675138110</v>
      </c>
      <c r="BU342" s="110">
        <f t="shared" si="273"/>
        <v>859863.10889536189</v>
      </c>
      <c r="BV342" s="62">
        <f t="shared" si="274"/>
        <v>8032</v>
      </c>
      <c r="BW342" s="83">
        <f t="shared" si="275"/>
        <v>0.84210526315789469</v>
      </c>
      <c r="BX342" s="102">
        <f t="shared" si="276"/>
        <v>1729660145</v>
      </c>
      <c r="BY342" s="110">
        <f t="shared" si="277"/>
        <v>215346.13359063744</v>
      </c>
      <c r="BZ342" s="85"/>
      <c r="CA342" s="89">
        <f t="shared" si="278"/>
        <v>9.3730341790731808E-2</v>
      </c>
      <c r="CB342" s="89">
        <f t="shared" si="279"/>
        <v>6.4164395051373502E-2</v>
      </c>
    </row>
    <row r="343" spans="1:80" s="15" customFormat="1" ht="13.5" customHeight="1">
      <c r="A343" s="65"/>
      <c r="B343" s="331">
        <v>57</v>
      </c>
      <c r="C343" s="328" t="s">
        <v>49</v>
      </c>
      <c r="D343" s="318" t="s">
        <v>157</v>
      </c>
      <c r="E343" s="307"/>
      <c r="F343" s="154">
        <v>6</v>
      </c>
      <c r="G343" s="62">
        <v>6</v>
      </c>
      <c r="H343" s="83">
        <f t="shared" si="241"/>
        <v>1</v>
      </c>
      <c r="I343" s="102">
        <v>3334940</v>
      </c>
      <c r="J343" s="110">
        <f t="shared" si="242"/>
        <v>555823.33333333337</v>
      </c>
      <c r="K343" s="62">
        <v>5</v>
      </c>
      <c r="L343" s="83">
        <f t="shared" si="243"/>
        <v>0.83333333333333337</v>
      </c>
      <c r="M343" s="102">
        <v>340918</v>
      </c>
      <c r="N343" s="110">
        <f t="shared" si="244"/>
        <v>68183.600000000006</v>
      </c>
      <c r="O343" s="154">
        <v>7</v>
      </c>
      <c r="P343" s="62">
        <v>7</v>
      </c>
      <c r="Q343" s="83">
        <f t="shared" si="245"/>
        <v>1</v>
      </c>
      <c r="R343" s="102">
        <v>5280080</v>
      </c>
      <c r="S343" s="110">
        <f t="shared" si="246"/>
        <v>754297.14285714284</v>
      </c>
      <c r="T343" s="62">
        <v>6</v>
      </c>
      <c r="U343" s="83">
        <f t="shared" si="247"/>
        <v>0.8571428571428571</v>
      </c>
      <c r="V343" s="102">
        <v>462442</v>
      </c>
      <c r="W343" s="110">
        <f t="shared" si="248"/>
        <v>77073.666666666672</v>
      </c>
      <c r="X343" s="154">
        <v>674</v>
      </c>
      <c r="Y343" s="62">
        <v>659</v>
      </c>
      <c r="Z343" s="83">
        <f t="shared" si="249"/>
        <v>0.97774480712166167</v>
      </c>
      <c r="AA343" s="102">
        <v>274954570</v>
      </c>
      <c r="AB343" s="110">
        <f t="shared" si="250"/>
        <v>417230</v>
      </c>
      <c r="AC343" s="62">
        <v>553</v>
      </c>
      <c r="AD343" s="83">
        <f t="shared" si="251"/>
        <v>0.82047477744807118</v>
      </c>
      <c r="AE343" s="102">
        <v>58276982</v>
      </c>
      <c r="AF343" s="110">
        <f t="shared" si="252"/>
        <v>105383.33092224231</v>
      </c>
      <c r="AG343" s="154">
        <v>418</v>
      </c>
      <c r="AH343" s="62">
        <v>410</v>
      </c>
      <c r="AI343" s="83">
        <f t="shared" si="253"/>
        <v>0.98086124401913877</v>
      </c>
      <c r="AJ343" s="102">
        <v>191599640</v>
      </c>
      <c r="AK343" s="110">
        <f t="shared" si="254"/>
        <v>467316.19512195123</v>
      </c>
      <c r="AL343" s="62">
        <v>368</v>
      </c>
      <c r="AM343" s="83">
        <f t="shared" si="255"/>
        <v>0.88038277511961727</v>
      </c>
      <c r="AN343" s="102">
        <v>37772306</v>
      </c>
      <c r="AO343" s="110">
        <f t="shared" si="256"/>
        <v>102642.13586956522</v>
      </c>
      <c r="AP343" s="154">
        <v>172</v>
      </c>
      <c r="AQ343" s="62">
        <v>170</v>
      </c>
      <c r="AR343" s="83">
        <f t="shared" si="257"/>
        <v>0.98837209302325579</v>
      </c>
      <c r="AS343" s="102">
        <v>98601440</v>
      </c>
      <c r="AT343" s="110">
        <f t="shared" si="258"/>
        <v>580008.4705882353</v>
      </c>
      <c r="AU343" s="62">
        <v>158</v>
      </c>
      <c r="AV343" s="83">
        <f t="shared" si="259"/>
        <v>0.91860465116279066</v>
      </c>
      <c r="AW343" s="102">
        <v>14112976</v>
      </c>
      <c r="AX343" s="110">
        <f t="shared" si="260"/>
        <v>89322.6329113924</v>
      </c>
      <c r="AY343" s="154">
        <v>72</v>
      </c>
      <c r="AZ343" s="62">
        <v>72</v>
      </c>
      <c r="BA343" s="83">
        <f t="shared" si="261"/>
        <v>1</v>
      </c>
      <c r="BB343" s="102">
        <v>51508090</v>
      </c>
      <c r="BC343" s="110">
        <f t="shared" si="262"/>
        <v>715390.13888888888</v>
      </c>
      <c r="BD343" s="62">
        <v>67</v>
      </c>
      <c r="BE343" s="83">
        <f t="shared" si="263"/>
        <v>0.93055555555555558</v>
      </c>
      <c r="BF343" s="102">
        <v>12432103</v>
      </c>
      <c r="BG343" s="110">
        <f t="shared" si="264"/>
        <v>185553.77611940299</v>
      </c>
      <c r="BH343" s="154">
        <v>15</v>
      </c>
      <c r="BI343" s="62">
        <v>15</v>
      </c>
      <c r="BJ343" s="83">
        <f t="shared" si="265"/>
        <v>1</v>
      </c>
      <c r="BK343" s="102">
        <v>17869520</v>
      </c>
      <c r="BL343" s="110">
        <f t="shared" si="266"/>
        <v>1191301.3333333333</v>
      </c>
      <c r="BM343" s="62">
        <v>15</v>
      </c>
      <c r="BN343" s="83">
        <f t="shared" si="267"/>
        <v>1</v>
      </c>
      <c r="BO343" s="102">
        <v>2750005</v>
      </c>
      <c r="BP343" s="110">
        <f t="shared" si="268"/>
        <v>183333.66666666666</v>
      </c>
      <c r="BQ343" s="108">
        <f t="shared" si="269"/>
        <v>1364</v>
      </c>
      <c r="BR343" s="62">
        <f t="shared" si="270"/>
        <v>1339</v>
      </c>
      <c r="BS343" s="83">
        <f t="shared" si="271"/>
        <v>0.98167155425219943</v>
      </c>
      <c r="BT343" s="102">
        <f t="shared" si="272"/>
        <v>643148280</v>
      </c>
      <c r="BU343" s="110">
        <f t="shared" si="273"/>
        <v>480319.85063480207</v>
      </c>
      <c r="BV343" s="62">
        <f t="shared" si="274"/>
        <v>1172</v>
      </c>
      <c r="BW343" s="83">
        <f t="shared" si="275"/>
        <v>0.85923753665689151</v>
      </c>
      <c r="BX343" s="102">
        <f t="shared" si="276"/>
        <v>126147732</v>
      </c>
      <c r="BY343" s="110">
        <f t="shared" si="277"/>
        <v>107634.58361774744</v>
      </c>
      <c r="BZ343" s="85"/>
      <c r="CA343" s="89">
        <f t="shared" si="278"/>
        <v>0.12243401759530792</v>
      </c>
      <c r="CB343" s="89">
        <f t="shared" si="279"/>
        <v>1.832844574780057E-2</v>
      </c>
    </row>
    <row r="344" spans="1:80" s="15" customFormat="1" ht="13.5" customHeight="1">
      <c r="A344" s="65"/>
      <c r="B344" s="332"/>
      <c r="C344" s="329"/>
      <c r="D344" s="306" t="s">
        <v>171</v>
      </c>
      <c r="E344" s="307"/>
      <c r="F344" s="154">
        <v>0</v>
      </c>
      <c r="G344" s="62">
        <v>0</v>
      </c>
      <c r="H344" s="83" t="str">
        <f t="shared" si="241"/>
        <v>-</v>
      </c>
      <c r="I344" s="102">
        <v>0</v>
      </c>
      <c r="J344" s="110" t="str">
        <f t="shared" si="242"/>
        <v>-</v>
      </c>
      <c r="K344" s="62">
        <v>0</v>
      </c>
      <c r="L344" s="83" t="str">
        <f t="shared" si="243"/>
        <v>-</v>
      </c>
      <c r="M344" s="102">
        <v>0</v>
      </c>
      <c r="N344" s="110" t="str">
        <f t="shared" si="244"/>
        <v>-</v>
      </c>
      <c r="O344" s="154">
        <v>1</v>
      </c>
      <c r="P344" s="62">
        <v>1</v>
      </c>
      <c r="Q344" s="83">
        <f t="shared" si="245"/>
        <v>1</v>
      </c>
      <c r="R344" s="102">
        <v>363450</v>
      </c>
      <c r="S344" s="110">
        <f t="shared" si="246"/>
        <v>363450</v>
      </c>
      <c r="T344" s="62">
        <v>1</v>
      </c>
      <c r="U344" s="83">
        <f t="shared" si="247"/>
        <v>1</v>
      </c>
      <c r="V344" s="102">
        <v>61689</v>
      </c>
      <c r="W344" s="110">
        <f t="shared" si="248"/>
        <v>61689</v>
      </c>
      <c r="X344" s="154">
        <v>35</v>
      </c>
      <c r="Y344" s="62">
        <v>35</v>
      </c>
      <c r="Z344" s="83">
        <f t="shared" si="249"/>
        <v>1</v>
      </c>
      <c r="AA344" s="102">
        <v>26182910</v>
      </c>
      <c r="AB344" s="110">
        <f t="shared" si="250"/>
        <v>748083.14285714284</v>
      </c>
      <c r="AC344" s="62">
        <v>32</v>
      </c>
      <c r="AD344" s="83">
        <f t="shared" si="251"/>
        <v>0.91428571428571426</v>
      </c>
      <c r="AE344" s="102">
        <v>7190759</v>
      </c>
      <c r="AF344" s="110">
        <f t="shared" si="252"/>
        <v>224711.21875</v>
      </c>
      <c r="AG344" s="154">
        <v>12</v>
      </c>
      <c r="AH344" s="62">
        <v>12</v>
      </c>
      <c r="AI344" s="83">
        <f t="shared" si="253"/>
        <v>1</v>
      </c>
      <c r="AJ344" s="102">
        <v>5241750</v>
      </c>
      <c r="AK344" s="110">
        <f t="shared" si="254"/>
        <v>436812.5</v>
      </c>
      <c r="AL344" s="62">
        <v>11</v>
      </c>
      <c r="AM344" s="83">
        <f t="shared" si="255"/>
        <v>0.91666666666666663</v>
      </c>
      <c r="AN344" s="102">
        <v>1133710</v>
      </c>
      <c r="AO344" s="110">
        <f t="shared" si="256"/>
        <v>103064.54545454546</v>
      </c>
      <c r="AP344" s="154">
        <v>1</v>
      </c>
      <c r="AQ344" s="62">
        <v>1</v>
      </c>
      <c r="AR344" s="83">
        <f t="shared" si="257"/>
        <v>1</v>
      </c>
      <c r="AS344" s="102">
        <v>398070</v>
      </c>
      <c r="AT344" s="110">
        <f t="shared" si="258"/>
        <v>398070</v>
      </c>
      <c r="AU344" s="62">
        <v>1</v>
      </c>
      <c r="AV344" s="83">
        <f t="shared" si="259"/>
        <v>1</v>
      </c>
      <c r="AW344" s="102">
        <v>56824</v>
      </c>
      <c r="AX344" s="110">
        <f t="shared" si="260"/>
        <v>56824</v>
      </c>
      <c r="AY344" s="154">
        <v>1</v>
      </c>
      <c r="AZ344" s="62">
        <v>1</v>
      </c>
      <c r="BA344" s="83">
        <f t="shared" si="261"/>
        <v>1</v>
      </c>
      <c r="BB344" s="102">
        <v>148290</v>
      </c>
      <c r="BC344" s="110">
        <f t="shared" si="262"/>
        <v>148290</v>
      </c>
      <c r="BD344" s="62">
        <v>1</v>
      </c>
      <c r="BE344" s="83">
        <f t="shared" si="263"/>
        <v>1</v>
      </c>
      <c r="BF344" s="102">
        <v>32510</v>
      </c>
      <c r="BG344" s="110">
        <f t="shared" si="264"/>
        <v>32510</v>
      </c>
      <c r="BH344" s="154">
        <v>0</v>
      </c>
      <c r="BI344" s="62">
        <v>0</v>
      </c>
      <c r="BJ344" s="83" t="str">
        <f t="shared" si="265"/>
        <v>-</v>
      </c>
      <c r="BK344" s="102">
        <v>0</v>
      </c>
      <c r="BL344" s="110" t="str">
        <f t="shared" si="266"/>
        <v>-</v>
      </c>
      <c r="BM344" s="62">
        <v>0</v>
      </c>
      <c r="BN344" s="83" t="str">
        <f t="shared" si="267"/>
        <v>-</v>
      </c>
      <c r="BO344" s="102">
        <v>0</v>
      </c>
      <c r="BP344" s="110" t="str">
        <f t="shared" si="268"/>
        <v>-</v>
      </c>
      <c r="BQ344" s="108">
        <f t="shared" si="269"/>
        <v>50</v>
      </c>
      <c r="BR344" s="62">
        <f t="shared" si="270"/>
        <v>50</v>
      </c>
      <c r="BS344" s="83">
        <f t="shared" si="271"/>
        <v>1</v>
      </c>
      <c r="BT344" s="102">
        <f t="shared" si="272"/>
        <v>32334470</v>
      </c>
      <c r="BU344" s="110">
        <f t="shared" si="273"/>
        <v>646689.4</v>
      </c>
      <c r="BV344" s="62">
        <f t="shared" si="274"/>
        <v>46</v>
      </c>
      <c r="BW344" s="83">
        <f t="shared" si="275"/>
        <v>0.92</v>
      </c>
      <c r="BX344" s="102">
        <f t="shared" si="276"/>
        <v>8475492</v>
      </c>
      <c r="BY344" s="110">
        <f t="shared" si="277"/>
        <v>184249.82608695651</v>
      </c>
      <c r="BZ344" s="85"/>
      <c r="CA344" s="89">
        <f t="shared" si="278"/>
        <v>7.999999999999996E-2</v>
      </c>
      <c r="CB344" s="89">
        <f t="shared" si="279"/>
        <v>0</v>
      </c>
    </row>
    <row r="345" spans="1:80" s="15" customFormat="1" ht="13.5" customHeight="1">
      <c r="A345" s="65"/>
      <c r="B345" s="332"/>
      <c r="C345" s="329"/>
      <c r="D345" s="84"/>
      <c r="E345" s="74" t="s">
        <v>167</v>
      </c>
      <c r="F345" s="178">
        <v>0</v>
      </c>
      <c r="G345" s="64">
        <v>0</v>
      </c>
      <c r="H345" s="82" t="str">
        <f t="shared" si="241"/>
        <v>-</v>
      </c>
      <c r="I345" s="111">
        <v>0</v>
      </c>
      <c r="J345" s="112" t="str">
        <f t="shared" si="242"/>
        <v>-</v>
      </c>
      <c r="K345" s="64">
        <v>0</v>
      </c>
      <c r="L345" s="82" t="str">
        <f t="shared" si="243"/>
        <v>-</v>
      </c>
      <c r="M345" s="111">
        <v>0</v>
      </c>
      <c r="N345" s="112" t="str">
        <f t="shared" si="244"/>
        <v>-</v>
      </c>
      <c r="O345" s="178">
        <v>1</v>
      </c>
      <c r="P345" s="64">
        <v>1</v>
      </c>
      <c r="Q345" s="82">
        <f t="shared" si="245"/>
        <v>1</v>
      </c>
      <c r="R345" s="111">
        <v>363450</v>
      </c>
      <c r="S345" s="112">
        <f t="shared" si="246"/>
        <v>363450</v>
      </c>
      <c r="T345" s="64">
        <v>1</v>
      </c>
      <c r="U345" s="82">
        <f t="shared" si="247"/>
        <v>1</v>
      </c>
      <c r="V345" s="111">
        <v>61689</v>
      </c>
      <c r="W345" s="112">
        <f t="shared" si="248"/>
        <v>61689</v>
      </c>
      <c r="X345" s="178">
        <v>32</v>
      </c>
      <c r="Y345" s="64">
        <v>32</v>
      </c>
      <c r="Z345" s="82">
        <f t="shared" si="249"/>
        <v>1</v>
      </c>
      <c r="AA345" s="111">
        <v>25162630</v>
      </c>
      <c r="AB345" s="112">
        <f t="shared" si="250"/>
        <v>786332.1875</v>
      </c>
      <c r="AC345" s="64">
        <v>30</v>
      </c>
      <c r="AD345" s="82">
        <f t="shared" si="251"/>
        <v>0.9375</v>
      </c>
      <c r="AE345" s="111">
        <v>7058984</v>
      </c>
      <c r="AF345" s="112">
        <f t="shared" si="252"/>
        <v>235299.46666666667</v>
      </c>
      <c r="AG345" s="178">
        <v>8</v>
      </c>
      <c r="AH345" s="64">
        <v>8</v>
      </c>
      <c r="AI345" s="82">
        <f t="shared" si="253"/>
        <v>1</v>
      </c>
      <c r="AJ345" s="111">
        <v>3432260</v>
      </c>
      <c r="AK345" s="112">
        <f t="shared" si="254"/>
        <v>429032.5</v>
      </c>
      <c r="AL345" s="64">
        <v>8</v>
      </c>
      <c r="AM345" s="82">
        <f t="shared" si="255"/>
        <v>1</v>
      </c>
      <c r="AN345" s="111">
        <v>820066</v>
      </c>
      <c r="AO345" s="112">
        <f t="shared" si="256"/>
        <v>102508.25</v>
      </c>
      <c r="AP345" s="178">
        <v>0</v>
      </c>
      <c r="AQ345" s="64">
        <v>0</v>
      </c>
      <c r="AR345" s="82" t="str">
        <f t="shared" si="257"/>
        <v>-</v>
      </c>
      <c r="AS345" s="111">
        <v>0</v>
      </c>
      <c r="AT345" s="112" t="str">
        <f t="shared" si="258"/>
        <v>-</v>
      </c>
      <c r="AU345" s="64">
        <v>0</v>
      </c>
      <c r="AV345" s="82" t="str">
        <f t="shared" si="259"/>
        <v>-</v>
      </c>
      <c r="AW345" s="111">
        <v>0</v>
      </c>
      <c r="AX345" s="112" t="str">
        <f t="shared" si="260"/>
        <v>-</v>
      </c>
      <c r="AY345" s="178">
        <v>0</v>
      </c>
      <c r="AZ345" s="64">
        <v>0</v>
      </c>
      <c r="BA345" s="82" t="str">
        <f t="shared" si="261"/>
        <v>-</v>
      </c>
      <c r="BB345" s="111">
        <v>0</v>
      </c>
      <c r="BC345" s="112" t="str">
        <f t="shared" si="262"/>
        <v>-</v>
      </c>
      <c r="BD345" s="64">
        <v>0</v>
      </c>
      <c r="BE345" s="82" t="str">
        <f t="shared" si="263"/>
        <v>-</v>
      </c>
      <c r="BF345" s="111">
        <v>0</v>
      </c>
      <c r="BG345" s="112" t="str">
        <f t="shared" si="264"/>
        <v>-</v>
      </c>
      <c r="BH345" s="178">
        <v>0</v>
      </c>
      <c r="BI345" s="64">
        <v>0</v>
      </c>
      <c r="BJ345" s="82" t="str">
        <f t="shared" si="265"/>
        <v>-</v>
      </c>
      <c r="BK345" s="111">
        <v>0</v>
      </c>
      <c r="BL345" s="112" t="str">
        <f t="shared" si="266"/>
        <v>-</v>
      </c>
      <c r="BM345" s="64">
        <v>0</v>
      </c>
      <c r="BN345" s="82" t="str">
        <f t="shared" si="267"/>
        <v>-</v>
      </c>
      <c r="BO345" s="111">
        <v>0</v>
      </c>
      <c r="BP345" s="112" t="str">
        <f t="shared" si="268"/>
        <v>-</v>
      </c>
      <c r="BQ345" s="109">
        <f t="shared" si="269"/>
        <v>41</v>
      </c>
      <c r="BR345" s="64">
        <f t="shared" si="270"/>
        <v>41</v>
      </c>
      <c r="BS345" s="82">
        <f t="shared" si="271"/>
        <v>1</v>
      </c>
      <c r="BT345" s="111">
        <f t="shared" si="272"/>
        <v>28958340</v>
      </c>
      <c r="BU345" s="112">
        <f t="shared" si="273"/>
        <v>706300.97560975607</v>
      </c>
      <c r="BV345" s="64">
        <f t="shared" si="274"/>
        <v>39</v>
      </c>
      <c r="BW345" s="82">
        <f t="shared" si="275"/>
        <v>0.95121951219512191</v>
      </c>
      <c r="BX345" s="111">
        <f t="shared" si="276"/>
        <v>7940739</v>
      </c>
      <c r="BY345" s="112">
        <f t="shared" si="277"/>
        <v>203608.69230769231</v>
      </c>
      <c r="BZ345" s="85"/>
      <c r="CA345" s="89">
        <f t="shared" si="278"/>
        <v>4.8780487804878092E-2</v>
      </c>
      <c r="CB345" s="89">
        <f t="shared" si="279"/>
        <v>0</v>
      </c>
    </row>
    <row r="346" spans="1:80" s="15" customFormat="1" ht="13.5" customHeight="1">
      <c r="A346" s="65"/>
      <c r="B346" s="332"/>
      <c r="C346" s="329"/>
      <c r="D346" s="84"/>
      <c r="E346" s="209" t="s">
        <v>168</v>
      </c>
      <c r="F346" s="224">
        <v>0</v>
      </c>
      <c r="G346" s="225">
        <v>0</v>
      </c>
      <c r="H346" s="226" t="str">
        <f t="shared" si="241"/>
        <v>-</v>
      </c>
      <c r="I346" s="227">
        <v>0</v>
      </c>
      <c r="J346" s="228" t="str">
        <f t="shared" si="242"/>
        <v>-</v>
      </c>
      <c r="K346" s="225">
        <v>0</v>
      </c>
      <c r="L346" s="226" t="str">
        <f t="shared" si="243"/>
        <v>-</v>
      </c>
      <c r="M346" s="227">
        <v>0</v>
      </c>
      <c r="N346" s="228" t="str">
        <f t="shared" si="244"/>
        <v>-</v>
      </c>
      <c r="O346" s="224">
        <v>0</v>
      </c>
      <c r="P346" s="225">
        <v>0</v>
      </c>
      <c r="Q346" s="226" t="str">
        <f t="shared" si="245"/>
        <v>-</v>
      </c>
      <c r="R346" s="227">
        <v>0</v>
      </c>
      <c r="S346" s="228" t="str">
        <f t="shared" si="246"/>
        <v>-</v>
      </c>
      <c r="T346" s="225">
        <v>0</v>
      </c>
      <c r="U346" s="226" t="str">
        <f t="shared" si="247"/>
        <v>-</v>
      </c>
      <c r="V346" s="227">
        <v>0</v>
      </c>
      <c r="W346" s="228" t="str">
        <f t="shared" si="248"/>
        <v>-</v>
      </c>
      <c r="X346" s="224">
        <v>3</v>
      </c>
      <c r="Y346" s="225">
        <v>3</v>
      </c>
      <c r="Z346" s="226">
        <f t="shared" si="249"/>
        <v>1</v>
      </c>
      <c r="AA346" s="227">
        <v>1020280</v>
      </c>
      <c r="AB346" s="228">
        <f t="shared" si="250"/>
        <v>340093.33333333331</v>
      </c>
      <c r="AC346" s="225">
        <v>2</v>
      </c>
      <c r="AD346" s="226">
        <f t="shared" si="251"/>
        <v>0.66666666666666663</v>
      </c>
      <c r="AE346" s="227">
        <v>131775</v>
      </c>
      <c r="AF346" s="228">
        <f t="shared" si="252"/>
        <v>65887.5</v>
      </c>
      <c r="AG346" s="224">
        <v>4</v>
      </c>
      <c r="AH346" s="225">
        <v>4</v>
      </c>
      <c r="AI346" s="226">
        <f t="shared" si="253"/>
        <v>1</v>
      </c>
      <c r="AJ346" s="227">
        <v>1809490</v>
      </c>
      <c r="AK346" s="228">
        <f t="shared" si="254"/>
        <v>452372.5</v>
      </c>
      <c r="AL346" s="225">
        <v>3</v>
      </c>
      <c r="AM346" s="226">
        <f t="shared" si="255"/>
        <v>0.75</v>
      </c>
      <c r="AN346" s="227">
        <v>313644</v>
      </c>
      <c r="AO346" s="228">
        <f t="shared" si="256"/>
        <v>104548</v>
      </c>
      <c r="AP346" s="224">
        <v>1</v>
      </c>
      <c r="AQ346" s="225">
        <v>1</v>
      </c>
      <c r="AR346" s="226">
        <f t="shared" si="257"/>
        <v>1</v>
      </c>
      <c r="AS346" s="227">
        <v>398070</v>
      </c>
      <c r="AT346" s="228">
        <f t="shared" si="258"/>
        <v>398070</v>
      </c>
      <c r="AU346" s="225">
        <v>1</v>
      </c>
      <c r="AV346" s="226">
        <f t="shared" si="259"/>
        <v>1</v>
      </c>
      <c r="AW346" s="227">
        <v>56824</v>
      </c>
      <c r="AX346" s="228">
        <f t="shared" si="260"/>
        <v>56824</v>
      </c>
      <c r="AY346" s="224">
        <v>1</v>
      </c>
      <c r="AZ346" s="225">
        <v>1</v>
      </c>
      <c r="BA346" s="226">
        <f t="shared" si="261"/>
        <v>1</v>
      </c>
      <c r="BB346" s="227">
        <v>148290</v>
      </c>
      <c r="BC346" s="228">
        <f t="shared" si="262"/>
        <v>148290</v>
      </c>
      <c r="BD346" s="225">
        <v>1</v>
      </c>
      <c r="BE346" s="226">
        <f t="shared" si="263"/>
        <v>1</v>
      </c>
      <c r="BF346" s="227">
        <v>32510</v>
      </c>
      <c r="BG346" s="228">
        <f t="shared" si="264"/>
        <v>32510</v>
      </c>
      <c r="BH346" s="224">
        <v>0</v>
      </c>
      <c r="BI346" s="225">
        <v>0</v>
      </c>
      <c r="BJ346" s="226" t="str">
        <f t="shared" si="265"/>
        <v>-</v>
      </c>
      <c r="BK346" s="227">
        <v>0</v>
      </c>
      <c r="BL346" s="228" t="str">
        <f t="shared" si="266"/>
        <v>-</v>
      </c>
      <c r="BM346" s="225">
        <v>0</v>
      </c>
      <c r="BN346" s="226" t="str">
        <f t="shared" si="267"/>
        <v>-</v>
      </c>
      <c r="BO346" s="227">
        <v>0</v>
      </c>
      <c r="BP346" s="228" t="str">
        <f t="shared" si="268"/>
        <v>-</v>
      </c>
      <c r="BQ346" s="229">
        <f t="shared" si="269"/>
        <v>9</v>
      </c>
      <c r="BR346" s="225">
        <f t="shared" si="270"/>
        <v>9</v>
      </c>
      <c r="BS346" s="226">
        <f t="shared" si="271"/>
        <v>1</v>
      </c>
      <c r="BT346" s="227">
        <f t="shared" si="272"/>
        <v>3376130</v>
      </c>
      <c r="BU346" s="228">
        <f t="shared" si="273"/>
        <v>375125.55555555556</v>
      </c>
      <c r="BV346" s="225">
        <f t="shared" si="274"/>
        <v>7</v>
      </c>
      <c r="BW346" s="226">
        <f t="shared" si="275"/>
        <v>0.77777777777777779</v>
      </c>
      <c r="BX346" s="227">
        <f t="shared" si="276"/>
        <v>534753</v>
      </c>
      <c r="BY346" s="228">
        <f t="shared" si="277"/>
        <v>76393.28571428571</v>
      </c>
      <c r="BZ346" s="85"/>
      <c r="CA346" s="89">
        <f t="shared" si="278"/>
        <v>0.22222222222222221</v>
      </c>
      <c r="CB346" s="89">
        <f t="shared" si="279"/>
        <v>0</v>
      </c>
    </row>
    <row r="347" spans="1:80" s="15" customFormat="1" ht="13.5" customHeight="1">
      <c r="A347" s="65"/>
      <c r="B347" s="332"/>
      <c r="C347" s="329"/>
      <c r="D347" s="221"/>
      <c r="E347" s="75" t="s">
        <v>234</v>
      </c>
      <c r="F347" s="222">
        <v>0</v>
      </c>
      <c r="G347" s="136">
        <v>0</v>
      </c>
      <c r="H347" s="134" t="str">
        <f>IFERROR(G347/F347,"-")</f>
        <v>-</v>
      </c>
      <c r="I347" s="137">
        <v>0</v>
      </c>
      <c r="J347" s="135" t="str">
        <f>IFERROR(I347/G347,"-")</f>
        <v>-</v>
      </c>
      <c r="K347" s="136">
        <v>0</v>
      </c>
      <c r="L347" s="134" t="str">
        <f>IFERROR(K347/F347,"-")</f>
        <v>-</v>
      </c>
      <c r="M347" s="137">
        <v>0</v>
      </c>
      <c r="N347" s="135" t="str">
        <f>IFERROR(M347/K347,"-")</f>
        <v>-</v>
      </c>
      <c r="O347" s="222">
        <v>0</v>
      </c>
      <c r="P347" s="136">
        <v>0</v>
      </c>
      <c r="Q347" s="134" t="str">
        <f>IFERROR(P347/O347,"-")</f>
        <v>-</v>
      </c>
      <c r="R347" s="137">
        <v>0</v>
      </c>
      <c r="S347" s="135" t="str">
        <f>IFERROR(R347/P347,"-")</f>
        <v>-</v>
      </c>
      <c r="T347" s="136">
        <v>0</v>
      </c>
      <c r="U347" s="134" t="str">
        <f>IFERROR(T347/O347,"-")</f>
        <v>-</v>
      </c>
      <c r="V347" s="137">
        <v>0</v>
      </c>
      <c r="W347" s="135" t="str">
        <f>IFERROR(V347/T347,"-")</f>
        <v>-</v>
      </c>
      <c r="X347" s="222">
        <v>0</v>
      </c>
      <c r="Y347" s="136">
        <v>0</v>
      </c>
      <c r="Z347" s="134" t="str">
        <f>IFERROR(Y347/X347,"-")</f>
        <v>-</v>
      </c>
      <c r="AA347" s="137">
        <v>0</v>
      </c>
      <c r="AB347" s="135" t="str">
        <f>IFERROR(AA347/Y347,"-")</f>
        <v>-</v>
      </c>
      <c r="AC347" s="136">
        <v>0</v>
      </c>
      <c r="AD347" s="134" t="str">
        <f>IFERROR(AC347/X347,"-")</f>
        <v>-</v>
      </c>
      <c r="AE347" s="137">
        <v>0</v>
      </c>
      <c r="AF347" s="135" t="str">
        <f>IFERROR(AE347/AC347,"-")</f>
        <v>-</v>
      </c>
      <c r="AG347" s="222">
        <v>0</v>
      </c>
      <c r="AH347" s="136">
        <v>0</v>
      </c>
      <c r="AI347" s="134" t="str">
        <f>IFERROR(AH347/AG347,"-")</f>
        <v>-</v>
      </c>
      <c r="AJ347" s="137">
        <v>0</v>
      </c>
      <c r="AK347" s="135" t="str">
        <f>IFERROR(AJ347/AH347,"-")</f>
        <v>-</v>
      </c>
      <c r="AL347" s="136">
        <v>0</v>
      </c>
      <c r="AM347" s="134" t="str">
        <f>IFERROR(AL347/AG347,"-")</f>
        <v>-</v>
      </c>
      <c r="AN347" s="137">
        <v>0</v>
      </c>
      <c r="AO347" s="135" t="str">
        <f>IFERROR(AN347/AL347,"-")</f>
        <v>-</v>
      </c>
      <c r="AP347" s="222">
        <v>0</v>
      </c>
      <c r="AQ347" s="136">
        <v>0</v>
      </c>
      <c r="AR347" s="134" t="str">
        <f>IFERROR(AQ347/AP347,"-")</f>
        <v>-</v>
      </c>
      <c r="AS347" s="137">
        <v>0</v>
      </c>
      <c r="AT347" s="135" t="str">
        <f>IFERROR(AS347/AQ347,"-")</f>
        <v>-</v>
      </c>
      <c r="AU347" s="136">
        <v>0</v>
      </c>
      <c r="AV347" s="134" t="str">
        <f>IFERROR(AU347/AP347,"-")</f>
        <v>-</v>
      </c>
      <c r="AW347" s="137">
        <v>0</v>
      </c>
      <c r="AX347" s="135" t="str">
        <f>IFERROR(AW347/AU347,"-")</f>
        <v>-</v>
      </c>
      <c r="AY347" s="222">
        <v>0</v>
      </c>
      <c r="AZ347" s="136">
        <v>0</v>
      </c>
      <c r="BA347" s="134" t="str">
        <f>IFERROR(AZ347/AY347,"-")</f>
        <v>-</v>
      </c>
      <c r="BB347" s="137">
        <v>0</v>
      </c>
      <c r="BC347" s="135" t="str">
        <f>IFERROR(BB347/AZ347,"-")</f>
        <v>-</v>
      </c>
      <c r="BD347" s="136">
        <v>0</v>
      </c>
      <c r="BE347" s="134" t="str">
        <f>IFERROR(BD347/AY347,"-")</f>
        <v>-</v>
      </c>
      <c r="BF347" s="137">
        <v>0</v>
      </c>
      <c r="BG347" s="135" t="str">
        <f>IFERROR(BF347/BD347,"-")</f>
        <v>-</v>
      </c>
      <c r="BH347" s="222">
        <v>0</v>
      </c>
      <c r="BI347" s="136">
        <v>0</v>
      </c>
      <c r="BJ347" s="134" t="str">
        <f>IFERROR(BI347/BH347,"-")</f>
        <v>-</v>
      </c>
      <c r="BK347" s="137">
        <v>0</v>
      </c>
      <c r="BL347" s="135" t="str">
        <f>IFERROR(BK347/BI347,"-")</f>
        <v>-</v>
      </c>
      <c r="BM347" s="136">
        <v>0</v>
      </c>
      <c r="BN347" s="134" t="str">
        <f>IFERROR(BM347/BH347,"-")</f>
        <v>-</v>
      </c>
      <c r="BO347" s="137">
        <v>0</v>
      </c>
      <c r="BP347" s="135" t="str">
        <f>IFERROR(BO347/BM347,"-")</f>
        <v>-</v>
      </c>
      <c r="BQ347" s="223">
        <f t="shared" si="269"/>
        <v>0</v>
      </c>
      <c r="BR347" s="136">
        <f t="shared" si="270"/>
        <v>0</v>
      </c>
      <c r="BS347" s="134" t="str">
        <f>IFERROR(BR347/BQ347,"-")</f>
        <v>-</v>
      </c>
      <c r="BT347" s="137">
        <f>SUM(I347,R347,AA347,AJ347,AS347,BB347,BK347)</f>
        <v>0</v>
      </c>
      <c r="BU347" s="135" t="str">
        <f>IFERROR(BT347/BR347,"-")</f>
        <v>-</v>
      </c>
      <c r="BV347" s="136">
        <f>SUM(K347,T347,AC347,AL347,AU347,BD347,BM347)</f>
        <v>0</v>
      </c>
      <c r="BW347" s="134" t="str">
        <f>IFERROR(BV347/BQ347,"-")</f>
        <v>-</v>
      </c>
      <c r="BX347" s="137">
        <f>SUM(M347,V347,AE347,AN347,AW347,BF347,BO347)</f>
        <v>0</v>
      </c>
      <c r="BY347" s="135" t="str">
        <f>IFERROR(BX347/BV347,"-")</f>
        <v>-</v>
      </c>
      <c r="BZ347" s="85"/>
      <c r="CA347" s="89" t="str">
        <f t="shared" si="278"/>
        <v>-</v>
      </c>
      <c r="CB347" s="89" t="str">
        <f t="shared" si="279"/>
        <v>-</v>
      </c>
    </row>
    <row r="348" spans="1:80" s="15" customFormat="1" ht="13.5" customHeight="1">
      <c r="A348" s="65"/>
      <c r="B348" s="333"/>
      <c r="C348" s="330"/>
      <c r="D348" s="338" t="s">
        <v>225</v>
      </c>
      <c r="E348" s="339"/>
      <c r="F348" s="154">
        <v>21</v>
      </c>
      <c r="G348" s="62">
        <v>18</v>
      </c>
      <c r="H348" s="83">
        <f t="shared" si="241"/>
        <v>0.8571428571428571</v>
      </c>
      <c r="I348" s="102">
        <v>41034960</v>
      </c>
      <c r="J348" s="110">
        <f t="shared" si="242"/>
        <v>2279720</v>
      </c>
      <c r="K348" s="62">
        <v>14</v>
      </c>
      <c r="L348" s="83">
        <f t="shared" si="243"/>
        <v>0.66666666666666663</v>
      </c>
      <c r="M348" s="102">
        <v>8588946</v>
      </c>
      <c r="N348" s="110">
        <f t="shared" si="244"/>
        <v>613496.14285714284</v>
      </c>
      <c r="O348" s="154">
        <v>60</v>
      </c>
      <c r="P348" s="62">
        <v>60</v>
      </c>
      <c r="Q348" s="83">
        <f t="shared" si="245"/>
        <v>1</v>
      </c>
      <c r="R348" s="102">
        <v>164304640</v>
      </c>
      <c r="S348" s="110">
        <f t="shared" si="246"/>
        <v>2738410.6666666665</v>
      </c>
      <c r="T348" s="62">
        <v>47</v>
      </c>
      <c r="U348" s="83">
        <f t="shared" si="247"/>
        <v>0.78333333333333333</v>
      </c>
      <c r="V348" s="102">
        <v>65412980</v>
      </c>
      <c r="W348" s="110">
        <f t="shared" si="248"/>
        <v>1391765.5319148935</v>
      </c>
      <c r="X348" s="154">
        <v>2350</v>
      </c>
      <c r="Y348" s="62">
        <v>2188</v>
      </c>
      <c r="Z348" s="83">
        <f t="shared" si="249"/>
        <v>0.93106382978723401</v>
      </c>
      <c r="AA348" s="102">
        <v>1667434120</v>
      </c>
      <c r="AB348" s="110">
        <f t="shared" si="250"/>
        <v>762081.40767824498</v>
      </c>
      <c r="AC348" s="62">
        <v>1928</v>
      </c>
      <c r="AD348" s="83">
        <f t="shared" si="251"/>
        <v>0.82042553191489365</v>
      </c>
      <c r="AE348" s="102">
        <v>360020178</v>
      </c>
      <c r="AF348" s="110">
        <f t="shared" si="252"/>
        <v>186732.45746887967</v>
      </c>
      <c r="AG348" s="154">
        <v>2106</v>
      </c>
      <c r="AH348" s="62">
        <v>2005</v>
      </c>
      <c r="AI348" s="83">
        <f t="shared" si="253"/>
        <v>0.95204178537511874</v>
      </c>
      <c r="AJ348" s="102">
        <v>1820651780</v>
      </c>
      <c r="AK348" s="110">
        <f t="shared" si="254"/>
        <v>908055.75062344142</v>
      </c>
      <c r="AL348" s="62">
        <v>1801</v>
      </c>
      <c r="AM348" s="83">
        <f t="shared" si="255"/>
        <v>0.85517568850902181</v>
      </c>
      <c r="AN348" s="102">
        <v>364116269</v>
      </c>
      <c r="AO348" s="110">
        <f t="shared" si="256"/>
        <v>202174.49694614104</v>
      </c>
      <c r="AP348" s="154">
        <v>1396</v>
      </c>
      <c r="AQ348" s="62">
        <v>1339</v>
      </c>
      <c r="AR348" s="83">
        <f t="shared" si="257"/>
        <v>0.95916905444126077</v>
      </c>
      <c r="AS348" s="102">
        <v>1473777910</v>
      </c>
      <c r="AT348" s="110">
        <f t="shared" si="258"/>
        <v>1100655.646004481</v>
      </c>
      <c r="AU348" s="62">
        <v>1219</v>
      </c>
      <c r="AV348" s="83">
        <f t="shared" si="259"/>
        <v>0.87320916905444124</v>
      </c>
      <c r="AW348" s="102">
        <v>277843270</v>
      </c>
      <c r="AX348" s="110">
        <f t="shared" si="260"/>
        <v>227927.21082854798</v>
      </c>
      <c r="AY348" s="154">
        <v>693</v>
      </c>
      <c r="AZ348" s="62">
        <v>654</v>
      </c>
      <c r="BA348" s="83">
        <f t="shared" si="261"/>
        <v>0.94372294372294374</v>
      </c>
      <c r="BB348" s="102">
        <v>791403160</v>
      </c>
      <c r="BC348" s="110">
        <f t="shared" si="262"/>
        <v>1210096.5749235475</v>
      </c>
      <c r="BD348" s="62">
        <v>584</v>
      </c>
      <c r="BE348" s="83">
        <f t="shared" si="263"/>
        <v>0.84271284271284275</v>
      </c>
      <c r="BF348" s="102">
        <v>144316473</v>
      </c>
      <c r="BG348" s="110">
        <f t="shared" si="264"/>
        <v>247117.24828767125</v>
      </c>
      <c r="BH348" s="154">
        <v>213</v>
      </c>
      <c r="BI348" s="62">
        <v>191</v>
      </c>
      <c r="BJ348" s="83">
        <f t="shared" si="265"/>
        <v>0.89671361502347413</v>
      </c>
      <c r="BK348" s="102">
        <v>254104070</v>
      </c>
      <c r="BL348" s="110">
        <f t="shared" si="266"/>
        <v>1330387.8010471205</v>
      </c>
      <c r="BM348" s="62">
        <v>156</v>
      </c>
      <c r="BN348" s="83">
        <f t="shared" si="267"/>
        <v>0.73239436619718312</v>
      </c>
      <c r="BO348" s="102">
        <v>31679900</v>
      </c>
      <c r="BP348" s="110">
        <f t="shared" si="268"/>
        <v>203076.28205128206</v>
      </c>
      <c r="BQ348" s="108">
        <f t="shared" si="269"/>
        <v>6839</v>
      </c>
      <c r="BR348" s="62">
        <f t="shared" si="270"/>
        <v>6455</v>
      </c>
      <c r="BS348" s="83">
        <f t="shared" si="271"/>
        <v>0.94385144026904522</v>
      </c>
      <c r="BT348" s="102">
        <f t="shared" si="272"/>
        <v>6212710640</v>
      </c>
      <c r="BU348" s="110">
        <f t="shared" si="273"/>
        <v>962464.85515104572</v>
      </c>
      <c r="BV348" s="62">
        <f t="shared" si="274"/>
        <v>5749</v>
      </c>
      <c r="BW348" s="83">
        <f t="shared" si="275"/>
        <v>0.84061997368036268</v>
      </c>
      <c r="BX348" s="102">
        <f t="shared" si="276"/>
        <v>1251978016</v>
      </c>
      <c r="BY348" s="110">
        <f t="shared" si="277"/>
        <v>217773.18072708297</v>
      </c>
      <c r="BZ348" s="85"/>
      <c r="CA348" s="89">
        <f t="shared" si="278"/>
        <v>0.10323146658868254</v>
      </c>
      <c r="CB348" s="89">
        <f t="shared" si="279"/>
        <v>5.6148559730954783E-2</v>
      </c>
    </row>
    <row r="349" spans="1:80" s="15" customFormat="1" ht="13.5" customHeight="1">
      <c r="A349" s="65"/>
      <c r="B349" s="331">
        <v>58</v>
      </c>
      <c r="C349" s="328" t="s">
        <v>29</v>
      </c>
      <c r="D349" s="318" t="s">
        <v>157</v>
      </c>
      <c r="E349" s="307"/>
      <c r="F349" s="154">
        <v>4</v>
      </c>
      <c r="G349" s="62">
        <v>4</v>
      </c>
      <c r="H349" s="83">
        <f t="shared" si="241"/>
        <v>1</v>
      </c>
      <c r="I349" s="102">
        <v>6268910</v>
      </c>
      <c r="J349" s="110">
        <f t="shared" si="242"/>
        <v>1567227.5</v>
      </c>
      <c r="K349" s="62">
        <v>3</v>
      </c>
      <c r="L349" s="83">
        <f t="shared" si="243"/>
        <v>0.75</v>
      </c>
      <c r="M349" s="102">
        <v>5241213</v>
      </c>
      <c r="N349" s="110">
        <f t="shared" si="244"/>
        <v>1747071</v>
      </c>
      <c r="O349" s="154">
        <v>10</v>
      </c>
      <c r="P349" s="62">
        <v>9</v>
      </c>
      <c r="Q349" s="83">
        <f t="shared" si="245"/>
        <v>0.9</v>
      </c>
      <c r="R349" s="102">
        <v>3658620</v>
      </c>
      <c r="S349" s="110">
        <f t="shared" si="246"/>
        <v>406513.33333333331</v>
      </c>
      <c r="T349" s="62">
        <v>7</v>
      </c>
      <c r="U349" s="83">
        <f t="shared" si="247"/>
        <v>0.7</v>
      </c>
      <c r="V349" s="102">
        <v>596453</v>
      </c>
      <c r="W349" s="110">
        <f t="shared" si="248"/>
        <v>85207.571428571435</v>
      </c>
      <c r="X349" s="154">
        <v>1379</v>
      </c>
      <c r="Y349" s="62">
        <v>1363</v>
      </c>
      <c r="Z349" s="83">
        <f t="shared" si="249"/>
        <v>0.98839738941261779</v>
      </c>
      <c r="AA349" s="102">
        <v>618982650</v>
      </c>
      <c r="AB349" s="110">
        <f t="shared" si="250"/>
        <v>454132.53851797507</v>
      </c>
      <c r="AC349" s="62">
        <v>1170</v>
      </c>
      <c r="AD349" s="83">
        <f t="shared" si="251"/>
        <v>0.84844089920232058</v>
      </c>
      <c r="AE349" s="102">
        <v>134093809</v>
      </c>
      <c r="AF349" s="110">
        <f t="shared" si="252"/>
        <v>114610.09316239317</v>
      </c>
      <c r="AG349" s="154">
        <v>1000</v>
      </c>
      <c r="AH349" s="62">
        <v>996</v>
      </c>
      <c r="AI349" s="83">
        <f t="shared" si="253"/>
        <v>0.996</v>
      </c>
      <c r="AJ349" s="102">
        <v>505152630</v>
      </c>
      <c r="AK349" s="110">
        <f t="shared" si="254"/>
        <v>507181.35542168672</v>
      </c>
      <c r="AL349" s="62">
        <v>884</v>
      </c>
      <c r="AM349" s="83">
        <f t="shared" si="255"/>
        <v>0.88400000000000001</v>
      </c>
      <c r="AN349" s="102">
        <v>102797692</v>
      </c>
      <c r="AO349" s="110">
        <f t="shared" si="256"/>
        <v>116286.98190045249</v>
      </c>
      <c r="AP349" s="154">
        <v>503</v>
      </c>
      <c r="AQ349" s="62">
        <v>499</v>
      </c>
      <c r="AR349" s="83">
        <f t="shared" si="257"/>
        <v>0.99204771371769385</v>
      </c>
      <c r="AS349" s="102">
        <v>287454090</v>
      </c>
      <c r="AT349" s="110">
        <f t="shared" si="258"/>
        <v>576060.30060120241</v>
      </c>
      <c r="AU349" s="62">
        <v>467</v>
      </c>
      <c r="AV349" s="83">
        <f t="shared" si="259"/>
        <v>0.92842942345924451</v>
      </c>
      <c r="AW349" s="102">
        <v>55591590</v>
      </c>
      <c r="AX349" s="110">
        <f t="shared" si="260"/>
        <v>119039.80728051392</v>
      </c>
      <c r="AY349" s="154">
        <v>147</v>
      </c>
      <c r="AZ349" s="62">
        <v>147</v>
      </c>
      <c r="BA349" s="83">
        <f t="shared" si="261"/>
        <v>1</v>
      </c>
      <c r="BB349" s="102">
        <v>81933350</v>
      </c>
      <c r="BC349" s="110">
        <f t="shared" si="262"/>
        <v>557369.72789115645</v>
      </c>
      <c r="BD349" s="62">
        <v>137</v>
      </c>
      <c r="BE349" s="83">
        <f t="shared" si="263"/>
        <v>0.93197278911564629</v>
      </c>
      <c r="BF349" s="102">
        <v>17328824</v>
      </c>
      <c r="BG349" s="110">
        <f t="shared" si="264"/>
        <v>126487.76642335767</v>
      </c>
      <c r="BH349" s="154">
        <v>25</v>
      </c>
      <c r="BI349" s="62">
        <v>25</v>
      </c>
      <c r="BJ349" s="83">
        <f t="shared" si="265"/>
        <v>1</v>
      </c>
      <c r="BK349" s="102">
        <v>9932110</v>
      </c>
      <c r="BL349" s="110">
        <f t="shared" si="266"/>
        <v>397284.4</v>
      </c>
      <c r="BM349" s="62">
        <v>24</v>
      </c>
      <c r="BN349" s="83">
        <f t="shared" si="267"/>
        <v>0.96</v>
      </c>
      <c r="BO349" s="102">
        <v>3304846</v>
      </c>
      <c r="BP349" s="110">
        <f t="shared" si="268"/>
        <v>137701.91666666666</v>
      </c>
      <c r="BQ349" s="108">
        <f t="shared" si="269"/>
        <v>3068</v>
      </c>
      <c r="BR349" s="62">
        <f t="shared" si="270"/>
        <v>3043</v>
      </c>
      <c r="BS349" s="83">
        <f t="shared" si="271"/>
        <v>0.99185136897001303</v>
      </c>
      <c r="BT349" s="102">
        <f t="shared" si="272"/>
        <v>1513382360</v>
      </c>
      <c r="BU349" s="110">
        <f t="shared" si="273"/>
        <v>497332.35622740717</v>
      </c>
      <c r="BV349" s="62">
        <f t="shared" si="274"/>
        <v>2692</v>
      </c>
      <c r="BW349" s="83">
        <f t="shared" si="275"/>
        <v>0.87744458930899605</v>
      </c>
      <c r="BX349" s="102">
        <f t="shared" si="276"/>
        <v>318954427</v>
      </c>
      <c r="BY349" s="110">
        <f t="shared" si="277"/>
        <v>118482.3280089153</v>
      </c>
      <c r="BZ349" s="85"/>
      <c r="CA349" s="89">
        <f t="shared" si="278"/>
        <v>0.11440677966101698</v>
      </c>
      <c r="CB349" s="89">
        <f t="shared" si="279"/>
        <v>8.1486310299869746E-3</v>
      </c>
    </row>
    <row r="350" spans="1:80" s="15" customFormat="1" ht="13.5" customHeight="1">
      <c r="A350" s="65"/>
      <c r="B350" s="332"/>
      <c r="C350" s="329"/>
      <c r="D350" s="306" t="s">
        <v>171</v>
      </c>
      <c r="E350" s="307"/>
      <c r="F350" s="154">
        <v>0</v>
      </c>
      <c r="G350" s="62">
        <v>0</v>
      </c>
      <c r="H350" s="83" t="str">
        <f t="shared" si="241"/>
        <v>-</v>
      </c>
      <c r="I350" s="102">
        <v>0</v>
      </c>
      <c r="J350" s="110" t="str">
        <f t="shared" si="242"/>
        <v>-</v>
      </c>
      <c r="K350" s="62">
        <v>0</v>
      </c>
      <c r="L350" s="83" t="str">
        <f t="shared" si="243"/>
        <v>-</v>
      </c>
      <c r="M350" s="102">
        <v>0</v>
      </c>
      <c r="N350" s="110" t="str">
        <f t="shared" si="244"/>
        <v>-</v>
      </c>
      <c r="O350" s="154">
        <v>0</v>
      </c>
      <c r="P350" s="62">
        <v>0</v>
      </c>
      <c r="Q350" s="83" t="str">
        <f t="shared" si="245"/>
        <v>-</v>
      </c>
      <c r="R350" s="102">
        <v>0</v>
      </c>
      <c r="S350" s="110" t="str">
        <f t="shared" si="246"/>
        <v>-</v>
      </c>
      <c r="T350" s="62">
        <v>0</v>
      </c>
      <c r="U350" s="83" t="str">
        <f t="shared" si="247"/>
        <v>-</v>
      </c>
      <c r="V350" s="102">
        <v>0</v>
      </c>
      <c r="W350" s="110" t="str">
        <f t="shared" si="248"/>
        <v>-</v>
      </c>
      <c r="X350" s="154">
        <v>20</v>
      </c>
      <c r="Y350" s="62">
        <v>20</v>
      </c>
      <c r="Z350" s="83">
        <f t="shared" si="249"/>
        <v>1</v>
      </c>
      <c r="AA350" s="102">
        <v>7069350</v>
      </c>
      <c r="AB350" s="110">
        <f t="shared" si="250"/>
        <v>353467.5</v>
      </c>
      <c r="AC350" s="62">
        <v>14</v>
      </c>
      <c r="AD350" s="83">
        <f t="shared" si="251"/>
        <v>0.7</v>
      </c>
      <c r="AE350" s="102">
        <v>1063548</v>
      </c>
      <c r="AF350" s="110">
        <f t="shared" si="252"/>
        <v>75967.71428571429</v>
      </c>
      <c r="AG350" s="154">
        <v>15</v>
      </c>
      <c r="AH350" s="62">
        <v>15</v>
      </c>
      <c r="AI350" s="83">
        <f t="shared" si="253"/>
        <v>1</v>
      </c>
      <c r="AJ350" s="102">
        <v>4210460</v>
      </c>
      <c r="AK350" s="110">
        <f t="shared" si="254"/>
        <v>280697.33333333331</v>
      </c>
      <c r="AL350" s="62">
        <v>13</v>
      </c>
      <c r="AM350" s="83">
        <f t="shared" si="255"/>
        <v>0.8666666666666667</v>
      </c>
      <c r="AN350" s="102">
        <v>1066468</v>
      </c>
      <c r="AO350" s="110">
        <f t="shared" si="256"/>
        <v>82036</v>
      </c>
      <c r="AP350" s="154">
        <v>10</v>
      </c>
      <c r="AQ350" s="62">
        <v>10</v>
      </c>
      <c r="AR350" s="83">
        <f t="shared" si="257"/>
        <v>1</v>
      </c>
      <c r="AS350" s="102">
        <v>5849470</v>
      </c>
      <c r="AT350" s="110">
        <f t="shared" si="258"/>
        <v>584947</v>
      </c>
      <c r="AU350" s="62">
        <v>10</v>
      </c>
      <c r="AV350" s="83">
        <f t="shared" si="259"/>
        <v>1</v>
      </c>
      <c r="AW350" s="102">
        <v>990065</v>
      </c>
      <c r="AX350" s="110">
        <f t="shared" si="260"/>
        <v>99006.5</v>
      </c>
      <c r="AY350" s="154">
        <v>0</v>
      </c>
      <c r="AZ350" s="62">
        <v>0</v>
      </c>
      <c r="BA350" s="83" t="str">
        <f t="shared" si="261"/>
        <v>-</v>
      </c>
      <c r="BB350" s="102">
        <v>0</v>
      </c>
      <c r="BC350" s="110" t="str">
        <f t="shared" si="262"/>
        <v>-</v>
      </c>
      <c r="BD350" s="62">
        <v>0</v>
      </c>
      <c r="BE350" s="83" t="str">
        <f t="shared" si="263"/>
        <v>-</v>
      </c>
      <c r="BF350" s="102">
        <v>0</v>
      </c>
      <c r="BG350" s="110" t="str">
        <f t="shared" si="264"/>
        <v>-</v>
      </c>
      <c r="BH350" s="154">
        <v>0</v>
      </c>
      <c r="BI350" s="62">
        <v>0</v>
      </c>
      <c r="BJ350" s="83" t="str">
        <f t="shared" si="265"/>
        <v>-</v>
      </c>
      <c r="BK350" s="102">
        <v>0</v>
      </c>
      <c r="BL350" s="110" t="str">
        <f t="shared" si="266"/>
        <v>-</v>
      </c>
      <c r="BM350" s="62">
        <v>0</v>
      </c>
      <c r="BN350" s="83" t="str">
        <f t="shared" si="267"/>
        <v>-</v>
      </c>
      <c r="BO350" s="102">
        <v>0</v>
      </c>
      <c r="BP350" s="110" t="str">
        <f t="shared" si="268"/>
        <v>-</v>
      </c>
      <c r="BQ350" s="108">
        <f t="shared" si="269"/>
        <v>45</v>
      </c>
      <c r="BR350" s="62">
        <f t="shared" si="270"/>
        <v>45</v>
      </c>
      <c r="BS350" s="83">
        <f t="shared" si="271"/>
        <v>1</v>
      </c>
      <c r="BT350" s="102">
        <f t="shared" si="272"/>
        <v>17129280</v>
      </c>
      <c r="BU350" s="110">
        <f t="shared" si="273"/>
        <v>380650.66666666669</v>
      </c>
      <c r="BV350" s="62">
        <f t="shared" si="274"/>
        <v>37</v>
      </c>
      <c r="BW350" s="83">
        <f t="shared" si="275"/>
        <v>0.82222222222222219</v>
      </c>
      <c r="BX350" s="102">
        <f t="shared" si="276"/>
        <v>3120081</v>
      </c>
      <c r="BY350" s="110">
        <f t="shared" si="277"/>
        <v>84326.513513513521</v>
      </c>
      <c r="BZ350" s="85"/>
      <c r="CA350" s="89">
        <f t="shared" si="278"/>
        <v>0.17777777777777781</v>
      </c>
      <c r="CB350" s="89">
        <f t="shared" si="279"/>
        <v>0</v>
      </c>
    </row>
    <row r="351" spans="1:80" s="15" customFormat="1" ht="13.5" customHeight="1">
      <c r="A351" s="65"/>
      <c r="B351" s="332"/>
      <c r="C351" s="329"/>
      <c r="D351" s="84"/>
      <c r="E351" s="74" t="s">
        <v>167</v>
      </c>
      <c r="F351" s="178">
        <v>0</v>
      </c>
      <c r="G351" s="64">
        <v>0</v>
      </c>
      <c r="H351" s="82" t="str">
        <f t="shared" si="241"/>
        <v>-</v>
      </c>
      <c r="I351" s="111">
        <v>0</v>
      </c>
      <c r="J351" s="112" t="str">
        <f t="shared" si="242"/>
        <v>-</v>
      </c>
      <c r="K351" s="64">
        <v>0</v>
      </c>
      <c r="L351" s="82" t="str">
        <f t="shared" si="243"/>
        <v>-</v>
      </c>
      <c r="M351" s="111">
        <v>0</v>
      </c>
      <c r="N351" s="112" t="str">
        <f t="shared" si="244"/>
        <v>-</v>
      </c>
      <c r="O351" s="178">
        <v>0</v>
      </c>
      <c r="P351" s="64">
        <v>0</v>
      </c>
      <c r="Q351" s="82" t="str">
        <f t="shared" si="245"/>
        <v>-</v>
      </c>
      <c r="R351" s="111">
        <v>0</v>
      </c>
      <c r="S351" s="112" t="str">
        <f t="shared" si="246"/>
        <v>-</v>
      </c>
      <c r="T351" s="64">
        <v>0</v>
      </c>
      <c r="U351" s="82" t="str">
        <f t="shared" si="247"/>
        <v>-</v>
      </c>
      <c r="V351" s="111">
        <v>0</v>
      </c>
      <c r="W351" s="112" t="str">
        <f t="shared" si="248"/>
        <v>-</v>
      </c>
      <c r="X351" s="178">
        <v>13</v>
      </c>
      <c r="Y351" s="64">
        <v>13</v>
      </c>
      <c r="Z351" s="82">
        <f t="shared" si="249"/>
        <v>1</v>
      </c>
      <c r="AA351" s="111">
        <v>3783060</v>
      </c>
      <c r="AB351" s="112">
        <f t="shared" si="250"/>
        <v>291004.61538461538</v>
      </c>
      <c r="AC351" s="64">
        <v>7</v>
      </c>
      <c r="AD351" s="82">
        <f t="shared" si="251"/>
        <v>0.53846153846153844</v>
      </c>
      <c r="AE351" s="111">
        <v>560648</v>
      </c>
      <c r="AF351" s="112">
        <f t="shared" si="252"/>
        <v>80092.571428571435</v>
      </c>
      <c r="AG351" s="178">
        <v>9</v>
      </c>
      <c r="AH351" s="64">
        <v>9</v>
      </c>
      <c r="AI351" s="82">
        <f t="shared" si="253"/>
        <v>1</v>
      </c>
      <c r="AJ351" s="111">
        <v>2797510</v>
      </c>
      <c r="AK351" s="112">
        <f t="shared" si="254"/>
        <v>310834.44444444444</v>
      </c>
      <c r="AL351" s="64">
        <v>8</v>
      </c>
      <c r="AM351" s="82">
        <f t="shared" si="255"/>
        <v>0.88888888888888884</v>
      </c>
      <c r="AN351" s="111">
        <v>872194</v>
      </c>
      <c r="AO351" s="112">
        <f t="shared" si="256"/>
        <v>109024.25</v>
      </c>
      <c r="AP351" s="178">
        <v>8</v>
      </c>
      <c r="AQ351" s="64">
        <v>8</v>
      </c>
      <c r="AR351" s="82">
        <f t="shared" si="257"/>
        <v>1</v>
      </c>
      <c r="AS351" s="111">
        <v>5240240</v>
      </c>
      <c r="AT351" s="112">
        <f t="shared" si="258"/>
        <v>655030</v>
      </c>
      <c r="AU351" s="64">
        <v>8</v>
      </c>
      <c r="AV351" s="82">
        <f t="shared" si="259"/>
        <v>1</v>
      </c>
      <c r="AW351" s="111">
        <v>799348</v>
      </c>
      <c r="AX351" s="112">
        <f t="shared" si="260"/>
        <v>99918.5</v>
      </c>
      <c r="AY351" s="178">
        <v>0</v>
      </c>
      <c r="AZ351" s="64">
        <v>0</v>
      </c>
      <c r="BA351" s="82" t="str">
        <f t="shared" si="261"/>
        <v>-</v>
      </c>
      <c r="BB351" s="111">
        <v>0</v>
      </c>
      <c r="BC351" s="112" t="str">
        <f t="shared" si="262"/>
        <v>-</v>
      </c>
      <c r="BD351" s="64">
        <v>0</v>
      </c>
      <c r="BE351" s="82" t="str">
        <f t="shared" si="263"/>
        <v>-</v>
      </c>
      <c r="BF351" s="111">
        <v>0</v>
      </c>
      <c r="BG351" s="112" t="str">
        <f t="shared" si="264"/>
        <v>-</v>
      </c>
      <c r="BH351" s="178">
        <v>0</v>
      </c>
      <c r="BI351" s="64">
        <v>0</v>
      </c>
      <c r="BJ351" s="82" t="str">
        <f t="shared" si="265"/>
        <v>-</v>
      </c>
      <c r="BK351" s="111">
        <v>0</v>
      </c>
      <c r="BL351" s="112" t="str">
        <f t="shared" si="266"/>
        <v>-</v>
      </c>
      <c r="BM351" s="64">
        <v>0</v>
      </c>
      <c r="BN351" s="82" t="str">
        <f t="shared" si="267"/>
        <v>-</v>
      </c>
      <c r="BO351" s="111">
        <v>0</v>
      </c>
      <c r="BP351" s="112" t="str">
        <f t="shared" si="268"/>
        <v>-</v>
      </c>
      <c r="BQ351" s="109">
        <f t="shared" si="269"/>
        <v>30</v>
      </c>
      <c r="BR351" s="64">
        <f t="shared" si="270"/>
        <v>30</v>
      </c>
      <c r="BS351" s="82">
        <f t="shared" si="271"/>
        <v>1</v>
      </c>
      <c r="BT351" s="111">
        <f t="shared" si="272"/>
        <v>11820810</v>
      </c>
      <c r="BU351" s="112">
        <f t="shared" si="273"/>
        <v>394027</v>
      </c>
      <c r="BV351" s="64">
        <f t="shared" si="274"/>
        <v>23</v>
      </c>
      <c r="BW351" s="82">
        <f t="shared" si="275"/>
        <v>0.76666666666666672</v>
      </c>
      <c r="BX351" s="111">
        <f t="shared" si="276"/>
        <v>2232190</v>
      </c>
      <c r="BY351" s="112">
        <f t="shared" si="277"/>
        <v>97051.739130434784</v>
      </c>
      <c r="BZ351" s="85"/>
      <c r="CA351" s="89">
        <f t="shared" si="278"/>
        <v>0.23333333333333328</v>
      </c>
      <c r="CB351" s="89">
        <f t="shared" si="279"/>
        <v>0</v>
      </c>
    </row>
    <row r="352" spans="1:80" s="15" customFormat="1" ht="13.5" customHeight="1">
      <c r="A352" s="65"/>
      <c r="B352" s="332"/>
      <c r="C352" s="329"/>
      <c r="D352" s="84"/>
      <c r="E352" s="209" t="s">
        <v>168</v>
      </c>
      <c r="F352" s="224">
        <v>0</v>
      </c>
      <c r="G352" s="225">
        <v>0</v>
      </c>
      <c r="H352" s="226" t="str">
        <f t="shared" si="241"/>
        <v>-</v>
      </c>
      <c r="I352" s="227">
        <v>0</v>
      </c>
      <c r="J352" s="228" t="str">
        <f t="shared" si="242"/>
        <v>-</v>
      </c>
      <c r="K352" s="225">
        <v>0</v>
      </c>
      <c r="L352" s="226" t="str">
        <f t="shared" si="243"/>
        <v>-</v>
      </c>
      <c r="M352" s="227">
        <v>0</v>
      </c>
      <c r="N352" s="228" t="str">
        <f t="shared" si="244"/>
        <v>-</v>
      </c>
      <c r="O352" s="224">
        <v>0</v>
      </c>
      <c r="P352" s="225">
        <v>0</v>
      </c>
      <c r="Q352" s="226" t="str">
        <f t="shared" si="245"/>
        <v>-</v>
      </c>
      <c r="R352" s="227">
        <v>0</v>
      </c>
      <c r="S352" s="228" t="str">
        <f t="shared" si="246"/>
        <v>-</v>
      </c>
      <c r="T352" s="225">
        <v>0</v>
      </c>
      <c r="U352" s="226" t="str">
        <f t="shared" si="247"/>
        <v>-</v>
      </c>
      <c r="V352" s="227">
        <v>0</v>
      </c>
      <c r="W352" s="228" t="str">
        <f t="shared" si="248"/>
        <v>-</v>
      </c>
      <c r="X352" s="224">
        <v>7</v>
      </c>
      <c r="Y352" s="225">
        <v>7</v>
      </c>
      <c r="Z352" s="226">
        <f t="shared" si="249"/>
        <v>1</v>
      </c>
      <c r="AA352" s="227">
        <v>3286290</v>
      </c>
      <c r="AB352" s="228">
        <f t="shared" si="250"/>
        <v>469470</v>
      </c>
      <c r="AC352" s="225">
        <v>7</v>
      </c>
      <c r="AD352" s="226">
        <f t="shared" si="251"/>
        <v>1</v>
      </c>
      <c r="AE352" s="227">
        <v>502900</v>
      </c>
      <c r="AF352" s="228">
        <f t="shared" si="252"/>
        <v>71842.857142857145</v>
      </c>
      <c r="AG352" s="224">
        <v>6</v>
      </c>
      <c r="AH352" s="225">
        <v>6</v>
      </c>
      <c r="AI352" s="226">
        <f t="shared" si="253"/>
        <v>1</v>
      </c>
      <c r="AJ352" s="227">
        <v>1412950</v>
      </c>
      <c r="AK352" s="228">
        <f t="shared" si="254"/>
        <v>235491.66666666666</v>
      </c>
      <c r="AL352" s="225">
        <v>5</v>
      </c>
      <c r="AM352" s="226">
        <f t="shared" si="255"/>
        <v>0.83333333333333337</v>
      </c>
      <c r="AN352" s="227">
        <v>194274</v>
      </c>
      <c r="AO352" s="228">
        <f t="shared" si="256"/>
        <v>38854.800000000003</v>
      </c>
      <c r="AP352" s="224">
        <v>2</v>
      </c>
      <c r="AQ352" s="225">
        <v>2</v>
      </c>
      <c r="AR352" s="226">
        <f t="shared" si="257"/>
        <v>1</v>
      </c>
      <c r="AS352" s="227">
        <v>609230</v>
      </c>
      <c r="AT352" s="228">
        <f t="shared" si="258"/>
        <v>304615</v>
      </c>
      <c r="AU352" s="225">
        <v>2</v>
      </c>
      <c r="AV352" s="226">
        <f t="shared" si="259"/>
        <v>1</v>
      </c>
      <c r="AW352" s="227">
        <v>190717</v>
      </c>
      <c r="AX352" s="228">
        <f t="shared" si="260"/>
        <v>95358.5</v>
      </c>
      <c r="AY352" s="224">
        <v>0</v>
      </c>
      <c r="AZ352" s="225">
        <v>0</v>
      </c>
      <c r="BA352" s="226" t="str">
        <f t="shared" si="261"/>
        <v>-</v>
      </c>
      <c r="BB352" s="227">
        <v>0</v>
      </c>
      <c r="BC352" s="228" t="str">
        <f t="shared" si="262"/>
        <v>-</v>
      </c>
      <c r="BD352" s="225">
        <v>0</v>
      </c>
      <c r="BE352" s="226" t="str">
        <f t="shared" si="263"/>
        <v>-</v>
      </c>
      <c r="BF352" s="227">
        <v>0</v>
      </c>
      <c r="BG352" s="228" t="str">
        <f t="shared" si="264"/>
        <v>-</v>
      </c>
      <c r="BH352" s="224">
        <v>0</v>
      </c>
      <c r="BI352" s="225">
        <v>0</v>
      </c>
      <c r="BJ352" s="226" t="str">
        <f t="shared" si="265"/>
        <v>-</v>
      </c>
      <c r="BK352" s="227">
        <v>0</v>
      </c>
      <c r="BL352" s="228" t="str">
        <f t="shared" si="266"/>
        <v>-</v>
      </c>
      <c r="BM352" s="225">
        <v>0</v>
      </c>
      <c r="BN352" s="226" t="str">
        <f t="shared" si="267"/>
        <v>-</v>
      </c>
      <c r="BO352" s="227">
        <v>0</v>
      </c>
      <c r="BP352" s="228" t="str">
        <f t="shared" si="268"/>
        <v>-</v>
      </c>
      <c r="BQ352" s="229">
        <f t="shared" si="269"/>
        <v>15</v>
      </c>
      <c r="BR352" s="225">
        <f t="shared" si="270"/>
        <v>15</v>
      </c>
      <c r="BS352" s="226">
        <f t="shared" si="271"/>
        <v>1</v>
      </c>
      <c r="BT352" s="227">
        <f t="shared" si="272"/>
        <v>5308470</v>
      </c>
      <c r="BU352" s="228">
        <f t="shared" si="273"/>
        <v>353898</v>
      </c>
      <c r="BV352" s="225">
        <f t="shared" si="274"/>
        <v>14</v>
      </c>
      <c r="BW352" s="226">
        <f t="shared" si="275"/>
        <v>0.93333333333333335</v>
      </c>
      <c r="BX352" s="227">
        <f t="shared" si="276"/>
        <v>887891</v>
      </c>
      <c r="BY352" s="228">
        <f t="shared" si="277"/>
        <v>63420.785714285717</v>
      </c>
      <c r="BZ352" s="85"/>
      <c r="CA352" s="89">
        <f t="shared" si="278"/>
        <v>6.6666666666666652E-2</v>
      </c>
      <c r="CB352" s="89">
        <f t="shared" si="279"/>
        <v>0</v>
      </c>
    </row>
    <row r="353" spans="1:80" s="15" customFormat="1" ht="13.5" customHeight="1">
      <c r="A353" s="65"/>
      <c r="B353" s="332"/>
      <c r="C353" s="329"/>
      <c r="D353" s="221"/>
      <c r="E353" s="75" t="s">
        <v>234</v>
      </c>
      <c r="F353" s="222">
        <v>0</v>
      </c>
      <c r="G353" s="136">
        <v>0</v>
      </c>
      <c r="H353" s="134" t="str">
        <f>IFERROR(G353/F353,"-")</f>
        <v>-</v>
      </c>
      <c r="I353" s="137">
        <v>0</v>
      </c>
      <c r="J353" s="135" t="str">
        <f>IFERROR(I353/G353,"-")</f>
        <v>-</v>
      </c>
      <c r="K353" s="136">
        <v>0</v>
      </c>
      <c r="L353" s="134" t="str">
        <f>IFERROR(K353/F353,"-")</f>
        <v>-</v>
      </c>
      <c r="M353" s="137">
        <v>0</v>
      </c>
      <c r="N353" s="135" t="str">
        <f>IFERROR(M353/K353,"-")</f>
        <v>-</v>
      </c>
      <c r="O353" s="222">
        <v>0</v>
      </c>
      <c r="P353" s="136">
        <v>0</v>
      </c>
      <c r="Q353" s="134" t="str">
        <f>IFERROR(P353/O353,"-")</f>
        <v>-</v>
      </c>
      <c r="R353" s="137">
        <v>0</v>
      </c>
      <c r="S353" s="135" t="str">
        <f>IFERROR(R353/P353,"-")</f>
        <v>-</v>
      </c>
      <c r="T353" s="136">
        <v>0</v>
      </c>
      <c r="U353" s="134" t="str">
        <f>IFERROR(T353/O353,"-")</f>
        <v>-</v>
      </c>
      <c r="V353" s="137">
        <v>0</v>
      </c>
      <c r="W353" s="135" t="str">
        <f>IFERROR(V353/T353,"-")</f>
        <v>-</v>
      </c>
      <c r="X353" s="222">
        <v>0</v>
      </c>
      <c r="Y353" s="136">
        <v>0</v>
      </c>
      <c r="Z353" s="134" t="str">
        <f>IFERROR(Y353/X353,"-")</f>
        <v>-</v>
      </c>
      <c r="AA353" s="137">
        <v>0</v>
      </c>
      <c r="AB353" s="135" t="str">
        <f>IFERROR(AA353/Y353,"-")</f>
        <v>-</v>
      </c>
      <c r="AC353" s="136">
        <v>0</v>
      </c>
      <c r="AD353" s="134" t="str">
        <f>IFERROR(AC353/X353,"-")</f>
        <v>-</v>
      </c>
      <c r="AE353" s="137">
        <v>0</v>
      </c>
      <c r="AF353" s="135" t="str">
        <f>IFERROR(AE353/AC353,"-")</f>
        <v>-</v>
      </c>
      <c r="AG353" s="222">
        <v>0</v>
      </c>
      <c r="AH353" s="136">
        <v>0</v>
      </c>
      <c r="AI353" s="134" t="str">
        <f>IFERROR(AH353/AG353,"-")</f>
        <v>-</v>
      </c>
      <c r="AJ353" s="137">
        <v>0</v>
      </c>
      <c r="AK353" s="135" t="str">
        <f>IFERROR(AJ353/AH353,"-")</f>
        <v>-</v>
      </c>
      <c r="AL353" s="136">
        <v>0</v>
      </c>
      <c r="AM353" s="134" t="str">
        <f>IFERROR(AL353/AG353,"-")</f>
        <v>-</v>
      </c>
      <c r="AN353" s="137">
        <v>0</v>
      </c>
      <c r="AO353" s="135" t="str">
        <f>IFERROR(AN353/AL353,"-")</f>
        <v>-</v>
      </c>
      <c r="AP353" s="222">
        <v>0</v>
      </c>
      <c r="AQ353" s="136">
        <v>0</v>
      </c>
      <c r="AR353" s="134" t="str">
        <f>IFERROR(AQ353/AP353,"-")</f>
        <v>-</v>
      </c>
      <c r="AS353" s="137">
        <v>0</v>
      </c>
      <c r="AT353" s="135" t="str">
        <f>IFERROR(AS353/AQ353,"-")</f>
        <v>-</v>
      </c>
      <c r="AU353" s="136">
        <v>0</v>
      </c>
      <c r="AV353" s="134" t="str">
        <f>IFERROR(AU353/AP353,"-")</f>
        <v>-</v>
      </c>
      <c r="AW353" s="137">
        <v>0</v>
      </c>
      <c r="AX353" s="135" t="str">
        <f>IFERROR(AW353/AU353,"-")</f>
        <v>-</v>
      </c>
      <c r="AY353" s="222">
        <v>0</v>
      </c>
      <c r="AZ353" s="136">
        <v>0</v>
      </c>
      <c r="BA353" s="134" t="str">
        <f>IFERROR(AZ353/AY353,"-")</f>
        <v>-</v>
      </c>
      <c r="BB353" s="137">
        <v>0</v>
      </c>
      <c r="BC353" s="135" t="str">
        <f>IFERROR(BB353/AZ353,"-")</f>
        <v>-</v>
      </c>
      <c r="BD353" s="136">
        <v>0</v>
      </c>
      <c r="BE353" s="134" t="str">
        <f>IFERROR(BD353/AY353,"-")</f>
        <v>-</v>
      </c>
      <c r="BF353" s="137">
        <v>0</v>
      </c>
      <c r="BG353" s="135" t="str">
        <f>IFERROR(BF353/BD353,"-")</f>
        <v>-</v>
      </c>
      <c r="BH353" s="222">
        <v>0</v>
      </c>
      <c r="BI353" s="136">
        <v>0</v>
      </c>
      <c r="BJ353" s="134" t="str">
        <f>IFERROR(BI353/BH353,"-")</f>
        <v>-</v>
      </c>
      <c r="BK353" s="137">
        <v>0</v>
      </c>
      <c r="BL353" s="135" t="str">
        <f>IFERROR(BK353/BI353,"-")</f>
        <v>-</v>
      </c>
      <c r="BM353" s="136">
        <v>0</v>
      </c>
      <c r="BN353" s="134" t="str">
        <f>IFERROR(BM353/BH353,"-")</f>
        <v>-</v>
      </c>
      <c r="BO353" s="137">
        <v>0</v>
      </c>
      <c r="BP353" s="135" t="str">
        <f>IFERROR(BO353/BM353,"-")</f>
        <v>-</v>
      </c>
      <c r="BQ353" s="223">
        <f t="shared" si="269"/>
        <v>0</v>
      </c>
      <c r="BR353" s="136">
        <f t="shared" si="270"/>
        <v>0</v>
      </c>
      <c r="BS353" s="134" t="str">
        <f>IFERROR(BR353/BQ353,"-")</f>
        <v>-</v>
      </c>
      <c r="BT353" s="137">
        <f>SUM(I353,R353,AA353,AJ353,AS353,BB353,BK353)</f>
        <v>0</v>
      </c>
      <c r="BU353" s="135" t="str">
        <f>IFERROR(BT353/BR353,"-")</f>
        <v>-</v>
      </c>
      <c r="BV353" s="136">
        <f>SUM(K353,T353,AC353,AL353,AU353,BD353,BM353)</f>
        <v>0</v>
      </c>
      <c r="BW353" s="134" t="str">
        <f>IFERROR(BV353/BQ353,"-")</f>
        <v>-</v>
      </c>
      <c r="BX353" s="137">
        <f>SUM(M353,V353,AE353,AN353,AW353,BF353,BO353)</f>
        <v>0</v>
      </c>
      <c r="BY353" s="135" t="str">
        <f>IFERROR(BX353/BV353,"-")</f>
        <v>-</v>
      </c>
      <c r="BZ353" s="85"/>
      <c r="CA353" s="89" t="str">
        <f t="shared" si="278"/>
        <v>-</v>
      </c>
      <c r="CB353" s="89" t="str">
        <f t="shared" si="279"/>
        <v>-</v>
      </c>
    </row>
    <row r="354" spans="1:80" s="15" customFormat="1" ht="13.5" customHeight="1">
      <c r="A354" s="65"/>
      <c r="B354" s="333"/>
      <c r="C354" s="330"/>
      <c r="D354" s="338" t="s">
        <v>225</v>
      </c>
      <c r="E354" s="339"/>
      <c r="F354" s="154">
        <v>12</v>
      </c>
      <c r="G354" s="62">
        <v>12</v>
      </c>
      <c r="H354" s="83">
        <f t="shared" si="241"/>
        <v>1</v>
      </c>
      <c r="I354" s="102">
        <v>4318930</v>
      </c>
      <c r="J354" s="110">
        <f t="shared" si="242"/>
        <v>359910.83333333331</v>
      </c>
      <c r="K354" s="62">
        <v>8</v>
      </c>
      <c r="L354" s="83">
        <f t="shared" si="243"/>
        <v>0.66666666666666663</v>
      </c>
      <c r="M354" s="102">
        <v>964247</v>
      </c>
      <c r="N354" s="110">
        <f t="shared" si="244"/>
        <v>120530.875</v>
      </c>
      <c r="O354" s="154">
        <v>30</v>
      </c>
      <c r="P354" s="62">
        <v>29</v>
      </c>
      <c r="Q354" s="83">
        <f t="shared" si="245"/>
        <v>0.96666666666666667</v>
      </c>
      <c r="R354" s="102">
        <v>59008370</v>
      </c>
      <c r="S354" s="110">
        <f t="shared" si="246"/>
        <v>2034771.3793103448</v>
      </c>
      <c r="T354" s="62">
        <v>27</v>
      </c>
      <c r="U354" s="83">
        <f t="shared" si="247"/>
        <v>0.9</v>
      </c>
      <c r="V354" s="102">
        <v>29156238</v>
      </c>
      <c r="W354" s="110">
        <f t="shared" si="248"/>
        <v>1079860.6666666667</v>
      </c>
      <c r="X354" s="154">
        <v>2264</v>
      </c>
      <c r="Y354" s="62">
        <v>2085</v>
      </c>
      <c r="Z354" s="83">
        <f t="shared" si="249"/>
        <v>0.92093639575971731</v>
      </c>
      <c r="AA354" s="102">
        <v>1682326190</v>
      </c>
      <c r="AB354" s="110">
        <f t="shared" si="250"/>
        <v>806871.07434052753</v>
      </c>
      <c r="AC354" s="62">
        <v>1755</v>
      </c>
      <c r="AD354" s="83">
        <f t="shared" si="251"/>
        <v>0.77517667844522964</v>
      </c>
      <c r="AE354" s="102">
        <v>418271972</v>
      </c>
      <c r="AF354" s="110">
        <f t="shared" si="252"/>
        <v>238331.60797720798</v>
      </c>
      <c r="AG354" s="154">
        <v>1925</v>
      </c>
      <c r="AH354" s="62">
        <v>1788</v>
      </c>
      <c r="AI354" s="83">
        <f t="shared" si="253"/>
        <v>0.92883116883116879</v>
      </c>
      <c r="AJ354" s="102">
        <v>1778710610</v>
      </c>
      <c r="AK354" s="110">
        <f t="shared" si="254"/>
        <v>994804.59172259504</v>
      </c>
      <c r="AL354" s="62">
        <v>1606</v>
      </c>
      <c r="AM354" s="83">
        <f t="shared" si="255"/>
        <v>0.8342857142857143</v>
      </c>
      <c r="AN354" s="102">
        <v>413560142</v>
      </c>
      <c r="AO354" s="110">
        <f t="shared" si="256"/>
        <v>257509.42839352429</v>
      </c>
      <c r="AP354" s="154">
        <v>1322</v>
      </c>
      <c r="AQ354" s="62">
        <v>1243</v>
      </c>
      <c r="AR354" s="83">
        <f t="shared" si="257"/>
        <v>0.94024205748865353</v>
      </c>
      <c r="AS354" s="102">
        <v>1258008940</v>
      </c>
      <c r="AT354" s="110">
        <f t="shared" si="258"/>
        <v>1012074.7707160097</v>
      </c>
      <c r="AU354" s="62">
        <v>1140</v>
      </c>
      <c r="AV354" s="83">
        <f t="shared" si="259"/>
        <v>0.86232980332829046</v>
      </c>
      <c r="AW354" s="102">
        <v>280195591</v>
      </c>
      <c r="AX354" s="110">
        <f t="shared" si="260"/>
        <v>245785.60614035086</v>
      </c>
      <c r="AY354" s="154">
        <v>688</v>
      </c>
      <c r="AZ354" s="62">
        <v>634</v>
      </c>
      <c r="BA354" s="83">
        <f t="shared" si="261"/>
        <v>0.92151162790697672</v>
      </c>
      <c r="BB354" s="102">
        <v>627244370</v>
      </c>
      <c r="BC354" s="110">
        <f t="shared" si="262"/>
        <v>989344.43217665621</v>
      </c>
      <c r="BD354" s="62">
        <v>574</v>
      </c>
      <c r="BE354" s="83">
        <f t="shared" si="263"/>
        <v>0.83430232558139539</v>
      </c>
      <c r="BF354" s="102">
        <v>121426171</v>
      </c>
      <c r="BG354" s="110">
        <f t="shared" si="264"/>
        <v>211543.8519163763</v>
      </c>
      <c r="BH354" s="154">
        <v>267</v>
      </c>
      <c r="BI354" s="62">
        <v>232</v>
      </c>
      <c r="BJ354" s="83">
        <f t="shared" si="265"/>
        <v>0.86891385767790263</v>
      </c>
      <c r="BK354" s="102">
        <v>246295730</v>
      </c>
      <c r="BL354" s="110">
        <f t="shared" si="266"/>
        <v>1061619.5258620689</v>
      </c>
      <c r="BM354" s="62">
        <v>203</v>
      </c>
      <c r="BN354" s="83">
        <f t="shared" si="267"/>
        <v>0.76029962546816476</v>
      </c>
      <c r="BO354" s="102">
        <v>28290473</v>
      </c>
      <c r="BP354" s="110">
        <f t="shared" si="268"/>
        <v>139361.93596059113</v>
      </c>
      <c r="BQ354" s="108">
        <f t="shared" si="269"/>
        <v>6508</v>
      </c>
      <c r="BR354" s="62">
        <f t="shared" si="270"/>
        <v>6023</v>
      </c>
      <c r="BS354" s="83">
        <f t="shared" si="271"/>
        <v>0.92547633681622621</v>
      </c>
      <c r="BT354" s="102">
        <f t="shared" si="272"/>
        <v>5655913140</v>
      </c>
      <c r="BU354" s="110">
        <f t="shared" si="273"/>
        <v>939052.4887929603</v>
      </c>
      <c r="BV354" s="62">
        <f t="shared" si="274"/>
        <v>5313</v>
      </c>
      <c r="BW354" s="83">
        <f t="shared" si="275"/>
        <v>0.81637984019668097</v>
      </c>
      <c r="BX354" s="102">
        <f t="shared" si="276"/>
        <v>1291864834</v>
      </c>
      <c r="BY354" s="110">
        <f t="shared" si="277"/>
        <v>243151.67212497647</v>
      </c>
      <c r="BZ354" s="85"/>
      <c r="CA354" s="89">
        <f t="shared" si="278"/>
        <v>0.10909649661954524</v>
      </c>
      <c r="CB354" s="89">
        <f t="shared" si="279"/>
        <v>7.4523663183773792E-2</v>
      </c>
    </row>
    <row r="355" spans="1:80" s="15" customFormat="1" ht="13.5" customHeight="1">
      <c r="A355" s="65"/>
      <c r="B355" s="331">
        <v>59</v>
      </c>
      <c r="C355" s="328" t="s">
        <v>23</v>
      </c>
      <c r="D355" s="318" t="s">
        <v>157</v>
      </c>
      <c r="E355" s="307"/>
      <c r="F355" s="154">
        <v>4</v>
      </c>
      <c r="G355" s="62">
        <v>4</v>
      </c>
      <c r="H355" s="83">
        <f t="shared" si="241"/>
        <v>1</v>
      </c>
      <c r="I355" s="102">
        <v>2242470</v>
      </c>
      <c r="J355" s="110">
        <f t="shared" si="242"/>
        <v>560617.5</v>
      </c>
      <c r="K355" s="62">
        <v>4</v>
      </c>
      <c r="L355" s="83">
        <f t="shared" si="243"/>
        <v>1</v>
      </c>
      <c r="M355" s="102">
        <v>175677</v>
      </c>
      <c r="N355" s="110">
        <f t="shared" si="244"/>
        <v>43919.25</v>
      </c>
      <c r="O355" s="154">
        <v>30</v>
      </c>
      <c r="P355" s="62">
        <v>30</v>
      </c>
      <c r="Q355" s="83">
        <f t="shared" si="245"/>
        <v>1</v>
      </c>
      <c r="R355" s="102">
        <v>16499510</v>
      </c>
      <c r="S355" s="110">
        <f t="shared" si="246"/>
        <v>549983.66666666663</v>
      </c>
      <c r="T355" s="62">
        <v>24</v>
      </c>
      <c r="U355" s="83">
        <f t="shared" si="247"/>
        <v>0.8</v>
      </c>
      <c r="V355" s="102">
        <v>3341353</v>
      </c>
      <c r="W355" s="110">
        <f t="shared" si="248"/>
        <v>139223.04166666666</v>
      </c>
      <c r="X355" s="154">
        <v>6062</v>
      </c>
      <c r="Y355" s="62">
        <v>5978</v>
      </c>
      <c r="Z355" s="83">
        <f t="shared" si="249"/>
        <v>0.98614318706697457</v>
      </c>
      <c r="AA355" s="102">
        <v>2648623350</v>
      </c>
      <c r="AB355" s="110">
        <f t="shared" si="250"/>
        <v>443061.7848778856</v>
      </c>
      <c r="AC355" s="62">
        <v>5158</v>
      </c>
      <c r="AD355" s="83">
        <f t="shared" si="251"/>
        <v>0.85087429891125044</v>
      </c>
      <c r="AE355" s="102">
        <v>534251853</v>
      </c>
      <c r="AF355" s="110">
        <f t="shared" si="252"/>
        <v>103577.32706475379</v>
      </c>
      <c r="AG355" s="154">
        <v>4015</v>
      </c>
      <c r="AH355" s="62">
        <v>3973</v>
      </c>
      <c r="AI355" s="83">
        <f t="shared" si="253"/>
        <v>0.98953922789539228</v>
      </c>
      <c r="AJ355" s="102">
        <v>2009286500</v>
      </c>
      <c r="AK355" s="110">
        <f t="shared" si="254"/>
        <v>505735.33853511198</v>
      </c>
      <c r="AL355" s="62">
        <v>3554</v>
      </c>
      <c r="AM355" s="83">
        <f t="shared" si="255"/>
        <v>0.88518057285180574</v>
      </c>
      <c r="AN355" s="102">
        <v>401850223</v>
      </c>
      <c r="AO355" s="110">
        <f t="shared" si="256"/>
        <v>113069.8432751829</v>
      </c>
      <c r="AP355" s="154">
        <v>1568</v>
      </c>
      <c r="AQ355" s="62">
        <v>1552</v>
      </c>
      <c r="AR355" s="83">
        <f t="shared" si="257"/>
        <v>0.98979591836734693</v>
      </c>
      <c r="AS355" s="102">
        <v>890427880</v>
      </c>
      <c r="AT355" s="110">
        <f t="shared" si="258"/>
        <v>573729.30412371131</v>
      </c>
      <c r="AU355" s="62">
        <v>1406</v>
      </c>
      <c r="AV355" s="83">
        <f t="shared" si="259"/>
        <v>0.89668367346938771</v>
      </c>
      <c r="AW355" s="102">
        <v>178284712</v>
      </c>
      <c r="AX355" s="110">
        <f t="shared" si="260"/>
        <v>126802.78236130868</v>
      </c>
      <c r="AY355" s="154">
        <v>325</v>
      </c>
      <c r="AZ355" s="62">
        <v>323</v>
      </c>
      <c r="BA355" s="83">
        <f t="shared" si="261"/>
        <v>0.99384615384615382</v>
      </c>
      <c r="BB355" s="102">
        <v>186849590</v>
      </c>
      <c r="BC355" s="110">
        <f t="shared" si="262"/>
        <v>578481.70278637775</v>
      </c>
      <c r="BD355" s="62">
        <v>292</v>
      </c>
      <c r="BE355" s="83">
        <f t="shared" si="263"/>
        <v>0.89846153846153842</v>
      </c>
      <c r="BF355" s="102">
        <v>33768246</v>
      </c>
      <c r="BG355" s="110">
        <f t="shared" si="264"/>
        <v>115644.67808219178</v>
      </c>
      <c r="BH355" s="154">
        <v>55</v>
      </c>
      <c r="BI355" s="62">
        <v>55</v>
      </c>
      <c r="BJ355" s="83">
        <f t="shared" si="265"/>
        <v>1</v>
      </c>
      <c r="BK355" s="102">
        <v>34618000</v>
      </c>
      <c r="BL355" s="110">
        <f t="shared" si="266"/>
        <v>629418.18181818177</v>
      </c>
      <c r="BM355" s="62">
        <v>51</v>
      </c>
      <c r="BN355" s="83">
        <f t="shared" si="267"/>
        <v>0.92727272727272725</v>
      </c>
      <c r="BO355" s="102">
        <v>6463528</v>
      </c>
      <c r="BP355" s="110">
        <f t="shared" si="268"/>
        <v>126735.84313725489</v>
      </c>
      <c r="BQ355" s="108">
        <f t="shared" si="269"/>
        <v>12059</v>
      </c>
      <c r="BR355" s="62">
        <f t="shared" si="270"/>
        <v>11915</v>
      </c>
      <c r="BS355" s="83">
        <f t="shared" si="271"/>
        <v>0.98805871133593171</v>
      </c>
      <c r="BT355" s="102">
        <f t="shared" si="272"/>
        <v>5788547300</v>
      </c>
      <c r="BU355" s="110">
        <f t="shared" si="273"/>
        <v>485820.16785564413</v>
      </c>
      <c r="BV355" s="62">
        <f t="shared" si="274"/>
        <v>10489</v>
      </c>
      <c r="BW355" s="83">
        <f t="shared" si="275"/>
        <v>0.86980678331536609</v>
      </c>
      <c r="BX355" s="102">
        <f t="shared" si="276"/>
        <v>1158135592</v>
      </c>
      <c r="BY355" s="110">
        <f t="shared" si="277"/>
        <v>110414.29993326342</v>
      </c>
      <c r="BZ355" s="85"/>
      <c r="CA355" s="89">
        <f t="shared" si="278"/>
        <v>0.11825192802056561</v>
      </c>
      <c r="CB355" s="89">
        <f t="shared" si="279"/>
        <v>1.1941288664068295E-2</v>
      </c>
    </row>
    <row r="356" spans="1:80" s="15" customFormat="1" ht="13.5" customHeight="1">
      <c r="A356" s="65"/>
      <c r="B356" s="332"/>
      <c r="C356" s="329"/>
      <c r="D356" s="306" t="s">
        <v>171</v>
      </c>
      <c r="E356" s="307"/>
      <c r="F356" s="154">
        <v>0</v>
      </c>
      <c r="G356" s="62">
        <v>0</v>
      </c>
      <c r="H356" s="83" t="str">
        <f t="shared" si="241"/>
        <v>-</v>
      </c>
      <c r="I356" s="102">
        <v>0</v>
      </c>
      <c r="J356" s="110" t="str">
        <f t="shared" si="242"/>
        <v>-</v>
      </c>
      <c r="K356" s="62">
        <v>0</v>
      </c>
      <c r="L356" s="83" t="str">
        <f t="shared" si="243"/>
        <v>-</v>
      </c>
      <c r="M356" s="102">
        <v>0</v>
      </c>
      <c r="N356" s="110" t="str">
        <f t="shared" si="244"/>
        <v>-</v>
      </c>
      <c r="O356" s="154">
        <v>2</v>
      </c>
      <c r="P356" s="62">
        <v>2</v>
      </c>
      <c r="Q356" s="83">
        <f t="shared" si="245"/>
        <v>1</v>
      </c>
      <c r="R356" s="102">
        <v>805140</v>
      </c>
      <c r="S356" s="110">
        <f t="shared" si="246"/>
        <v>402570</v>
      </c>
      <c r="T356" s="62">
        <v>2</v>
      </c>
      <c r="U356" s="83">
        <f t="shared" si="247"/>
        <v>1</v>
      </c>
      <c r="V356" s="102">
        <v>315494</v>
      </c>
      <c r="W356" s="110">
        <f t="shared" si="248"/>
        <v>157747</v>
      </c>
      <c r="X356" s="154">
        <v>100</v>
      </c>
      <c r="Y356" s="62">
        <v>98</v>
      </c>
      <c r="Z356" s="83">
        <f t="shared" si="249"/>
        <v>0.98</v>
      </c>
      <c r="AA356" s="102">
        <v>44640830</v>
      </c>
      <c r="AB356" s="110">
        <f t="shared" si="250"/>
        <v>455518.67346938775</v>
      </c>
      <c r="AC356" s="62">
        <v>83</v>
      </c>
      <c r="AD356" s="83">
        <f t="shared" si="251"/>
        <v>0.83</v>
      </c>
      <c r="AE356" s="102">
        <v>8649177</v>
      </c>
      <c r="AF356" s="110">
        <f t="shared" si="252"/>
        <v>104206.95180722892</v>
      </c>
      <c r="AG356" s="154">
        <v>63</v>
      </c>
      <c r="AH356" s="62">
        <v>62</v>
      </c>
      <c r="AI356" s="83">
        <f t="shared" si="253"/>
        <v>0.98412698412698407</v>
      </c>
      <c r="AJ356" s="102">
        <v>30714420</v>
      </c>
      <c r="AK356" s="110">
        <f t="shared" si="254"/>
        <v>495393.87096774194</v>
      </c>
      <c r="AL356" s="62">
        <v>52</v>
      </c>
      <c r="AM356" s="83">
        <f t="shared" si="255"/>
        <v>0.82539682539682535</v>
      </c>
      <c r="AN356" s="102">
        <v>6878254</v>
      </c>
      <c r="AO356" s="110">
        <f t="shared" si="256"/>
        <v>132274.11538461538</v>
      </c>
      <c r="AP356" s="154">
        <v>12</v>
      </c>
      <c r="AQ356" s="62">
        <v>12</v>
      </c>
      <c r="AR356" s="83">
        <f t="shared" si="257"/>
        <v>1</v>
      </c>
      <c r="AS356" s="102">
        <v>7264150</v>
      </c>
      <c r="AT356" s="110">
        <f t="shared" si="258"/>
        <v>605345.83333333337</v>
      </c>
      <c r="AU356" s="62">
        <v>10</v>
      </c>
      <c r="AV356" s="83">
        <f t="shared" si="259"/>
        <v>0.83333333333333337</v>
      </c>
      <c r="AW356" s="102">
        <v>1066453</v>
      </c>
      <c r="AX356" s="110">
        <f t="shared" si="260"/>
        <v>106645.3</v>
      </c>
      <c r="AY356" s="154">
        <v>4</v>
      </c>
      <c r="AZ356" s="62">
        <v>4</v>
      </c>
      <c r="BA356" s="83">
        <f t="shared" si="261"/>
        <v>1</v>
      </c>
      <c r="BB356" s="102">
        <v>1355900</v>
      </c>
      <c r="BC356" s="110">
        <f t="shared" si="262"/>
        <v>338975</v>
      </c>
      <c r="BD356" s="62">
        <v>2</v>
      </c>
      <c r="BE356" s="83">
        <f t="shared" si="263"/>
        <v>0.5</v>
      </c>
      <c r="BF356" s="102">
        <v>2583</v>
      </c>
      <c r="BG356" s="110">
        <f t="shared" si="264"/>
        <v>1291.5</v>
      </c>
      <c r="BH356" s="154">
        <v>0</v>
      </c>
      <c r="BI356" s="62">
        <v>0</v>
      </c>
      <c r="BJ356" s="83" t="str">
        <f t="shared" si="265"/>
        <v>-</v>
      </c>
      <c r="BK356" s="102">
        <v>0</v>
      </c>
      <c r="BL356" s="110" t="str">
        <f t="shared" si="266"/>
        <v>-</v>
      </c>
      <c r="BM356" s="62">
        <v>0</v>
      </c>
      <c r="BN356" s="83" t="str">
        <f t="shared" si="267"/>
        <v>-</v>
      </c>
      <c r="BO356" s="102">
        <v>0</v>
      </c>
      <c r="BP356" s="110" t="str">
        <f t="shared" si="268"/>
        <v>-</v>
      </c>
      <c r="BQ356" s="108">
        <f t="shared" si="269"/>
        <v>181</v>
      </c>
      <c r="BR356" s="62">
        <f t="shared" si="270"/>
        <v>178</v>
      </c>
      <c r="BS356" s="83">
        <f t="shared" si="271"/>
        <v>0.98342541436464093</v>
      </c>
      <c r="BT356" s="102">
        <f t="shared" si="272"/>
        <v>84780440</v>
      </c>
      <c r="BU356" s="110">
        <f t="shared" si="273"/>
        <v>476294.60674157302</v>
      </c>
      <c r="BV356" s="62">
        <f t="shared" si="274"/>
        <v>149</v>
      </c>
      <c r="BW356" s="83">
        <f t="shared" si="275"/>
        <v>0.82320441988950277</v>
      </c>
      <c r="BX356" s="102">
        <f t="shared" si="276"/>
        <v>16911961</v>
      </c>
      <c r="BY356" s="110">
        <f t="shared" si="277"/>
        <v>113503.09395973154</v>
      </c>
      <c r="BZ356" s="85"/>
      <c r="CA356" s="89">
        <f t="shared" si="278"/>
        <v>0.16022099447513816</v>
      </c>
      <c r="CB356" s="89">
        <f t="shared" si="279"/>
        <v>1.6574585635359074E-2</v>
      </c>
    </row>
    <row r="357" spans="1:80" s="15" customFormat="1" ht="13.5" customHeight="1">
      <c r="A357" s="65"/>
      <c r="B357" s="332"/>
      <c r="C357" s="329"/>
      <c r="D357" s="84"/>
      <c r="E357" s="74" t="s">
        <v>167</v>
      </c>
      <c r="F357" s="178">
        <v>0</v>
      </c>
      <c r="G357" s="64">
        <v>0</v>
      </c>
      <c r="H357" s="82" t="str">
        <f t="shared" si="241"/>
        <v>-</v>
      </c>
      <c r="I357" s="111">
        <v>0</v>
      </c>
      <c r="J357" s="112" t="str">
        <f t="shared" si="242"/>
        <v>-</v>
      </c>
      <c r="K357" s="64">
        <v>0</v>
      </c>
      <c r="L357" s="82" t="str">
        <f t="shared" si="243"/>
        <v>-</v>
      </c>
      <c r="M357" s="111">
        <v>0</v>
      </c>
      <c r="N357" s="112" t="str">
        <f t="shared" si="244"/>
        <v>-</v>
      </c>
      <c r="O357" s="178">
        <v>2</v>
      </c>
      <c r="P357" s="64">
        <v>2</v>
      </c>
      <c r="Q357" s="82">
        <f t="shared" si="245"/>
        <v>1</v>
      </c>
      <c r="R357" s="111">
        <v>805140</v>
      </c>
      <c r="S357" s="112">
        <f t="shared" si="246"/>
        <v>402570</v>
      </c>
      <c r="T357" s="64">
        <v>2</v>
      </c>
      <c r="U357" s="82">
        <f t="shared" si="247"/>
        <v>1</v>
      </c>
      <c r="V357" s="111">
        <v>315494</v>
      </c>
      <c r="W357" s="112">
        <f t="shared" si="248"/>
        <v>157747</v>
      </c>
      <c r="X357" s="178">
        <v>64</v>
      </c>
      <c r="Y357" s="64">
        <v>63</v>
      </c>
      <c r="Z357" s="82">
        <f t="shared" si="249"/>
        <v>0.984375</v>
      </c>
      <c r="AA357" s="111">
        <v>31549580</v>
      </c>
      <c r="AB357" s="112">
        <f t="shared" si="250"/>
        <v>500786.98412698414</v>
      </c>
      <c r="AC357" s="64">
        <v>52</v>
      </c>
      <c r="AD357" s="82">
        <f t="shared" si="251"/>
        <v>0.8125</v>
      </c>
      <c r="AE357" s="111">
        <v>6324946</v>
      </c>
      <c r="AF357" s="112">
        <f t="shared" si="252"/>
        <v>121633.57692307692</v>
      </c>
      <c r="AG357" s="178">
        <v>42</v>
      </c>
      <c r="AH357" s="64">
        <v>41</v>
      </c>
      <c r="AI357" s="82">
        <f t="shared" si="253"/>
        <v>0.97619047619047616</v>
      </c>
      <c r="AJ357" s="111">
        <v>23052650</v>
      </c>
      <c r="AK357" s="112">
        <f t="shared" si="254"/>
        <v>562259.75609756098</v>
      </c>
      <c r="AL357" s="64">
        <v>33</v>
      </c>
      <c r="AM357" s="82">
        <f t="shared" si="255"/>
        <v>0.7857142857142857</v>
      </c>
      <c r="AN357" s="111">
        <v>4438489</v>
      </c>
      <c r="AO357" s="112">
        <f t="shared" si="256"/>
        <v>134499.66666666666</v>
      </c>
      <c r="AP357" s="178">
        <v>6</v>
      </c>
      <c r="AQ357" s="64">
        <v>6</v>
      </c>
      <c r="AR357" s="82">
        <f t="shared" si="257"/>
        <v>1</v>
      </c>
      <c r="AS357" s="111">
        <v>4646750</v>
      </c>
      <c r="AT357" s="112">
        <f t="shared" si="258"/>
        <v>774458.33333333337</v>
      </c>
      <c r="AU357" s="64">
        <v>5</v>
      </c>
      <c r="AV357" s="82">
        <f t="shared" si="259"/>
        <v>0.83333333333333337</v>
      </c>
      <c r="AW357" s="111">
        <v>752601</v>
      </c>
      <c r="AX357" s="112">
        <f t="shared" si="260"/>
        <v>150520.20000000001</v>
      </c>
      <c r="AY357" s="178">
        <v>3</v>
      </c>
      <c r="AZ357" s="64">
        <v>3</v>
      </c>
      <c r="BA357" s="82">
        <f t="shared" si="261"/>
        <v>1</v>
      </c>
      <c r="BB357" s="111">
        <v>1063110</v>
      </c>
      <c r="BC357" s="112">
        <f t="shared" si="262"/>
        <v>354370</v>
      </c>
      <c r="BD357" s="64">
        <v>1</v>
      </c>
      <c r="BE357" s="82">
        <f t="shared" si="263"/>
        <v>0.33333333333333331</v>
      </c>
      <c r="BF357" s="111">
        <v>1847</v>
      </c>
      <c r="BG357" s="112">
        <f t="shared" si="264"/>
        <v>1847</v>
      </c>
      <c r="BH357" s="178">
        <v>0</v>
      </c>
      <c r="BI357" s="64">
        <v>0</v>
      </c>
      <c r="BJ357" s="82" t="str">
        <f t="shared" si="265"/>
        <v>-</v>
      </c>
      <c r="BK357" s="111">
        <v>0</v>
      </c>
      <c r="BL357" s="112" t="str">
        <f t="shared" si="266"/>
        <v>-</v>
      </c>
      <c r="BM357" s="64">
        <v>0</v>
      </c>
      <c r="BN357" s="82" t="str">
        <f t="shared" si="267"/>
        <v>-</v>
      </c>
      <c r="BO357" s="111">
        <v>0</v>
      </c>
      <c r="BP357" s="112" t="str">
        <f t="shared" si="268"/>
        <v>-</v>
      </c>
      <c r="BQ357" s="109">
        <f t="shared" si="269"/>
        <v>117</v>
      </c>
      <c r="BR357" s="64">
        <f t="shared" si="270"/>
        <v>115</v>
      </c>
      <c r="BS357" s="82">
        <f t="shared" si="271"/>
        <v>0.98290598290598286</v>
      </c>
      <c r="BT357" s="111">
        <f t="shared" si="272"/>
        <v>61117230</v>
      </c>
      <c r="BU357" s="112">
        <f t="shared" si="273"/>
        <v>531454.17391304346</v>
      </c>
      <c r="BV357" s="64">
        <f t="shared" si="274"/>
        <v>93</v>
      </c>
      <c r="BW357" s="82">
        <f t="shared" si="275"/>
        <v>0.79487179487179482</v>
      </c>
      <c r="BX357" s="111">
        <f t="shared" si="276"/>
        <v>11833377</v>
      </c>
      <c r="BY357" s="112">
        <f t="shared" si="277"/>
        <v>127240.6129032258</v>
      </c>
      <c r="BZ357" s="85"/>
      <c r="CA357" s="89">
        <f t="shared" si="278"/>
        <v>0.18803418803418803</v>
      </c>
      <c r="CB357" s="89">
        <f t="shared" si="279"/>
        <v>1.7094017094017144E-2</v>
      </c>
    </row>
    <row r="358" spans="1:80" s="15" customFormat="1" ht="13.5" customHeight="1">
      <c r="A358" s="65"/>
      <c r="B358" s="332"/>
      <c r="C358" s="329"/>
      <c r="D358" s="84"/>
      <c r="E358" s="209" t="s">
        <v>168</v>
      </c>
      <c r="F358" s="224">
        <v>0</v>
      </c>
      <c r="G358" s="225">
        <v>0</v>
      </c>
      <c r="H358" s="226" t="str">
        <f t="shared" si="241"/>
        <v>-</v>
      </c>
      <c r="I358" s="227">
        <v>0</v>
      </c>
      <c r="J358" s="228" t="str">
        <f t="shared" si="242"/>
        <v>-</v>
      </c>
      <c r="K358" s="225">
        <v>0</v>
      </c>
      <c r="L358" s="226" t="str">
        <f t="shared" si="243"/>
        <v>-</v>
      </c>
      <c r="M358" s="227">
        <v>0</v>
      </c>
      <c r="N358" s="228" t="str">
        <f t="shared" si="244"/>
        <v>-</v>
      </c>
      <c r="O358" s="224">
        <v>0</v>
      </c>
      <c r="P358" s="225">
        <v>0</v>
      </c>
      <c r="Q358" s="226" t="str">
        <f t="shared" si="245"/>
        <v>-</v>
      </c>
      <c r="R358" s="227">
        <v>0</v>
      </c>
      <c r="S358" s="228" t="str">
        <f t="shared" si="246"/>
        <v>-</v>
      </c>
      <c r="T358" s="225">
        <v>0</v>
      </c>
      <c r="U358" s="226" t="str">
        <f t="shared" si="247"/>
        <v>-</v>
      </c>
      <c r="V358" s="227">
        <v>0</v>
      </c>
      <c r="W358" s="228" t="str">
        <f t="shared" si="248"/>
        <v>-</v>
      </c>
      <c r="X358" s="224">
        <v>36</v>
      </c>
      <c r="Y358" s="225">
        <v>35</v>
      </c>
      <c r="Z358" s="226">
        <f t="shared" si="249"/>
        <v>0.97222222222222221</v>
      </c>
      <c r="AA358" s="227">
        <v>13091250</v>
      </c>
      <c r="AB358" s="228">
        <f t="shared" si="250"/>
        <v>374035.71428571426</v>
      </c>
      <c r="AC358" s="225">
        <v>31</v>
      </c>
      <c r="AD358" s="226">
        <f t="shared" si="251"/>
        <v>0.86111111111111116</v>
      </c>
      <c r="AE358" s="227">
        <v>2324231</v>
      </c>
      <c r="AF358" s="228">
        <f t="shared" si="252"/>
        <v>74975.193548387091</v>
      </c>
      <c r="AG358" s="224">
        <v>21</v>
      </c>
      <c r="AH358" s="225">
        <v>21</v>
      </c>
      <c r="AI358" s="226">
        <f t="shared" si="253"/>
        <v>1</v>
      </c>
      <c r="AJ358" s="227">
        <v>7661770</v>
      </c>
      <c r="AK358" s="228">
        <f t="shared" si="254"/>
        <v>364846.19047619047</v>
      </c>
      <c r="AL358" s="225">
        <v>19</v>
      </c>
      <c r="AM358" s="226">
        <f t="shared" si="255"/>
        <v>0.90476190476190477</v>
      </c>
      <c r="AN358" s="227">
        <v>2439765</v>
      </c>
      <c r="AO358" s="228">
        <f t="shared" si="256"/>
        <v>128408.68421052632</v>
      </c>
      <c r="AP358" s="224">
        <v>6</v>
      </c>
      <c r="AQ358" s="225">
        <v>6</v>
      </c>
      <c r="AR358" s="226">
        <f t="shared" si="257"/>
        <v>1</v>
      </c>
      <c r="AS358" s="227">
        <v>2617400</v>
      </c>
      <c r="AT358" s="228">
        <f t="shared" si="258"/>
        <v>436233.33333333331</v>
      </c>
      <c r="AU358" s="225">
        <v>5</v>
      </c>
      <c r="AV358" s="226">
        <f t="shared" si="259"/>
        <v>0.83333333333333337</v>
      </c>
      <c r="AW358" s="227">
        <v>313852</v>
      </c>
      <c r="AX358" s="228">
        <f t="shared" si="260"/>
        <v>62770.400000000001</v>
      </c>
      <c r="AY358" s="224">
        <v>1</v>
      </c>
      <c r="AZ358" s="225">
        <v>1</v>
      </c>
      <c r="BA358" s="226">
        <f t="shared" si="261"/>
        <v>1</v>
      </c>
      <c r="BB358" s="227">
        <v>292790</v>
      </c>
      <c r="BC358" s="228">
        <f t="shared" si="262"/>
        <v>292790</v>
      </c>
      <c r="BD358" s="225">
        <v>1</v>
      </c>
      <c r="BE358" s="226">
        <f t="shared" si="263"/>
        <v>1</v>
      </c>
      <c r="BF358" s="227">
        <v>736</v>
      </c>
      <c r="BG358" s="228">
        <f t="shared" si="264"/>
        <v>736</v>
      </c>
      <c r="BH358" s="224">
        <v>0</v>
      </c>
      <c r="BI358" s="225">
        <v>0</v>
      </c>
      <c r="BJ358" s="226" t="str">
        <f t="shared" si="265"/>
        <v>-</v>
      </c>
      <c r="BK358" s="227">
        <v>0</v>
      </c>
      <c r="BL358" s="228" t="str">
        <f t="shared" si="266"/>
        <v>-</v>
      </c>
      <c r="BM358" s="225">
        <v>0</v>
      </c>
      <c r="BN358" s="226" t="str">
        <f t="shared" si="267"/>
        <v>-</v>
      </c>
      <c r="BO358" s="227">
        <v>0</v>
      </c>
      <c r="BP358" s="228" t="str">
        <f t="shared" si="268"/>
        <v>-</v>
      </c>
      <c r="BQ358" s="229">
        <f t="shared" si="269"/>
        <v>64</v>
      </c>
      <c r="BR358" s="225">
        <f t="shared" si="270"/>
        <v>63</v>
      </c>
      <c r="BS358" s="226">
        <f t="shared" si="271"/>
        <v>0.984375</v>
      </c>
      <c r="BT358" s="227">
        <f t="shared" si="272"/>
        <v>23663210</v>
      </c>
      <c r="BU358" s="228">
        <f t="shared" si="273"/>
        <v>375606.50793650793</v>
      </c>
      <c r="BV358" s="225">
        <f t="shared" si="274"/>
        <v>56</v>
      </c>
      <c r="BW358" s="226">
        <f t="shared" si="275"/>
        <v>0.875</v>
      </c>
      <c r="BX358" s="227">
        <f t="shared" si="276"/>
        <v>5078584</v>
      </c>
      <c r="BY358" s="228">
        <f t="shared" si="277"/>
        <v>90689</v>
      </c>
      <c r="BZ358" s="85"/>
      <c r="CA358" s="89">
        <f t="shared" si="278"/>
        <v>0.109375</v>
      </c>
      <c r="CB358" s="89">
        <f t="shared" si="279"/>
        <v>1.5625E-2</v>
      </c>
    </row>
    <row r="359" spans="1:80" s="15" customFormat="1" ht="13.5" customHeight="1">
      <c r="A359" s="65"/>
      <c r="B359" s="332"/>
      <c r="C359" s="329"/>
      <c r="D359" s="221"/>
      <c r="E359" s="75" t="s">
        <v>234</v>
      </c>
      <c r="F359" s="222">
        <v>0</v>
      </c>
      <c r="G359" s="136">
        <v>0</v>
      </c>
      <c r="H359" s="134" t="str">
        <f>IFERROR(G359/F359,"-")</f>
        <v>-</v>
      </c>
      <c r="I359" s="137">
        <v>0</v>
      </c>
      <c r="J359" s="135" t="str">
        <f>IFERROR(I359/G359,"-")</f>
        <v>-</v>
      </c>
      <c r="K359" s="136">
        <v>0</v>
      </c>
      <c r="L359" s="134" t="str">
        <f>IFERROR(K359/F359,"-")</f>
        <v>-</v>
      </c>
      <c r="M359" s="137">
        <v>0</v>
      </c>
      <c r="N359" s="135" t="str">
        <f>IFERROR(M359/K359,"-")</f>
        <v>-</v>
      </c>
      <c r="O359" s="222">
        <v>0</v>
      </c>
      <c r="P359" s="136">
        <v>0</v>
      </c>
      <c r="Q359" s="134" t="str">
        <f>IFERROR(P359/O359,"-")</f>
        <v>-</v>
      </c>
      <c r="R359" s="137">
        <v>0</v>
      </c>
      <c r="S359" s="135" t="str">
        <f>IFERROR(R359/P359,"-")</f>
        <v>-</v>
      </c>
      <c r="T359" s="136">
        <v>0</v>
      </c>
      <c r="U359" s="134" t="str">
        <f>IFERROR(T359/O359,"-")</f>
        <v>-</v>
      </c>
      <c r="V359" s="137">
        <v>0</v>
      </c>
      <c r="W359" s="135" t="str">
        <f>IFERROR(V359/T359,"-")</f>
        <v>-</v>
      </c>
      <c r="X359" s="222">
        <v>0</v>
      </c>
      <c r="Y359" s="136">
        <v>0</v>
      </c>
      <c r="Z359" s="134" t="str">
        <f>IFERROR(Y359/X359,"-")</f>
        <v>-</v>
      </c>
      <c r="AA359" s="137">
        <v>0</v>
      </c>
      <c r="AB359" s="135" t="str">
        <f>IFERROR(AA359/Y359,"-")</f>
        <v>-</v>
      </c>
      <c r="AC359" s="136">
        <v>0</v>
      </c>
      <c r="AD359" s="134" t="str">
        <f>IFERROR(AC359/X359,"-")</f>
        <v>-</v>
      </c>
      <c r="AE359" s="137">
        <v>0</v>
      </c>
      <c r="AF359" s="135" t="str">
        <f>IFERROR(AE359/AC359,"-")</f>
        <v>-</v>
      </c>
      <c r="AG359" s="222">
        <v>0</v>
      </c>
      <c r="AH359" s="136">
        <v>0</v>
      </c>
      <c r="AI359" s="134" t="str">
        <f>IFERROR(AH359/AG359,"-")</f>
        <v>-</v>
      </c>
      <c r="AJ359" s="137">
        <v>0</v>
      </c>
      <c r="AK359" s="135" t="str">
        <f>IFERROR(AJ359/AH359,"-")</f>
        <v>-</v>
      </c>
      <c r="AL359" s="136">
        <v>0</v>
      </c>
      <c r="AM359" s="134" t="str">
        <f>IFERROR(AL359/AG359,"-")</f>
        <v>-</v>
      </c>
      <c r="AN359" s="137">
        <v>0</v>
      </c>
      <c r="AO359" s="135" t="str">
        <f>IFERROR(AN359/AL359,"-")</f>
        <v>-</v>
      </c>
      <c r="AP359" s="222">
        <v>0</v>
      </c>
      <c r="AQ359" s="136">
        <v>0</v>
      </c>
      <c r="AR359" s="134" t="str">
        <f>IFERROR(AQ359/AP359,"-")</f>
        <v>-</v>
      </c>
      <c r="AS359" s="137">
        <v>0</v>
      </c>
      <c r="AT359" s="135" t="str">
        <f>IFERROR(AS359/AQ359,"-")</f>
        <v>-</v>
      </c>
      <c r="AU359" s="136">
        <v>0</v>
      </c>
      <c r="AV359" s="134" t="str">
        <f>IFERROR(AU359/AP359,"-")</f>
        <v>-</v>
      </c>
      <c r="AW359" s="137">
        <v>0</v>
      </c>
      <c r="AX359" s="135" t="str">
        <f>IFERROR(AW359/AU359,"-")</f>
        <v>-</v>
      </c>
      <c r="AY359" s="222">
        <v>0</v>
      </c>
      <c r="AZ359" s="136">
        <v>0</v>
      </c>
      <c r="BA359" s="134" t="str">
        <f>IFERROR(AZ359/AY359,"-")</f>
        <v>-</v>
      </c>
      <c r="BB359" s="137">
        <v>0</v>
      </c>
      <c r="BC359" s="135" t="str">
        <f>IFERROR(BB359/AZ359,"-")</f>
        <v>-</v>
      </c>
      <c r="BD359" s="136">
        <v>0</v>
      </c>
      <c r="BE359" s="134" t="str">
        <f>IFERROR(BD359/AY359,"-")</f>
        <v>-</v>
      </c>
      <c r="BF359" s="137">
        <v>0</v>
      </c>
      <c r="BG359" s="135" t="str">
        <f>IFERROR(BF359/BD359,"-")</f>
        <v>-</v>
      </c>
      <c r="BH359" s="222">
        <v>0</v>
      </c>
      <c r="BI359" s="136">
        <v>0</v>
      </c>
      <c r="BJ359" s="134" t="str">
        <f>IFERROR(BI359/BH359,"-")</f>
        <v>-</v>
      </c>
      <c r="BK359" s="137">
        <v>0</v>
      </c>
      <c r="BL359" s="135" t="str">
        <f>IFERROR(BK359/BI359,"-")</f>
        <v>-</v>
      </c>
      <c r="BM359" s="136">
        <v>0</v>
      </c>
      <c r="BN359" s="134" t="str">
        <f>IFERROR(BM359/BH359,"-")</f>
        <v>-</v>
      </c>
      <c r="BO359" s="137">
        <v>0</v>
      </c>
      <c r="BP359" s="135" t="str">
        <f>IFERROR(BO359/BM359,"-")</f>
        <v>-</v>
      </c>
      <c r="BQ359" s="223">
        <f t="shared" si="269"/>
        <v>0</v>
      </c>
      <c r="BR359" s="136">
        <f t="shared" si="270"/>
        <v>0</v>
      </c>
      <c r="BS359" s="134" t="str">
        <f>IFERROR(BR359/BQ359,"-")</f>
        <v>-</v>
      </c>
      <c r="BT359" s="137">
        <f>SUM(I359,R359,AA359,AJ359,AS359,BB359,BK359)</f>
        <v>0</v>
      </c>
      <c r="BU359" s="135" t="str">
        <f>IFERROR(BT359/BR359,"-")</f>
        <v>-</v>
      </c>
      <c r="BV359" s="136">
        <f>SUM(K359,T359,AC359,AL359,AU359,BD359,BM359)</f>
        <v>0</v>
      </c>
      <c r="BW359" s="134" t="str">
        <f>IFERROR(BV359/BQ359,"-")</f>
        <v>-</v>
      </c>
      <c r="BX359" s="137">
        <f>SUM(M359,V359,AE359,AN359,AW359,BF359,BO359)</f>
        <v>0</v>
      </c>
      <c r="BY359" s="135" t="str">
        <f>IFERROR(BX359/BV359,"-")</f>
        <v>-</v>
      </c>
      <c r="BZ359" s="85"/>
      <c r="CA359" s="89" t="str">
        <f t="shared" si="278"/>
        <v>-</v>
      </c>
      <c r="CB359" s="89" t="str">
        <f t="shared" si="279"/>
        <v>-</v>
      </c>
    </row>
    <row r="360" spans="1:80" s="15" customFormat="1" ht="13.5" customHeight="1">
      <c r="A360" s="65"/>
      <c r="B360" s="333"/>
      <c r="C360" s="330"/>
      <c r="D360" s="338" t="s">
        <v>225</v>
      </c>
      <c r="E360" s="339"/>
      <c r="F360" s="154">
        <v>40</v>
      </c>
      <c r="G360" s="62">
        <v>39</v>
      </c>
      <c r="H360" s="83">
        <f t="shared" si="241"/>
        <v>0.97499999999999998</v>
      </c>
      <c r="I360" s="102">
        <v>64379610</v>
      </c>
      <c r="J360" s="110">
        <f t="shared" si="242"/>
        <v>1650759.2307692308</v>
      </c>
      <c r="K360" s="62">
        <v>30</v>
      </c>
      <c r="L360" s="83">
        <f t="shared" si="243"/>
        <v>0.75</v>
      </c>
      <c r="M360" s="102">
        <v>32769498</v>
      </c>
      <c r="N360" s="110">
        <f t="shared" si="244"/>
        <v>1092316.6000000001</v>
      </c>
      <c r="O360" s="154">
        <v>114</v>
      </c>
      <c r="P360" s="62">
        <v>105</v>
      </c>
      <c r="Q360" s="83">
        <f t="shared" si="245"/>
        <v>0.92105263157894735</v>
      </c>
      <c r="R360" s="102">
        <v>153409790</v>
      </c>
      <c r="S360" s="110">
        <f t="shared" si="246"/>
        <v>1461045.6190476189</v>
      </c>
      <c r="T360" s="62">
        <v>90</v>
      </c>
      <c r="U360" s="83">
        <f t="shared" si="247"/>
        <v>0.78947368421052633</v>
      </c>
      <c r="V360" s="102">
        <v>54573418</v>
      </c>
      <c r="W360" s="110">
        <f t="shared" si="248"/>
        <v>606371.31111111108</v>
      </c>
      <c r="X360" s="154">
        <v>21353</v>
      </c>
      <c r="Y360" s="62">
        <v>19687</v>
      </c>
      <c r="Z360" s="83">
        <f t="shared" si="249"/>
        <v>0.9219781763686602</v>
      </c>
      <c r="AA360" s="102">
        <v>15118715400</v>
      </c>
      <c r="AB360" s="110">
        <f t="shared" si="250"/>
        <v>767954.25407629402</v>
      </c>
      <c r="AC360" s="62">
        <v>16882</v>
      </c>
      <c r="AD360" s="83">
        <f t="shared" si="251"/>
        <v>0.79061490188732264</v>
      </c>
      <c r="AE360" s="102">
        <v>3672358408</v>
      </c>
      <c r="AF360" s="110">
        <f t="shared" si="252"/>
        <v>217531.0039094894</v>
      </c>
      <c r="AG360" s="154">
        <v>17882</v>
      </c>
      <c r="AH360" s="62">
        <v>16921</v>
      </c>
      <c r="AI360" s="83">
        <f t="shared" si="253"/>
        <v>0.94625880773962645</v>
      </c>
      <c r="AJ360" s="102">
        <v>15585479560</v>
      </c>
      <c r="AK360" s="110">
        <f t="shared" si="254"/>
        <v>921073.19661958516</v>
      </c>
      <c r="AL360" s="62">
        <v>15204</v>
      </c>
      <c r="AM360" s="83">
        <f t="shared" si="255"/>
        <v>0.85024046527234087</v>
      </c>
      <c r="AN360" s="102">
        <v>3527937995</v>
      </c>
      <c r="AO360" s="110">
        <f t="shared" si="256"/>
        <v>232040.12069192319</v>
      </c>
      <c r="AP360" s="154">
        <v>11409</v>
      </c>
      <c r="AQ360" s="62">
        <v>10860</v>
      </c>
      <c r="AR360" s="83">
        <f t="shared" si="257"/>
        <v>0.95188009466210888</v>
      </c>
      <c r="AS360" s="102">
        <v>10641170120</v>
      </c>
      <c r="AT360" s="110">
        <f t="shared" si="258"/>
        <v>979849.91896869242</v>
      </c>
      <c r="AU360" s="62">
        <v>9942</v>
      </c>
      <c r="AV360" s="83">
        <f t="shared" si="259"/>
        <v>0.87141730212989743</v>
      </c>
      <c r="AW360" s="102">
        <v>2238197414</v>
      </c>
      <c r="AX360" s="110">
        <f t="shared" si="260"/>
        <v>225125.46912090122</v>
      </c>
      <c r="AY360" s="154">
        <v>4708</v>
      </c>
      <c r="AZ360" s="62">
        <v>4384</v>
      </c>
      <c r="BA360" s="83">
        <f t="shared" si="261"/>
        <v>0.93118096856414612</v>
      </c>
      <c r="BB360" s="102">
        <v>4527607270</v>
      </c>
      <c r="BC360" s="110">
        <f t="shared" si="262"/>
        <v>1032757.1327554744</v>
      </c>
      <c r="BD360" s="62">
        <v>4006</v>
      </c>
      <c r="BE360" s="83">
        <f t="shared" si="263"/>
        <v>0.85089209855564996</v>
      </c>
      <c r="BF360" s="102">
        <v>778029697</v>
      </c>
      <c r="BG360" s="110">
        <f t="shared" si="264"/>
        <v>194216.10009985021</v>
      </c>
      <c r="BH360" s="154">
        <v>1605</v>
      </c>
      <c r="BI360" s="62">
        <v>1409</v>
      </c>
      <c r="BJ360" s="83">
        <f t="shared" si="265"/>
        <v>0.87788161993769476</v>
      </c>
      <c r="BK360" s="102">
        <v>1398204370</v>
      </c>
      <c r="BL360" s="110">
        <f t="shared" si="266"/>
        <v>992338.09084457066</v>
      </c>
      <c r="BM360" s="62">
        <v>1261</v>
      </c>
      <c r="BN360" s="83">
        <f t="shared" si="267"/>
        <v>0.7856697819314642</v>
      </c>
      <c r="BO360" s="102">
        <v>222321946</v>
      </c>
      <c r="BP360" s="110">
        <f t="shared" si="268"/>
        <v>176306.06344171293</v>
      </c>
      <c r="BQ360" s="108">
        <f t="shared" si="269"/>
        <v>57111</v>
      </c>
      <c r="BR360" s="62">
        <f t="shared" si="270"/>
        <v>53405</v>
      </c>
      <c r="BS360" s="83">
        <f t="shared" si="271"/>
        <v>0.93510882316891664</v>
      </c>
      <c r="BT360" s="102">
        <f t="shared" si="272"/>
        <v>47488966120</v>
      </c>
      <c r="BU360" s="110">
        <f t="shared" si="273"/>
        <v>889223.22104671842</v>
      </c>
      <c r="BV360" s="62">
        <f t="shared" si="274"/>
        <v>47415</v>
      </c>
      <c r="BW360" s="83">
        <f t="shared" si="275"/>
        <v>0.83022535063297787</v>
      </c>
      <c r="BX360" s="102">
        <f t="shared" si="276"/>
        <v>10526188376</v>
      </c>
      <c r="BY360" s="110">
        <f t="shared" si="277"/>
        <v>222001.23117157017</v>
      </c>
      <c r="BZ360" s="85"/>
      <c r="CA360" s="89">
        <f t="shared" si="278"/>
        <v>0.10488347253593877</v>
      </c>
      <c r="CB360" s="89">
        <f t="shared" si="279"/>
        <v>6.4891176831083364E-2</v>
      </c>
    </row>
    <row r="361" spans="1:80" s="15" customFormat="1" ht="13.5" customHeight="1">
      <c r="A361" s="65"/>
      <c r="B361" s="331">
        <v>60</v>
      </c>
      <c r="C361" s="328" t="s">
        <v>50</v>
      </c>
      <c r="D361" s="318" t="s">
        <v>157</v>
      </c>
      <c r="E361" s="307"/>
      <c r="F361" s="154">
        <v>7</v>
      </c>
      <c r="G361" s="62">
        <v>7</v>
      </c>
      <c r="H361" s="83">
        <f t="shared" si="241"/>
        <v>1</v>
      </c>
      <c r="I361" s="102">
        <v>7604150</v>
      </c>
      <c r="J361" s="110">
        <f t="shared" si="242"/>
        <v>1086307.142857143</v>
      </c>
      <c r="K361" s="62">
        <v>7</v>
      </c>
      <c r="L361" s="83">
        <f t="shared" si="243"/>
        <v>1</v>
      </c>
      <c r="M361" s="102">
        <v>541723</v>
      </c>
      <c r="N361" s="110">
        <f t="shared" si="244"/>
        <v>77389</v>
      </c>
      <c r="O361" s="154">
        <v>5</v>
      </c>
      <c r="P361" s="62">
        <v>5</v>
      </c>
      <c r="Q361" s="83">
        <f t="shared" si="245"/>
        <v>1</v>
      </c>
      <c r="R361" s="102">
        <v>2094980</v>
      </c>
      <c r="S361" s="110">
        <f t="shared" si="246"/>
        <v>418996</v>
      </c>
      <c r="T361" s="62">
        <v>5</v>
      </c>
      <c r="U361" s="83">
        <f t="shared" si="247"/>
        <v>1</v>
      </c>
      <c r="V361" s="102">
        <v>204806</v>
      </c>
      <c r="W361" s="110">
        <f t="shared" si="248"/>
        <v>40961.199999999997</v>
      </c>
      <c r="X361" s="154">
        <v>766</v>
      </c>
      <c r="Y361" s="62">
        <v>755</v>
      </c>
      <c r="Z361" s="83">
        <f t="shared" si="249"/>
        <v>0.98563968668407309</v>
      </c>
      <c r="AA361" s="102">
        <v>272970460</v>
      </c>
      <c r="AB361" s="110">
        <f t="shared" si="250"/>
        <v>361550.27814569534</v>
      </c>
      <c r="AC361" s="62">
        <v>637</v>
      </c>
      <c r="AD361" s="83">
        <f t="shared" si="251"/>
        <v>0.83159268929503916</v>
      </c>
      <c r="AE361" s="102">
        <v>62322802</v>
      </c>
      <c r="AF361" s="110">
        <f t="shared" si="252"/>
        <v>97837.993720565151</v>
      </c>
      <c r="AG361" s="154">
        <v>434</v>
      </c>
      <c r="AH361" s="62">
        <v>429</v>
      </c>
      <c r="AI361" s="83">
        <f t="shared" si="253"/>
        <v>0.98847926267281105</v>
      </c>
      <c r="AJ361" s="102">
        <v>206080160</v>
      </c>
      <c r="AK361" s="110">
        <f t="shared" si="254"/>
        <v>480373.33333333331</v>
      </c>
      <c r="AL361" s="62">
        <v>380</v>
      </c>
      <c r="AM361" s="83">
        <f t="shared" si="255"/>
        <v>0.87557603686635943</v>
      </c>
      <c r="AN361" s="102">
        <v>39942577</v>
      </c>
      <c r="AO361" s="110">
        <f t="shared" si="256"/>
        <v>105112.0447368421</v>
      </c>
      <c r="AP361" s="154">
        <v>134</v>
      </c>
      <c r="AQ361" s="62">
        <v>132</v>
      </c>
      <c r="AR361" s="83">
        <f t="shared" si="257"/>
        <v>0.9850746268656716</v>
      </c>
      <c r="AS361" s="102">
        <v>69767090</v>
      </c>
      <c r="AT361" s="110">
        <f t="shared" si="258"/>
        <v>528538.56060606055</v>
      </c>
      <c r="AU361" s="62">
        <v>119</v>
      </c>
      <c r="AV361" s="83">
        <f t="shared" si="259"/>
        <v>0.88805970149253732</v>
      </c>
      <c r="AW361" s="102">
        <v>9739978</v>
      </c>
      <c r="AX361" s="110">
        <f t="shared" si="260"/>
        <v>81848.554621848743</v>
      </c>
      <c r="AY361" s="154">
        <v>51</v>
      </c>
      <c r="AZ361" s="62">
        <v>51</v>
      </c>
      <c r="BA361" s="83">
        <f t="shared" si="261"/>
        <v>1</v>
      </c>
      <c r="BB361" s="102">
        <v>25388440</v>
      </c>
      <c r="BC361" s="110">
        <f t="shared" si="262"/>
        <v>497812.54901960783</v>
      </c>
      <c r="BD361" s="62">
        <v>44</v>
      </c>
      <c r="BE361" s="83">
        <f t="shared" si="263"/>
        <v>0.86274509803921573</v>
      </c>
      <c r="BF361" s="102">
        <v>2848994</v>
      </c>
      <c r="BG361" s="110">
        <f t="shared" si="264"/>
        <v>64749.86363636364</v>
      </c>
      <c r="BH361" s="154">
        <v>10</v>
      </c>
      <c r="BI361" s="62">
        <v>9</v>
      </c>
      <c r="BJ361" s="83">
        <f t="shared" si="265"/>
        <v>0.9</v>
      </c>
      <c r="BK361" s="102">
        <v>4614510</v>
      </c>
      <c r="BL361" s="110">
        <f t="shared" si="266"/>
        <v>512723.33333333331</v>
      </c>
      <c r="BM361" s="62">
        <v>9</v>
      </c>
      <c r="BN361" s="83">
        <f t="shared" si="267"/>
        <v>0.9</v>
      </c>
      <c r="BO361" s="102">
        <v>988540</v>
      </c>
      <c r="BP361" s="110">
        <f t="shared" si="268"/>
        <v>109837.77777777778</v>
      </c>
      <c r="BQ361" s="108">
        <f t="shared" si="269"/>
        <v>1407</v>
      </c>
      <c r="BR361" s="62">
        <f t="shared" si="270"/>
        <v>1388</v>
      </c>
      <c r="BS361" s="83">
        <f t="shared" si="271"/>
        <v>0.98649609097370294</v>
      </c>
      <c r="BT361" s="102">
        <f t="shared" si="272"/>
        <v>588519790</v>
      </c>
      <c r="BU361" s="110">
        <f t="shared" si="273"/>
        <v>424005.61239193083</v>
      </c>
      <c r="BV361" s="62">
        <f t="shared" si="274"/>
        <v>1201</v>
      </c>
      <c r="BW361" s="83">
        <f t="shared" si="275"/>
        <v>0.85358919687277901</v>
      </c>
      <c r="BX361" s="102">
        <f t="shared" si="276"/>
        <v>116589420</v>
      </c>
      <c r="BY361" s="110">
        <f t="shared" si="277"/>
        <v>97076.952539550373</v>
      </c>
      <c r="BZ361" s="85"/>
      <c r="CA361" s="89">
        <f t="shared" si="278"/>
        <v>0.13290689410092393</v>
      </c>
      <c r="CB361" s="89">
        <f t="shared" si="279"/>
        <v>1.3503909026297056E-2</v>
      </c>
    </row>
    <row r="362" spans="1:80" s="15" customFormat="1" ht="13.5" customHeight="1">
      <c r="A362" s="65"/>
      <c r="B362" s="332"/>
      <c r="C362" s="329"/>
      <c r="D362" s="306" t="s">
        <v>171</v>
      </c>
      <c r="E362" s="307"/>
      <c r="F362" s="154">
        <v>3</v>
      </c>
      <c r="G362" s="62">
        <v>3</v>
      </c>
      <c r="H362" s="83">
        <f t="shared" si="241"/>
        <v>1</v>
      </c>
      <c r="I362" s="102">
        <v>6758480</v>
      </c>
      <c r="J362" s="110">
        <f t="shared" si="242"/>
        <v>2252826.6666666665</v>
      </c>
      <c r="K362" s="62">
        <v>3</v>
      </c>
      <c r="L362" s="83">
        <f t="shared" si="243"/>
        <v>1</v>
      </c>
      <c r="M362" s="102">
        <v>232652</v>
      </c>
      <c r="N362" s="110">
        <f t="shared" si="244"/>
        <v>77550.666666666672</v>
      </c>
      <c r="O362" s="154">
        <v>0</v>
      </c>
      <c r="P362" s="62">
        <v>0</v>
      </c>
      <c r="Q362" s="83" t="str">
        <f t="shared" si="245"/>
        <v>-</v>
      </c>
      <c r="R362" s="102">
        <v>0</v>
      </c>
      <c r="S362" s="110" t="str">
        <f t="shared" si="246"/>
        <v>-</v>
      </c>
      <c r="T362" s="62">
        <v>0</v>
      </c>
      <c r="U362" s="83" t="str">
        <f t="shared" si="247"/>
        <v>-</v>
      </c>
      <c r="V362" s="102">
        <v>0</v>
      </c>
      <c r="W362" s="110" t="str">
        <f t="shared" si="248"/>
        <v>-</v>
      </c>
      <c r="X362" s="154">
        <v>124</v>
      </c>
      <c r="Y362" s="62">
        <v>124</v>
      </c>
      <c r="Z362" s="83">
        <f t="shared" si="249"/>
        <v>1</v>
      </c>
      <c r="AA362" s="102">
        <v>48425130</v>
      </c>
      <c r="AB362" s="110">
        <f t="shared" si="250"/>
        <v>390525.24193548388</v>
      </c>
      <c r="AC362" s="62">
        <v>103</v>
      </c>
      <c r="AD362" s="83">
        <f t="shared" si="251"/>
        <v>0.83064516129032262</v>
      </c>
      <c r="AE362" s="102">
        <v>8498072</v>
      </c>
      <c r="AF362" s="110">
        <f t="shared" si="252"/>
        <v>82505.553398058255</v>
      </c>
      <c r="AG362" s="154">
        <v>49</v>
      </c>
      <c r="AH362" s="62">
        <v>48</v>
      </c>
      <c r="AI362" s="83">
        <f t="shared" si="253"/>
        <v>0.97959183673469385</v>
      </c>
      <c r="AJ362" s="102">
        <v>20258130</v>
      </c>
      <c r="AK362" s="110">
        <f t="shared" si="254"/>
        <v>422044.375</v>
      </c>
      <c r="AL362" s="62">
        <v>43</v>
      </c>
      <c r="AM362" s="83">
        <f t="shared" si="255"/>
        <v>0.87755102040816324</v>
      </c>
      <c r="AN362" s="102">
        <v>3648565</v>
      </c>
      <c r="AO362" s="110">
        <f t="shared" si="256"/>
        <v>84850.348837209298</v>
      </c>
      <c r="AP362" s="154">
        <v>9</v>
      </c>
      <c r="AQ362" s="62">
        <v>9</v>
      </c>
      <c r="AR362" s="83">
        <f t="shared" si="257"/>
        <v>1</v>
      </c>
      <c r="AS362" s="102">
        <v>3496670</v>
      </c>
      <c r="AT362" s="110">
        <f t="shared" si="258"/>
        <v>388518.88888888888</v>
      </c>
      <c r="AU362" s="62">
        <v>7</v>
      </c>
      <c r="AV362" s="83">
        <f t="shared" si="259"/>
        <v>0.77777777777777779</v>
      </c>
      <c r="AW362" s="102">
        <v>459132</v>
      </c>
      <c r="AX362" s="110">
        <f t="shared" si="260"/>
        <v>65590.28571428571</v>
      </c>
      <c r="AY362" s="154">
        <v>0</v>
      </c>
      <c r="AZ362" s="62">
        <v>0</v>
      </c>
      <c r="BA362" s="83" t="str">
        <f t="shared" si="261"/>
        <v>-</v>
      </c>
      <c r="BB362" s="102">
        <v>0</v>
      </c>
      <c r="BC362" s="110" t="str">
        <f t="shared" si="262"/>
        <v>-</v>
      </c>
      <c r="BD362" s="62">
        <v>0</v>
      </c>
      <c r="BE362" s="83" t="str">
        <f t="shared" si="263"/>
        <v>-</v>
      </c>
      <c r="BF362" s="102">
        <v>0</v>
      </c>
      <c r="BG362" s="110" t="str">
        <f t="shared" si="264"/>
        <v>-</v>
      </c>
      <c r="BH362" s="154">
        <v>0</v>
      </c>
      <c r="BI362" s="62">
        <v>0</v>
      </c>
      <c r="BJ362" s="83" t="str">
        <f t="shared" si="265"/>
        <v>-</v>
      </c>
      <c r="BK362" s="102">
        <v>0</v>
      </c>
      <c r="BL362" s="110" t="str">
        <f t="shared" si="266"/>
        <v>-</v>
      </c>
      <c r="BM362" s="62">
        <v>0</v>
      </c>
      <c r="BN362" s="83" t="str">
        <f t="shared" si="267"/>
        <v>-</v>
      </c>
      <c r="BO362" s="102">
        <v>0</v>
      </c>
      <c r="BP362" s="110" t="str">
        <f t="shared" si="268"/>
        <v>-</v>
      </c>
      <c r="BQ362" s="108">
        <f t="shared" si="269"/>
        <v>185</v>
      </c>
      <c r="BR362" s="62">
        <f t="shared" si="270"/>
        <v>184</v>
      </c>
      <c r="BS362" s="83">
        <f t="shared" si="271"/>
        <v>0.99459459459459465</v>
      </c>
      <c r="BT362" s="102">
        <f t="shared" si="272"/>
        <v>78938410</v>
      </c>
      <c r="BU362" s="110">
        <f t="shared" si="273"/>
        <v>429013.09782608697</v>
      </c>
      <c r="BV362" s="62">
        <f t="shared" si="274"/>
        <v>156</v>
      </c>
      <c r="BW362" s="83">
        <f t="shared" si="275"/>
        <v>0.84324324324324329</v>
      </c>
      <c r="BX362" s="102">
        <f t="shared" si="276"/>
        <v>12838421</v>
      </c>
      <c r="BY362" s="110">
        <f t="shared" si="277"/>
        <v>82297.570512820515</v>
      </c>
      <c r="BZ362" s="85"/>
      <c r="CA362" s="89">
        <f t="shared" si="278"/>
        <v>0.15135135135135136</v>
      </c>
      <c r="CB362" s="89">
        <f t="shared" si="279"/>
        <v>5.4054054054053502E-3</v>
      </c>
    </row>
    <row r="363" spans="1:80" s="15" customFormat="1" ht="13.5" customHeight="1">
      <c r="A363" s="65"/>
      <c r="B363" s="332"/>
      <c r="C363" s="329"/>
      <c r="D363" s="84"/>
      <c r="E363" s="74" t="s">
        <v>167</v>
      </c>
      <c r="F363" s="178">
        <v>3</v>
      </c>
      <c r="G363" s="64">
        <v>3</v>
      </c>
      <c r="H363" s="82">
        <f t="shared" si="241"/>
        <v>1</v>
      </c>
      <c r="I363" s="111">
        <v>6758480</v>
      </c>
      <c r="J363" s="112">
        <f t="shared" si="242"/>
        <v>2252826.6666666665</v>
      </c>
      <c r="K363" s="64">
        <v>3</v>
      </c>
      <c r="L363" s="82">
        <f t="shared" si="243"/>
        <v>1</v>
      </c>
      <c r="M363" s="111">
        <v>232652</v>
      </c>
      <c r="N363" s="112">
        <f t="shared" si="244"/>
        <v>77550.666666666672</v>
      </c>
      <c r="O363" s="178">
        <v>0</v>
      </c>
      <c r="P363" s="64">
        <v>0</v>
      </c>
      <c r="Q363" s="82" t="str">
        <f t="shared" si="245"/>
        <v>-</v>
      </c>
      <c r="R363" s="111">
        <v>0</v>
      </c>
      <c r="S363" s="112" t="str">
        <f t="shared" si="246"/>
        <v>-</v>
      </c>
      <c r="T363" s="64">
        <v>0</v>
      </c>
      <c r="U363" s="82" t="str">
        <f t="shared" si="247"/>
        <v>-</v>
      </c>
      <c r="V363" s="111">
        <v>0</v>
      </c>
      <c r="W363" s="112" t="str">
        <f t="shared" si="248"/>
        <v>-</v>
      </c>
      <c r="X363" s="178">
        <v>107</v>
      </c>
      <c r="Y363" s="64">
        <v>107</v>
      </c>
      <c r="Z363" s="82">
        <f t="shared" si="249"/>
        <v>1</v>
      </c>
      <c r="AA363" s="111">
        <v>44429150</v>
      </c>
      <c r="AB363" s="112">
        <f t="shared" si="250"/>
        <v>415225.70093457942</v>
      </c>
      <c r="AC363" s="64">
        <v>88</v>
      </c>
      <c r="AD363" s="82">
        <f t="shared" si="251"/>
        <v>0.82242990654205606</v>
      </c>
      <c r="AE363" s="111">
        <v>7465297</v>
      </c>
      <c r="AF363" s="112">
        <f t="shared" si="252"/>
        <v>84832.920454545456</v>
      </c>
      <c r="AG363" s="178">
        <v>46</v>
      </c>
      <c r="AH363" s="64">
        <v>45</v>
      </c>
      <c r="AI363" s="82">
        <f t="shared" si="253"/>
        <v>0.97826086956521741</v>
      </c>
      <c r="AJ363" s="111">
        <v>19396780</v>
      </c>
      <c r="AK363" s="112">
        <f t="shared" si="254"/>
        <v>431039.55555555556</v>
      </c>
      <c r="AL363" s="64">
        <v>40</v>
      </c>
      <c r="AM363" s="82">
        <f t="shared" si="255"/>
        <v>0.86956521739130432</v>
      </c>
      <c r="AN363" s="111">
        <v>3465752</v>
      </c>
      <c r="AO363" s="112">
        <f t="shared" si="256"/>
        <v>86643.8</v>
      </c>
      <c r="AP363" s="178">
        <v>8</v>
      </c>
      <c r="AQ363" s="64">
        <v>8</v>
      </c>
      <c r="AR363" s="82">
        <f t="shared" si="257"/>
        <v>1</v>
      </c>
      <c r="AS363" s="111">
        <v>3350870</v>
      </c>
      <c r="AT363" s="112">
        <f t="shared" si="258"/>
        <v>418858.75</v>
      </c>
      <c r="AU363" s="64">
        <v>6</v>
      </c>
      <c r="AV363" s="82">
        <f t="shared" si="259"/>
        <v>0.75</v>
      </c>
      <c r="AW363" s="111">
        <v>400514</v>
      </c>
      <c r="AX363" s="112">
        <f t="shared" si="260"/>
        <v>66752.333333333328</v>
      </c>
      <c r="AY363" s="178">
        <v>0</v>
      </c>
      <c r="AZ363" s="64">
        <v>0</v>
      </c>
      <c r="BA363" s="82" t="str">
        <f t="shared" si="261"/>
        <v>-</v>
      </c>
      <c r="BB363" s="111">
        <v>0</v>
      </c>
      <c r="BC363" s="112" t="str">
        <f t="shared" si="262"/>
        <v>-</v>
      </c>
      <c r="BD363" s="64">
        <v>0</v>
      </c>
      <c r="BE363" s="82" t="str">
        <f t="shared" si="263"/>
        <v>-</v>
      </c>
      <c r="BF363" s="111">
        <v>0</v>
      </c>
      <c r="BG363" s="112" t="str">
        <f t="shared" si="264"/>
        <v>-</v>
      </c>
      <c r="BH363" s="178">
        <v>0</v>
      </c>
      <c r="BI363" s="64">
        <v>0</v>
      </c>
      <c r="BJ363" s="82" t="str">
        <f t="shared" si="265"/>
        <v>-</v>
      </c>
      <c r="BK363" s="111">
        <v>0</v>
      </c>
      <c r="BL363" s="112" t="str">
        <f t="shared" si="266"/>
        <v>-</v>
      </c>
      <c r="BM363" s="64">
        <v>0</v>
      </c>
      <c r="BN363" s="82" t="str">
        <f t="shared" si="267"/>
        <v>-</v>
      </c>
      <c r="BO363" s="111">
        <v>0</v>
      </c>
      <c r="BP363" s="112" t="str">
        <f t="shared" si="268"/>
        <v>-</v>
      </c>
      <c r="BQ363" s="109">
        <f t="shared" si="269"/>
        <v>164</v>
      </c>
      <c r="BR363" s="64">
        <f t="shared" si="270"/>
        <v>163</v>
      </c>
      <c r="BS363" s="82">
        <f t="shared" si="271"/>
        <v>0.99390243902439024</v>
      </c>
      <c r="BT363" s="111">
        <f t="shared" si="272"/>
        <v>73935280</v>
      </c>
      <c r="BU363" s="112">
        <f t="shared" si="273"/>
        <v>453590.67484662577</v>
      </c>
      <c r="BV363" s="64">
        <f t="shared" si="274"/>
        <v>137</v>
      </c>
      <c r="BW363" s="82">
        <f t="shared" si="275"/>
        <v>0.83536585365853655</v>
      </c>
      <c r="BX363" s="111">
        <f t="shared" si="276"/>
        <v>11564215</v>
      </c>
      <c r="BY363" s="112">
        <f t="shared" si="277"/>
        <v>84410.328467153289</v>
      </c>
      <c r="BZ363" s="85"/>
      <c r="CA363" s="89">
        <f t="shared" si="278"/>
        <v>0.15853658536585369</v>
      </c>
      <c r="CB363" s="89">
        <f t="shared" si="279"/>
        <v>6.0975609756097615E-3</v>
      </c>
    </row>
    <row r="364" spans="1:80" s="15" customFormat="1" ht="13.5" customHeight="1">
      <c r="A364" s="65"/>
      <c r="B364" s="332"/>
      <c r="C364" s="329"/>
      <c r="D364" s="84"/>
      <c r="E364" s="209" t="s">
        <v>168</v>
      </c>
      <c r="F364" s="224">
        <v>0</v>
      </c>
      <c r="G364" s="225">
        <v>0</v>
      </c>
      <c r="H364" s="226" t="str">
        <f t="shared" si="241"/>
        <v>-</v>
      </c>
      <c r="I364" s="227">
        <v>0</v>
      </c>
      <c r="J364" s="228" t="str">
        <f t="shared" si="242"/>
        <v>-</v>
      </c>
      <c r="K364" s="225">
        <v>0</v>
      </c>
      <c r="L364" s="226" t="str">
        <f t="shared" si="243"/>
        <v>-</v>
      </c>
      <c r="M364" s="227">
        <v>0</v>
      </c>
      <c r="N364" s="228" t="str">
        <f t="shared" si="244"/>
        <v>-</v>
      </c>
      <c r="O364" s="224">
        <v>0</v>
      </c>
      <c r="P364" s="225">
        <v>0</v>
      </c>
      <c r="Q364" s="226" t="str">
        <f t="shared" si="245"/>
        <v>-</v>
      </c>
      <c r="R364" s="227">
        <v>0</v>
      </c>
      <c r="S364" s="228" t="str">
        <f t="shared" si="246"/>
        <v>-</v>
      </c>
      <c r="T364" s="225">
        <v>0</v>
      </c>
      <c r="U364" s="226" t="str">
        <f t="shared" si="247"/>
        <v>-</v>
      </c>
      <c r="V364" s="227">
        <v>0</v>
      </c>
      <c r="W364" s="228" t="str">
        <f t="shared" si="248"/>
        <v>-</v>
      </c>
      <c r="X364" s="224">
        <v>17</v>
      </c>
      <c r="Y364" s="225">
        <v>17</v>
      </c>
      <c r="Z364" s="226">
        <f t="shared" si="249"/>
        <v>1</v>
      </c>
      <c r="AA364" s="227">
        <v>3995980</v>
      </c>
      <c r="AB364" s="228">
        <f t="shared" si="250"/>
        <v>235057.64705882352</v>
      </c>
      <c r="AC364" s="225">
        <v>15</v>
      </c>
      <c r="AD364" s="226">
        <f t="shared" si="251"/>
        <v>0.88235294117647056</v>
      </c>
      <c r="AE364" s="227">
        <v>1032775</v>
      </c>
      <c r="AF364" s="228">
        <f t="shared" si="252"/>
        <v>68851.666666666672</v>
      </c>
      <c r="AG364" s="224">
        <v>3</v>
      </c>
      <c r="AH364" s="225">
        <v>3</v>
      </c>
      <c r="AI364" s="226">
        <f t="shared" si="253"/>
        <v>1</v>
      </c>
      <c r="AJ364" s="227">
        <v>861350</v>
      </c>
      <c r="AK364" s="228">
        <f t="shared" si="254"/>
        <v>287116.66666666669</v>
      </c>
      <c r="AL364" s="225">
        <v>3</v>
      </c>
      <c r="AM364" s="226">
        <f t="shared" si="255"/>
        <v>1</v>
      </c>
      <c r="AN364" s="227">
        <v>182813</v>
      </c>
      <c r="AO364" s="228">
        <f t="shared" si="256"/>
        <v>60937.666666666664</v>
      </c>
      <c r="AP364" s="224">
        <v>1</v>
      </c>
      <c r="AQ364" s="225">
        <v>1</v>
      </c>
      <c r="AR364" s="226">
        <f t="shared" si="257"/>
        <v>1</v>
      </c>
      <c r="AS364" s="227">
        <v>145800</v>
      </c>
      <c r="AT364" s="228">
        <f t="shared" si="258"/>
        <v>145800</v>
      </c>
      <c r="AU364" s="225">
        <v>1</v>
      </c>
      <c r="AV364" s="226">
        <f t="shared" si="259"/>
        <v>1</v>
      </c>
      <c r="AW364" s="227">
        <v>58618</v>
      </c>
      <c r="AX364" s="228">
        <f t="shared" si="260"/>
        <v>58618</v>
      </c>
      <c r="AY364" s="224">
        <v>0</v>
      </c>
      <c r="AZ364" s="225">
        <v>0</v>
      </c>
      <c r="BA364" s="226" t="str">
        <f t="shared" si="261"/>
        <v>-</v>
      </c>
      <c r="BB364" s="227">
        <v>0</v>
      </c>
      <c r="BC364" s="228" t="str">
        <f t="shared" si="262"/>
        <v>-</v>
      </c>
      <c r="BD364" s="225">
        <v>0</v>
      </c>
      <c r="BE364" s="226" t="str">
        <f t="shared" si="263"/>
        <v>-</v>
      </c>
      <c r="BF364" s="227">
        <v>0</v>
      </c>
      <c r="BG364" s="228" t="str">
        <f t="shared" si="264"/>
        <v>-</v>
      </c>
      <c r="BH364" s="224">
        <v>0</v>
      </c>
      <c r="BI364" s="225">
        <v>0</v>
      </c>
      <c r="BJ364" s="226" t="str">
        <f t="shared" si="265"/>
        <v>-</v>
      </c>
      <c r="BK364" s="227">
        <v>0</v>
      </c>
      <c r="BL364" s="228" t="str">
        <f t="shared" si="266"/>
        <v>-</v>
      </c>
      <c r="BM364" s="225">
        <v>0</v>
      </c>
      <c r="BN364" s="226" t="str">
        <f t="shared" si="267"/>
        <v>-</v>
      </c>
      <c r="BO364" s="227">
        <v>0</v>
      </c>
      <c r="BP364" s="228" t="str">
        <f t="shared" si="268"/>
        <v>-</v>
      </c>
      <c r="BQ364" s="229">
        <f t="shared" si="269"/>
        <v>21</v>
      </c>
      <c r="BR364" s="225">
        <f t="shared" si="270"/>
        <v>21</v>
      </c>
      <c r="BS364" s="226">
        <f t="shared" si="271"/>
        <v>1</v>
      </c>
      <c r="BT364" s="227">
        <f t="shared" si="272"/>
        <v>5003130</v>
      </c>
      <c r="BU364" s="228">
        <f t="shared" si="273"/>
        <v>238244.28571428571</v>
      </c>
      <c r="BV364" s="225">
        <f t="shared" si="274"/>
        <v>19</v>
      </c>
      <c r="BW364" s="226">
        <f t="shared" si="275"/>
        <v>0.90476190476190477</v>
      </c>
      <c r="BX364" s="227">
        <f t="shared" si="276"/>
        <v>1274206</v>
      </c>
      <c r="BY364" s="228">
        <f t="shared" si="277"/>
        <v>67063.473684210519</v>
      </c>
      <c r="BZ364" s="85"/>
      <c r="CA364" s="89">
        <f t="shared" si="278"/>
        <v>9.5238095238095233E-2</v>
      </c>
      <c r="CB364" s="89">
        <f t="shared" si="279"/>
        <v>0</v>
      </c>
    </row>
    <row r="365" spans="1:80" s="15" customFormat="1" ht="13.5" customHeight="1">
      <c r="A365" s="65"/>
      <c r="B365" s="332"/>
      <c r="C365" s="329"/>
      <c r="D365" s="221"/>
      <c r="E365" s="75" t="s">
        <v>234</v>
      </c>
      <c r="F365" s="222">
        <v>0</v>
      </c>
      <c r="G365" s="136">
        <v>0</v>
      </c>
      <c r="H365" s="134" t="str">
        <f>IFERROR(G365/F365,"-")</f>
        <v>-</v>
      </c>
      <c r="I365" s="137">
        <v>0</v>
      </c>
      <c r="J365" s="135" t="str">
        <f>IFERROR(I365/G365,"-")</f>
        <v>-</v>
      </c>
      <c r="K365" s="136">
        <v>0</v>
      </c>
      <c r="L365" s="134" t="str">
        <f>IFERROR(K365/F365,"-")</f>
        <v>-</v>
      </c>
      <c r="M365" s="137">
        <v>0</v>
      </c>
      <c r="N365" s="135" t="str">
        <f>IFERROR(M365/K365,"-")</f>
        <v>-</v>
      </c>
      <c r="O365" s="222">
        <v>0</v>
      </c>
      <c r="P365" s="136">
        <v>0</v>
      </c>
      <c r="Q365" s="134" t="str">
        <f>IFERROR(P365/O365,"-")</f>
        <v>-</v>
      </c>
      <c r="R365" s="137">
        <v>0</v>
      </c>
      <c r="S365" s="135" t="str">
        <f>IFERROR(R365/P365,"-")</f>
        <v>-</v>
      </c>
      <c r="T365" s="136">
        <v>0</v>
      </c>
      <c r="U365" s="134" t="str">
        <f>IFERROR(T365/O365,"-")</f>
        <v>-</v>
      </c>
      <c r="V365" s="137">
        <v>0</v>
      </c>
      <c r="W365" s="135" t="str">
        <f>IFERROR(V365/T365,"-")</f>
        <v>-</v>
      </c>
      <c r="X365" s="222">
        <v>0</v>
      </c>
      <c r="Y365" s="136">
        <v>0</v>
      </c>
      <c r="Z365" s="134" t="str">
        <f>IFERROR(Y365/X365,"-")</f>
        <v>-</v>
      </c>
      <c r="AA365" s="137">
        <v>0</v>
      </c>
      <c r="AB365" s="135" t="str">
        <f>IFERROR(AA365/Y365,"-")</f>
        <v>-</v>
      </c>
      <c r="AC365" s="136">
        <v>0</v>
      </c>
      <c r="AD365" s="134" t="str">
        <f>IFERROR(AC365/X365,"-")</f>
        <v>-</v>
      </c>
      <c r="AE365" s="137">
        <v>0</v>
      </c>
      <c r="AF365" s="135" t="str">
        <f>IFERROR(AE365/AC365,"-")</f>
        <v>-</v>
      </c>
      <c r="AG365" s="222">
        <v>0</v>
      </c>
      <c r="AH365" s="136">
        <v>0</v>
      </c>
      <c r="AI365" s="134" t="str">
        <f>IFERROR(AH365/AG365,"-")</f>
        <v>-</v>
      </c>
      <c r="AJ365" s="137">
        <v>0</v>
      </c>
      <c r="AK365" s="135" t="str">
        <f>IFERROR(AJ365/AH365,"-")</f>
        <v>-</v>
      </c>
      <c r="AL365" s="136">
        <v>0</v>
      </c>
      <c r="AM365" s="134" t="str">
        <f>IFERROR(AL365/AG365,"-")</f>
        <v>-</v>
      </c>
      <c r="AN365" s="137">
        <v>0</v>
      </c>
      <c r="AO365" s="135" t="str">
        <f>IFERROR(AN365/AL365,"-")</f>
        <v>-</v>
      </c>
      <c r="AP365" s="222">
        <v>0</v>
      </c>
      <c r="AQ365" s="136">
        <v>0</v>
      </c>
      <c r="AR365" s="134" t="str">
        <f>IFERROR(AQ365/AP365,"-")</f>
        <v>-</v>
      </c>
      <c r="AS365" s="137">
        <v>0</v>
      </c>
      <c r="AT365" s="135" t="str">
        <f>IFERROR(AS365/AQ365,"-")</f>
        <v>-</v>
      </c>
      <c r="AU365" s="136">
        <v>0</v>
      </c>
      <c r="AV365" s="134" t="str">
        <f>IFERROR(AU365/AP365,"-")</f>
        <v>-</v>
      </c>
      <c r="AW365" s="137">
        <v>0</v>
      </c>
      <c r="AX365" s="135" t="str">
        <f>IFERROR(AW365/AU365,"-")</f>
        <v>-</v>
      </c>
      <c r="AY365" s="222">
        <v>0</v>
      </c>
      <c r="AZ365" s="136">
        <v>0</v>
      </c>
      <c r="BA365" s="134" t="str">
        <f>IFERROR(AZ365/AY365,"-")</f>
        <v>-</v>
      </c>
      <c r="BB365" s="137">
        <v>0</v>
      </c>
      <c r="BC365" s="135" t="str">
        <f>IFERROR(BB365/AZ365,"-")</f>
        <v>-</v>
      </c>
      <c r="BD365" s="136">
        <v>0</v>
      </c>
      <c r="BE365" s="134" t="str">
        <f>IFERROR(BD365/AY365,"-")</f>
        <v>-</v>
      </c>
      <c r="BF365" s="137">
        <v>0</v>
      </c>
      <c r="BG365" s="135" t="str">
        <f>IFERROR(BF365/BD365,"-")</f>
        <v>-</v>
      </c>
      <c r="BH365" s="222">
        <v>0</v>
      </c>
      <c r="BI365" s="136">
        <v>0</v>
      </c>
      <c r="BJ365" s="134" t="str">
        <f>IFERROR(BI365/BH365,"-")</f>
        <v>-</v>
      </c>
      <c r="BK365" s="137">
        <v>0</v>
      </c>
      <c r="BL365" s="135" t="str">
        <f>IFERROR(BK365/BI365,"-")</f>
        <v>-</v>
      </c>
      <c r="BM365" s="136">
        <v>0</v>
      </c>
      <c r="BN365" s="134" t="str">
        <f>IFERROR(BM365/BH365,"-")</f>
        <v>-</v>
      </c>
      <c r="BO365" s="137">
        <v>0</v>
      </c>
      <c r="BP365" s="135" t="str">
        <f>IFERROR(BO365/BM365,"-")</f>
        <v>-</v>
      </c>
      <c r="BQ365" s="223">
        <f t="shared" si="269"/>
        <v>0</v>
      </c>
      <c r="BR365" s="136">
        <f t="shared" si="270"/>
        <v>0</v>
      </c>
      <c r="BS365" s="134" t="str">
        <f>IFERROR(BR365/BQ365,"-")</f>
        <v>-</v>
      </c>
      <c r="BT365" s="137">
        <f>SUM(I365,R365,AA365,AJ365,AS365,BB365,BK365)</f>
        <v>0</v>
      </c>
      <c r="BU365" s="135" t="str">
        <f>IFERROR(BT365/BR365,"-")</f>
        <v>-</v>
      </c>
      <c r="BV365" s="136">
        <f>SUM(K365,T365,AC365,AL365,AU365,BD365,BM365)</f>
        <v>0</v>
      </c>
      <c r="BW365" s="134" t="str">
        <f>IFERROR(BV365/BQ365,"-")</f>
        <v>-</v>
      </c>
      <c r="BX365" s="137">
        <f>SUM(M365,V365,AE365,AN365,AW365,BF365,BO365)</f>
        <v>0</v>
      </c>
      <c r="BY365" s="135" t="str">
        <f>IFERROR(BX365/BV365,"-")</f>
        <v>-</v>
      </c>
      <c r="BZ365" s="85"/>
      <c r="CA365" s="89" t="str">
        <f t="shared" si="278"/>
        <v>-</v>
      </c>
      <c r="CB365" s="89" t="str">
        <f t="shared" si="279"/>
        <v>-</v>
      </c>
    </row>
    <row r="366" spans="1:80" s="15" customFormat="1" ht="13.5" customHeight="1">
      <c r="A366" s="65"/>
      <c r="B366" s="333"/>
      <c r="C366" s="330"/>
      <c r="D366" s="338" t="s">
        <v>225</v>
      </c>
      <c r="E366" s="339"/>
      <c r="F366" s="154">
        <v>23</v>
      </c>
      <c r="G366" s="62">
        <v>21</v>
      </c>
      <c r="H366" s="83">
        <f t="shared" si="241"/>
        <v>0.91304347826086951</v>
      </c>
      <c r="I366" s="102">
        <v>32485870</v>
      </c>
      <c r="J366" s="110">
        <f t="shared" si="242"/>
        <v>1546946.1904761905</v>
      </c>
      <c r="K366" s="62">
        <v>15</v>
      </c>
      <c r="L366" s="83">
        <f t="shared" si="243"/>
        <v>0.65217391304347827</v>
      </c>
      <c r="M366" s="102">
        <v>11196362</v>
      </c>
      <c r="N366" s="110">
        <f t="shared" si="244"/>
        <v>746424.1333333333</v>
      </c>
      <c r="O366" s="154">
        <v>62</v>
      </c>
      <c r="P366" s="62">
        <v>60</v>
      </c>
      <c r="Q366" s="83">
        <f t="shared" si="245"/>
        <v>0.967741935483871</v>
      </c>
      <c r="R366" s="102">
        <v>105408240</v>
      </c>
      <c r="S366" s="110">
        <f t="shared" si="246"/>
        <v>1756804</v>
      </c>
      <c r="T366" s="62">
        <v>50</v>
      </c>
      <c r="U366" s="83">
        <f t="shared" si="247"/>
        <v>0.80645161290322576</v>
      </c>
      <c r="V366" s="102">
        <v>43397861</v>
      </c>
      <c r="W366" s="110">
        <f t="shared" si="248"/>
        <v>867957.22</v>
      </c>
      <c r="X366" s="154">
        <v>2918</v>
      </c>
      <c r="Y366" s="62">
        <v>2715</v>
      </c>
      <c r="Z366" s="83">
        <f t="shared" si="249"/>
        <v>0.93043180260452363</v>
      </c>
      <c r="AA366" s="102">
        <v>2022112640</v>
      </c>
      <c r="AB366" s="110">
        <f t="shared" si="250"/>
        <v>744792.86924493557</v>
      </c>
      <c r="AC366" s="62">
        <v>2327</v>
      </c>
      <c r="AD366" s="83">
        <f t="shared" si="251"/>
        <v>0.79746401644962306</v>
      </c>
      <c r="AE366" s="102">
        <v>522822989</v>
      </c>
      <c r="AF366" s="110">
        <f t="shared" si="252"/>
        <v>224676.83240223464</v>
      </c>
      <c r="AG366" s="154">
        <v>2292</v>
      </c>
      <c r="AH366" s="62">
        <v>2182</v>
      </c>
      <c r="AI366" s="83">
        <f t="shared" si="253"/>
        <v>0.95200698080279234</v>
      </c>
      <c r="AJ366" s="102">
        <v>2067288400</v>
      </c>
      <c r="AK366" s="110">
        <f t="shared" si="254"/>
        <v>947428.23098075157</v>
      </c>
      <c r="AL366" s="62">
        <v>1961</v>
      </c>
      <c r="AM366" s="83">
        <f t="shared" si="255"/>
        <v>0.85558464223385688</v>
      </c>
      <c r="AN366" s="102">
        <v>518067333</v>
      </c>
      <c r="AO366" s="110">
        <f t="shared" si="256"/>
        <v>264185.27944926056</v>
      </c>
      <c r="AP366" s="154">
        <v>1481</v>
      </c>
      <c r="AQ366" s="62">
        <v>1422</v>
      </c>
      <c r="AR366" s="83">
        <f t="shared" si="257"/>
        <v>0.96016205266711685</v>
      </c>
      <c r="AS366" s="102">
        <v>1485938540</v>
      </c>
      <c r="AT366" s="110">
        <f t="shared" si="258"/>
        <v>1044963.811533052</v>
      </c>
      <c r="AU366" s="62">
        <v>1295</v>
      </c>
      <c r="AV366" s="83">
        <f t="shared" si="259"/>
        <v>0.8744091829844699</v>
      </c>
      <c r="AW366" s="102">
        <v>287293055</v>
      </c>
      <c r="AX366" s="110">
        <f t="shared" si="260"/>
        <v>221847.91891891891</v>
      </c>
      <c r="AY366" s="154">
        <v>649</v>
      </c>
      <c r="AZ366" s="62">
        <v>606</v>
      </c>
      <c r="BA366" s="83">
        <f t="shared" si="261"/>
        <v>0.9337442218798151</v>
      </c>
      <c r="BB366" s="102">
        <v>712496800</v>
      </c>
      <c r="BC366" s="110">
        <f t="shared" si="262"/>
        <v>1175737.293729373</v>
      </c>
      <c r="BD366" s="62">
        <v>545</v>
      </c>
      <c r="BE366" s="83">
        <f t="shared" si="263"/>
        <v>0.83975346687211094</v>
      </c>
      <c r="BF366" s="102">
        <v>123149317</v>
      </c>
      <c r="BG366" s="110">
        <f t="shared" si="264"/>
        <v>225962.04954128442</v>
      </c>
      <c r="BH366" s="154">
        <v>202</v>
      </c>
      <c r="BI366" s="62">
        <v>187</v>
      </c>
      <c r="BJ366" s="83">
        <f t="shared" si="265"/>
        <v>0.92574257425742579</v>
      </c>
      <c r="BK366" s="102">
        <v>233548440</v>
      </c>
      <c r="BL366" s="110">
        <f t="shared" si="266"/>
        <v>1248922.1390374331</v>
      </c>
      <c r="BM366" s="62">
        <v>161</v>
      </c>
      <c r="BN366" s="83">
        <f t="shared" si="267"/>
        <v>0.79702970297029707</v>
      </c>
      <c r="BO366" s="102">
        <v>34858302</v>
      </c>
      <c r="BP366" s="110">
        <f t="shared" si="268"/>
        <v>216511.19254658386</v>
      </c>
      <c r="BQ366" s="108">
        <f t="shared" si="269"/>
        <v>7627</v>
      </c>
      <c r="BR366" s="62">
        <f t="shared" si="270"/>
        <v>7193</v>
      </c>
      <c r="BS366" s="83">
        <f t="shared" si="271"/>
        <v>0.94309689261832963</v>
      </c>
      <c r="BT366" s="102">
        <f t="shared" si="272"/>
        <v>6659278930</v>
      </c>
      <c r="BU366" s="110">
        <f t="shared" si="273"/>
        <v>925799.93465869594</v>
      </c>
      <c r="BV366" s="62">
        <f t="shared" si="274"/>
        <v>6354</v>
      </c>
      <c r="BW366" s="83">
        <f t="shared" si="275"/>
        <v>0.8330929592238101</v>
      </c>
      <c r="BX366" s="102">
        <f t="shared" si="276"/>
        <v>1540785219</v>
      </c>
      <c r="BY366" s="110">
        <f t="shared" si="277"/>
        <v>242490.59159584515</v>
      </c>
      <c r="BZ366" s="85"/>
      <c r="CA366" s="89">
        <f t="shared" si="278"/>
        <v>0.11000393339451953</v>
      </c>
      <c r="CB366" s="89">
        <f t="shared" si="279"/>
        <v>5.690310738167037E-2</v>
      </c>
    </row>
    <row r="367" spans="1:80" s="15" customFormat="1" ht="13.5" customHeight="1">
      <c r="A367" s="65"/>
      <c r="B367" s="331">
        <v>61</v>
      </c>
      <c r="C367" s="328" t="s">
        <v>18</v>
      </c>
      <c r="D367" s="318" t="s">
        <v>157</v>
      </c>
      <c r="E367" s="307"/>
      <c r="F367" s="154">
        <v>0</v>
      </c>
      <c r="G367" s="62">
        <v>0</v>
      </c>
      <c r="H367" s="83" t="str">
        <f t="shared" si="241"/>
        <v>-</v>
      </c>
      <c r="I367" s="102">
        <v>0</v>
      </c>
      <c r="J367" s="110" t="str">
        <f t="shared" si="242"/>
        <v>-</v>
      </c>
      <c r="K367" s="62">
        <v>0</v>
      </c>
      <c r="L367" s="83" t="str">
        <f t="shared" si="243"/>
        <v>-</v>
      </c>
      <c r="M367" s="102">
        <v>0</v>
      </c>
      <c r="N367" s="110" t="str">
        <f t="shared" si="244"/>
        <v>-</v>
      </c>
      <c r="O367" s="154">
        <v>3</v>
      </c>
      <c r="P367" s="62">
        <v>3</v>
      </c>
      <c r="Q367" s="83">
        <f t="shared" si="245"/>
        <v>1</v>
      </c>
      <c r="R367" s="102">
        <v>2937330</v>
      </c>
      <c r="S367" s="110">
        <f t="shared" si="246"/>
        <v>979110</v>
      </c>
      <c r="T367" s="62">
        <v>3</v>
      </c>
      <c r="U367" s="83">
        <f t="shared" si="247"/>
        <v>1</v>
      </c>
      <c r="V367" s="102">
        <v>1643339</v>
      </c>
      <c r="W367" s="110">
        <f t="shared" si="248"/>
        <v>547779.66666666663</v>
      </c>
      <c r="X367" s="154">
        <v>819</v>
      </c>
      <c r="Y367" s="62">
        <v>801</v>
      </c>
      <c r="Z367" s="83">
        <f t="shared" si="249"/>
        <v>0.97802197802197799</v>
      </c>
      <c r="AA367" s="102">
        <v>342854500</v>
      </c>
      <c r="AB367" s="110">
        <f t="shared" si="250"/>
        <v>428033.0836454432</v>
      </c>
      <c r="AC367" s="62">
        <v>681</v>
      </c>
      <c r="AD367" s="83">
        <f t="shared" si="251"/>
        <v>0.83150183150183155</v>
      </c>
      <c r="AE367" s="102">
        <v>70842155</v>
      </c>
      <c r="AF367" s="110">
        <f t="shared" si="252"/>
        <v>104026.65932452276</v>
      </c>
      <c r="AG367" s="154">
        <v>478</v>
      </c>
      <c r="AH367" s="62">
        <v>474</v>
      </c>
      <c r="AI367" s="83">
        <f t="shared" si="253"/>
        <v>0.99163179916317989</v>
      </c>
      <c r="AJ367" s="102">
        <v>258223650</v>
      </c>
      <c r="AK367" s="110">
        <f t="shared" si="254"/>
        <v>544775.63291139237</v>
      </c>
      <c r="AL367" s="62">
        <v>432</v>
      </c>
      <c r="AM367" s="83">
        <f t="shared" si="255"/>
        <v>0.90376569037656906</v>
      </c>
      <c r="AN367" s="102">
        <v>47465961</v>
      </c>
      <c r="AO367" s="110">
        <f t="shared" si="256"/>
        <v>109874.90972222222</v>
      </c>
      <c r="AP367" s="154">
        <v>207</v>
      </c>
      <c r="AQ367" s="62">
        <v>206</v>
      </c>
      <c r="AR367" s="83">
        <f t="shared" si="257"/>
        <v>0.99516908212560384</v>
      </c>
      <c r="AS367" s="102">
        <v>107924670</v>
      </c>
      <c r="AT367" s="110">
        <f t="shared" si="258"/>
        <v>523906.16504854371</v>
      </c>
      <c r="AU367" s="62">
        <v>185</v>
      </c>
      <c r="AV367" s="83">
        <f t="shared" si="259"/>
        <v>0.893719806763285</v>
      </c>
      <c r="AW367" s="102">
        <v>20075702</v>
      </c>
      <c r="AX367" s="110">
        <f t="shared" si="260"/>
        <v>108517.3081081081</v>
      </c>
      <c r="AY367" s="154">
        <v>53</v>
      </c>
      <c r="AZ367" s="62">
        <v>52</v>
      </c>
      <c r="BA367" s="83">
        <f t="shared" si="261"/>
        <v>0.98113207547169812</v>
      </c>
      <c r="BB367" s="102">
        <v>40046400</v>
      </c>
      <c r="BC367" s="110">
        <f t="shared" si="262"/>
        <v>770123.07692307688</v>
      </c>
      <c r="BD367" s="62">
        <v>50</v>
      </c>
      <c r="BE367" s="83">
        <f t="shared" si="263"/>
        <v>0.94339622641509435</v>
      </c>
      <c r="BF367" s="102">
        <v>7470609</v>
      </c>
      <c r="BG367" s="110">
        <f t="shared" si="264"/>
        <v>149412.18</v>
      </c>
      <c r="BH367" s="154">
        <v>11</v>
      </c>
      <c r="BI367" s="62">
        <v>11</v>
      </c>
      <c r="BJ367" s="83">
        <f t="shared" si="265"/>
        <v>1</v>
      </c>
      <c r="BK367" s="102">
        <v>12351690</v>
      </c>
      <c r="BL367" s="110">
        <f t="shared" si="266"/>
        <v>1122880.9090909092</v>
      </c>
      <c r="BM367" s="62">
        <v>11</v>
      </c>
      <c r="BN367" s="83">
        <f t="shared" si="267"/>
        <v>1</v>
      </c>
      <c r="BO367" s="102">
        <v>3868654</v>
      </c>
      <c r="BP367" s="110">
        <f t="shared" si="268"/>
        <v>351695.81818181818</v>
      </c>
      <c r="BQ367" s="108">
        <f t="shared" si="269"/>
        <v>1571</v>
      </c>
      <c r="BR367" s="62">
        <f t="shared" si="270"/>
        <v>1547</v>
      </c>
      <c r="BS367" s="83">
        <f t="shared" si="271"/>
        <v>0.98472310630171866</v>
      </c>
      <c r="BT367" s="102">
        <f t="shared" si="272"/>
        <v>764338240</v>
      </c>
      <c r="BU367" s="110">
        <f t="shared" si="273"/>
        <v>494077.72462831286</v>
      </c>
      <c r="BV367" s="62">
        <f t="shared" si="274"/>
        <v>1362</v>
      </c>
      <c r="BW367" s="83">
        <f t="shared" si="275"/>
        <v>0.86696371737746658</v>
      </c>
      <c r="BX367" s="102">
        <f t="shared" si="276"/>
        <v>151366420</v>
      </c>
      <c r="BY367" s="110">
        <f t="shared" si="277"/>
        <v>111135.40381791483</v>
      </c>
      <c r="BZ367" s="85"/>
      <c r="CA367" s="89">
        <f t="shared" si="278"/>
        <v>0.11775938892425208</v>
      </c>
      <c r="CB367" s="89">
        <f t="shared" si="279"/>
        <v>1.5276893698281335E-2</v>
      </c>
    </row>
    <row r="368" spans="1:80" s="15" customFormat="1" ht="13.5" customHeight="1">
      <c r="A368" s="65"/>
      <c r="B368" s="332"/>
      <c r="C368" s="329"/>
      <c r="D368" s="306" t="s">
        <v>171</v>
      </c>
      <c r="E368" s="307"/>
      <c r="F368" s="154">
        <v>0</v>
      </c>
      <c r="G368" s="62">
        <v>0</v>
      </c>
      <c r="H368" s="83" t="str">
        <f t="shared" si="241"/>
        <v>-</v>
      </c>
      <c r="I368" s="102">
        <v>0</v>
      </c>
      <c r="J368" s="110" t="str">
        <f t="shared" si="242"/>
        <v>-</v>
      </c>
      <c r="K368" s="62">
        <v>0</v>
      </c>
      <c r="L368" s="83" t="str">
        <f t="shared" si="243"/>
        <v>-</v>
      </c>
      <c r="M368" s="102">
        <v>0</v>
      </c>
      <c r="N368" s="110" t="str">
        <f t="shared" si="244"/>
        <v>-</v>
      </c>
      <c r="O368" s="154">
        <v>0</v>
      </c>
      <c r="P368" s="62">
        <v>0</v>
      </c>
      <c r="Q368" s="83" t="str">
        <f t="shared" si="245"/>
        <v>-</v>
      </c>
      <c r="R368" s="102">
        <v>0</v>
      </c>
      <c r="S368" s="110" t="str">
        <f t="shared" si="246"/>
        <v>-</v>
      </c>
      <c r="T368" s="62">
        <v>0</v>
      </c>
      <c r="U368" s="83" t="str">
        <f t="shared" si="247"/>
        <v>-</v>
      </c>
      <c r="V368" s="102">
        <v>0</v>
      </c>
      <c r="W368" s="110" t="str">
        <f t="shared" si="248"/>
        <v>-</v>
      </c>
      <c r="X368" s="154">
        <v>29</v>
      </c>
      <c r="Y368" s="62">
        <v>28</v>
      </c>
      <c r="Z368" s="83">
        <f t="shared" si="249"/>
        <v>0.96551724137931039</v>
      </c>
      <c r="AA368" s="102">
        <v>13575490</v>
      </c>
      <c r="AB368" s="110">
        <f t="shared" si="250"/>
        <v>484838.92857142858</v>
      </c>
      <c r="AC368" s="62">
        <v>25</v>
      </c>
      <c r="AD368" s="83">
        <f t="shared" si="251"/>
        <v>0.86206896551724133</v>
      </c>
      <c r="AE368" s="102">
        <v>4576136</v>
      </c>
      <c r="AF368" s="110">
        <f t="shared" si="252"/>
        <v>183045.44</v>
      </c>
      <c r="AG368" s="154">
        <v>12</v>
      </c>
      <c r="AH368" s="62">
        <v>12</v>
      </c>
      <c r="AI368" s="83">
        <f t="shared" si="253"/>
        <v>1</v>
      </c>
      <c r="AJ368" s="102">
        <v>9426600</v>
      </c>
      <c r="AK368" s="110">
        <f t="shared" si="254"/>
        <v>785550</v>
      </c>
      <c r="AL368" s="62">
        <v>11</v>
      </c>
      <c r="AM368" s="83">
        <f t="shared" si="255"/>
        <v>0.91666666666666663</v>
      </c>
      <c r="AN368" s="102">
        <v>1596798</v>
      </c>
      <c r="AO368" s="110">
        <f t="shared" si="256"/>
        <v>145163.45454545456</v>
      </c>
      <c r="AP368" s="154">
        <v>2</v>
      </c>
      <c r="AQ368" s="62">
        <v>2</v>
      </c>
      <c r="AR368" s="83">
        <f t="shared" si="257"/>
        <v>1</v>
      </c>
      <c r="AS368" s="102">
        <v>1073620</v>
      </c>
      <c r="AT368" s="110">
        <f t="shared" si="258"/>
        <v>536810</v>
      </c>
      <c r="AU368" s="62">
        <v>2</v>
      </c>
      <c r="AV368" s="83">
        <f t="shared" si="259"/>
        <v>1</v>
      </c>
      <c r="AW368" s="102">
        <v>98058</v>
      </c>
      <c r="AX368" s="110">
        <f t="shared" si="260"/>
        <v>49029</v>
      </c>
      <c r="AY368" s="154">
        <v>0</v>
      </c>
      <c r="AZ368" s="62">
        <v>0</v>
      </c>
      <c r="BA368" s="83" t="str">
        <f t="shared" si="261"/>
        <v>-</v>
      </c>
      <c r="BB368" s="102">
        <v>0</v>
      </c>
      <c r="BC368" s="110" t="str">
        <f t="shared" si="262"/>
        <v>-</v>
      </c>
      <c r="BD368" s="62">
        <v>0</v>
      </c>
      <c r="BE368" s="83" t="str">
        <f t="shared" si="263"/>
        <v>-</v>
      </c>
      <c r="BF368" s="102">
        <v>0</v>
      </c>
      <c r="BG368" s="110" t="str">
        <f t="shared" si="264"/>
        <v>-</v>
      </c>
      <c r="BH368" s="154">
        <v>0</v>
      </c>
      <c r="BI368" s="62">
        <v>0</v>
      </c>
      <c r="BJ368" s="83" t="str">
        <f t="shared" si="265"/>
        <v>-</v>
      </c>
      <c r="BK368" s="102">
        <v>0</v>
      </c>
      <c r="BL368" s="110" t="str">
        <f t="shared" si="266"/>
        <v>-</v>
      </c>
      <c r="BM368" s="62">
        <v>0</v>
      </c>
      <c r="BN368" s="83" t="str">
        <f t="shared" si="267"/>
        <v>-</v>
      </c>
      <c r="BO368" s="102">
        <v>0</v>
      </c>
      <c r="BP368" s="110" t="str">
        <f t="shared" si="268"/>
        <v>-</v>
      </c>
      <c r="BQ368" s="108">
        <f t="shared" si="269"/>
        <v>43</v>
      </c>
      <c r="BR368" s="62">
        <f t="shared" si="270"/>
        <v>42</v>
      </c>
      <c r="BS368" s="83">
        <f t="shared" si="271"/>
        <v>0.97674418604651159</v>
      </c>
      <c r="BT368" s="102">
        <f t="shared" si="272"/>
        <v>24075710</v>
      </c>
      <c r="BU368" s="110">
        <f t="shared" si="273"/>
        <v>573231.19047619053</v>
      </c>
      <c r="BV368" s="62">
        <f t="shared" si="274"/>
        <v>38</v>
      </c>
      <c r="BW368" s="83">
        <f t="shared" si="275"/>
        <v>0.88372093023255816</v>
      </c>
      <c r="BX368" s="102">
        <f t="shared" si="276"/>
        <v>6270992</v>
      </c>
      <c r="BY368" s="110">
        <f t="shared" si="277"/>
        <v>165026.10526315789</v>
      </c>
      <c r="BZ368" s="85"/>
      <c r="CA368" s="89">
        <f t="shared" si="278"/>
        <v>9.3023255813953432E-2</v>
      </c>
      <c r="CB368" s="89">
        <f t="shared" si="279"/>
        <v>2.3255813953488413E-2</v>
      </c>
    </row>
    <row r="369" spans="1:86" s="15" customFormat="1" ht="13.5" customHeight="1">
      <c r="A369" s="65"/>
      <c r="B369" s="332"/>
      <c r="C369" s="329"/>
      <c r="D369" s="84"/>
      <c r="E369" s="74" t="s">
        <v>167</v>
      </c>
      <c r="F369" s="178">
        <v>0</v>
      </c>
      <c r="G369" s="64">
        <v>0</v>
      </c>
      <c r="H369" s="82" t="str">
        <f t="shared" si="241"/>
        <v>-</v>
      </c>
      <c r="I369" s="111">
        <v>0</v>
      </c>
      <c r="J369" s="112" t="str">
        <f t="shared" si="242"/>
        <v>-</v>
      </c>
      <c r="K369" s="64">
        <v>0</v>
      </c>
      <c r="L369" s="82" t="str">
        <f t="shared" si="243"/>
        <v>-</v>
      </c>
      <c r="M369" s="111">
        <v>0</v>
      </c>
      <c r="N369" s="112" t="str">
        <f t="shared" si="244"/>
        <v>-</v>
      </c>
      <c r="O369" s="178">
        <v>0</v>
      </c>
      <c r="P369" s="64">
        <v>0</v>
      </c>
      <c r="Q369" s="82" t="str">
        <f t="shared" si="245"/>
        <v>-</v>
      </c>
      <c r="R369" s="111">
        <v>0</v>
      </c>
      <c r="S369" s="112" t="str">
        <f t="shared" si="246"/>
        <v>-</v>
      </c>
      <c r="T369" s="64">
        <v>0</v>
      </c>
      <c r="U369" s="82" t="str">
        <f t="shared" si="247"/>
        <v>-</v>
      </c>
      <c r="V369" s="111">
        <v>0</v>
      </c>
      <c r="W369" s="112" t="str">
        <f t="shared" si="248"/>
        <v>-</v>
      </c>
      <c r="X369" s="178">
        <v>23</v>
      </c>
      <c r="Y369" s="64">
        <v>23</v>
      </c>
      <c r="Z369" s="82">
        <f t="shared" si="249"/>
        <v>1</v>
      </c>
      <c r="AA369" s="111">
        <v>12172560</v>
      </c>
      <c r="AB369" s="112">
        <f t="shared" si="250"/>
        <v>529241.73913043481</v>
      </c>
      <c r="AC369" s="64">
        <v>20</v>
      </c>
      <c r="AD369" s="82">
        <f t="shared" si="251"/>
        <v>0.86956521739130432</v>
      </c>
      <c r="AE369" s="111">
        <v>3971797</v>
      </c>
      <c r="AF369" s="112">
        <f t="shared" si="252"/>
        <v>198589.85</v>
      </c>
      <c r="AG369" s="178">
        <v>7</v>
      </c>
      <c r="AH369" s="64">
        <v>7</v>
      </c>
      <c r="AI369" s="82">
        <f t="shared" si="253"/>
        <v>1</v>
      </c>
      <c r="AJ369" s="111">
        <v>3924750</v>
      </c>
      <c r="AK369" s="112">
        <f t="shared" si="254"/>
        <v>560678.57142857148</v>
      </c>
      <c r="AL369" s="64">
        <v>6</v>
      </c>
      <c r="AM369" s="82">
        <f t="shared" si="255"/>
        <v>0.8571428571428571</v>
      </c>
      <c r="AN369" s="111">
        <v>1199356</v>
      </c>
      <c r="AO369" s="112">
        <f t="shared" si="256"/>
        <v>199892.66666666666</v>
      </c>
      <c r="AP369" s="178">
        <v>2</v>
      </c>
      <c r="AQ369" s="64">
        <v>2</v>
      </c>
      <c r="AR369" s="82">
        <f t="shared" si="257"/>
        <v>1</v>
      </c>
      <c r="AS369" s="111">
        <v>1073620</v>
      </c>
      <c r="AT369" s="112">
        <f t="shared" si="258"/>
        <v>536810</v>
      </c>
      <c r="AU369" s="64">
        <v>2</v>
      </c>
      <c r="AV369" s="82">
        <f t="shared" si="259"/>
        <v>1</v>
      </c>
      <c r="AW369" s="111">
        <v>98058</v>
      </c>
      <c r="AX369" s="112">
        <f t="shared" si="260"/>
        <v>49029</v>
      </c>
      <c r="AY369" s="178">
        <v>0</v>
      </c>
      <c r="AZ369" s="64">
        <v>0</v>
      </c>
      <c r="BA369" s="82" t="str">
        <f t="shared" si="261"/>
        <v>-</v>
      </c>
      <c r="BB369" s="111">
        <v>0</v>
      </c>
      <c r="BC369" s="112" t="str">
        <f t="shared" si="262"/>
        <v>-</v>
      </c>
      <c r="BD369" s="64">
        <v>0</v>
      </c>
      <c r="BE369" s="82" t="str">
        <f t="shared" si="263"/>
        <v>-</v>
      </c>
      <c r="BF369" s="111">
        <v>0</v>
      </c>
      <c r="BG369" s="112" t="str">
        <f t="shared" si="264"/>
        <v>-</v>
      </c>
      <c r="BH369" s="178">
        <v>0</v>
      </c>
      <c r="BI369" s="64">
        <v>0</v>
      </c>
      <c r="BJ369" s="82" t="str">
        <f t="shared" si="265"/>
        <v>-</v>
      </c>
      <c r="BK369" s="111">
        <v>0</v>
      </c>
      <c r="BL369" s="112" t="str">
        <f t="shared" si="266"/>
        <v>-</v>
      </c>
      <c r="BM369" s="64">
        <v>0</v>
      </c>
      <c r="BN369" s="82" t="str">
        <f t="shared" si="267"/>
        <v>-</v>
      </c>
      <c r="BO369" s="111">
        <v>0</v>
      </c>
      <c r="BP369" s="112" t="str">
        <f t="shared" si="268"/>
        <v>-</v>
      </c>
      <c r="BQ369" s="109">
        <f t="shared" si="269"/>
        <v>32</v>
      </c>
      <c r="BR369" s="64">
        <f t="shared" si="270"/>
        <v>32</v>
      </c>
      <c r="BS369" s="82">
        <f t="shared" si="271"/>
        <v>1</v>
      </c>
      <c r="BT369" s="111">
        <f t="shared" si="272"/>
        <v>17170930</v>
      </c>
      <c r="BU369" s="112">
        <f t="shared" si="273"/>
        <v>536591.5625</v>
      </c>
      <c r="BV369" s="64">
        <f t="shared" si="274"/>
        <v>28</v>
      </c>
      <c r="BW369" s="82">
        <f t="shared" si="275"/>
        <v>0.875</v>
      </c>
      <c r="BX369" s="111">
        <f t="shared" si="276"/>
        <v>5269211</v>
      </c>
      <c r="BY369" s="112">
        <f t="shared" si="277"/>
        <v>188186.10714285713</v>
      </c>
      <c r="BZ369" s="85"/>
      <c r="CA369" s="89">
        <f t="shared" si="278"/>
        <v>0.125</v>
      </c>
      <c r="CB369" s="89">
        <f t="shared" si="279"/>
        <v>0</v>
      </c>
    </row>
    <row r="370" spans="1:86" s="15" customFormat="1" ht="13.5" customHeight="1">
      <c r="A370" s="65"/>
      <c r="B370" s="332"/>
      <c r="C370" s="329"/>
      <c r="D370" s="84"/>
      <c r="E370" s="209" t="s">
        <v>168</v>
      </c>
      <c r="F370" s="224">
        <v>0</v>
      </c>
      <c r="G370" s="225">
        <v>0</v>
      </c>
      <c r="H370" s="226" t="str">
        <f t="shared" si="241"/>
        <v>-</v>
      </c>
      <c r="I370" s="227">
        <v>0</v>
      </c>
      <c r="J370" s="228" t="str">
        <f t="shared" si="242"/>
        <v>-</v>
      </c>
      <c r="K370" s="225">
        <v>0</v>
      </c>
      <c r="L370" s="226" t="str">
        <f t="shared" si="243"/>
        <v>-</v>
      </c>
      <c r="M370" s="227">
        <v>0</v>
      </c>
      <c r="N370" s="228" t="str">
        <f t="shared" si="244"/>
        <v>-</v>
      </c>
      <c r="O370" s="224">
        <v>0</v>
      </c>
      <c r="P370" s="225">
        <v>0</v>
      </c>
      <c r="Q370" s="226" t="str">
        <f t="shared" si="245"/>
        <v>-</v>
      </c>
      <c r="R370" s="227">
        <v>0</v>
      </c>
      <c r="S370" s="228" t="str">
        <f t="shared" si="246"/>
        <v>-</v>
      </c>
      <c r="T370" s="225">
        <v>0</v>
      </c>
      <c r="U370" s="226" t="str">
        <f t="shared" si="247"/>
        <v>-</v>
      </c>
      <c r="V370" s="227">
        <v>0</v>
      </c>
      <c r="W370" s="228" t="str">
        <f t="shared" si="248"/>
        <v>-</v>
      </c>
      <c r="X370" s="224">
        <v>6</v>
      </c>
      <c r="Y370" s="225">
        <v>5</v>
      </c>
      <c r="Z370" s="226">
        <f t="shared" si="249"/>
        <v>0.83333333333333337</v>
      </c>
      <c r="AA370" s="227">
        <v>1402930</v>
      </c>
      <c r="AB370" s="228">
        <f t="shared" si="250"/>
        <v>280586</v>
      </c>
      <c r="AC370" s="225">
        <v>5</v>
      </c>
      <c r="AD370" s="226">
        <f t="shared" si="251"/>
        <v>0.83333333333333337</v>
      </c>
      <c r="AE370" s="227">
        <v>604339</v>
      </c>
      <c r="AF370" s="228">
        <f t="shared" si="252"/>
        <v>120867.8</v>
      </c>
      <c r="AG370" s="224">
        <v>5</v>
      </c>
      <c r="AH370" s="225">
        <v>5</v>
      </c>
      <c r="AI370" s="226">
        <f t="shared" si="253"/>
        <v>1</v>
      </c>
      <c r="AJ370" s="227">
        <v>5501850</v>
      </c>
      <c r="AK370" s="228">
        <f t="shared" si="254"/>
        <v>1100370</v>
      </c>
      <c r="AL370" s="225">
        <v>5</v>
      </c>
      <c r="AM370" s="226">
        <f t="shared" si="255"/>
        <v>1</v>
      </c>
      <c r="AN370" s="227">
        <v>397442</v>
      </c>
      <c r="AO370" s="228">
        <f t="shared" si="256"/>
        <v>79488.399999999994</v>
      </c>
      <c r="AP370" s="224">
        <v>0</v>
      </c>
      <c r="AQ370" s="225">
        <v>0</v>
      </c>
      <c r="AR370" s="226" t="str">
        <f t="shared" si="257"/>
        <v>-</v>
      </c>
      <c r="AS370" s="227">
        <v>0</v>
      </c>
      <c r="AT370" s="228" t="str">
        <f t="shared" si="258"/>
        <v>-</v>
      </c>
      <c r="AU370" s="225">
        <v>0</v>
      </c>
      <c r="AV370" s="226" t="str">
        <f t="shared" si="259"/>
        <v>-</v>
      </c>
      <c r="AW370" s="227">
        <v>0</v>
      </c>
      <c r="AX370" s="228" t="str">
        <f t="shared" si="260"/>
        <v>-</v>
      </c>
      <c r="AY370" s="224">
        <v>0</v>
      </c>
      <c r="AZ370" s="225">
        <v>0</v>
      </c>
      <c r="BA370" s="226" t="str">
        <f t="shared" si="261"/>
        <v>-</v>
      </c>
      <c r="BB370" s="227">
        <v>0</v>
      </c>
      <c r="BC370" s="228" t="str">
        <f t="shared" si="262"/>
        <v>-</v>
      </c>
      <c r="BD370" s="225">
        <v>0</v>
      </c>
      <c r="BE370" s="226" t="str">
        <f t="shared" si="263"/>
        <v>-</v>
      </c>
      <c r="BF370" s="227">
        <v>0</v>
      </c>
      <c r="BG370" s="228" t="str">
        <f t="shared" si="264"/>
        <v>-</v>
      </c>
      <c r="BH370" s="224">
        <v>0</v>
      </c>
      <c r="BI370" s="225">
        <v>0</v>
      </c>
      <c r="BJ370" s="226" t="str">
        <f t="shared" si="265"/>
        <v>-</v>
      </c>
      <c r="BK370" s="227">
        <v>0</v>
      </c>
      <c r="BL370" s="228" t="str">
        <f t="shared" si="266"/>
        <v>-</v>
      </c>
      <c r="BM370" s="225">
        <v>0</v>
      </c>
      <c r="BN370" s="226" t="str">
        <f t="shared" si="267"/>
        <v>-</v>
      </c>
      <c r="BO370" s="227">
        <v>0</v>
      </c>
      <c r="BP370" s="228" t="str">
        <f t="shared" si="268"/>
        <v>-</v>
      </c>
      <c r="BQ370" s="229">
        <f t="shared" si="269"/>
        <v>11</v>
      </c>
      <c r="BR370" s="225">
        <f t="shared" si="270"/>
        <v>10</v>
      </c>
      <c r="BS370" s="226">
        <f t="shared" si="271"/>
        <v>0.90909090909090906</v>
      </c>
      <c r="BT370" s="227">
        <f t="shared" si="272"/>
        <v>6904780</v>
      </c>
      <c r="BU370" s="228">
        <f t="shared" si="273"/>
        <v>690478</v>
      </c>
      <c r="BV370" s="225">
        <f t="shared" si="274"/>
        <v>10</v>
      </c>
      <c r="BW370" s="226">
        <f t="shared" si="275"/>
        <v>0.90909090909090906</v>
      </c>
      <c r="BX370" s="227">
        <f t="shared" si="276"/>
        <v>1001781</v>
      </c>
      <c r="BY370" s="228">
        <f t="shared" si="277"/>
        <v>100178.1</v>
      </c>
      <c r="BZ370" s="85"/>
      <c r="CA370" s="89">
        <f t="shared" si="278"/>
        <v>0</v>
      </c>
      <c r="CB370" s="89">
        <f t="shared" si="279"/>
        <v>9.0909090909090939E-2</v>
      </c>
    </row>
    <row r="371" spans="1:86" s="15" customFormat="1" ht="13.5" customHeight="1">
      <c r="A371" s="65"/>
      <c r="B371" s="332"/>
      <c r="C371" s="329"/>
      <c r="D371" s="221"/>
      <c r="E371" s="75" t="s">
        <v>234</v>
      </c>
      <c r="F371" s="222">
        <v>0</v>
      </c>
      <c r="G371" s="136">
        <v>0</v>
      </c>
      <c r="H371" s="134" t="str">
        <f>IFERROR(G371/F371,"-")</f>
        <v>-</v>
      </c>
      <c r="I371" s="137">
        <v>0</v>
      </c>
      <c r="J371" s="135" t="str">
        <f>IFERROR(I371/G371,"-")</f>
        <v>-</v>
      </c>
      <c r="K371" s="136">
        <v>0</v>
      </c>
      <c r="L371" s="134" t="str">
        <f>IFERROR(K371/F371,"-")</f>
        <v>-</v>
      </c>
      <c r="M371" s="137">
        <v>0</v>
      </c>
      <c r="N371" s="135" t="str">
        <f>IFERROR(M371/K371,"-")</f>
        <v>-</v>
      </c>
      <c r="O371" s="222">
        <v>0</v>
      </c>
      <c r="P371" s="136">
        <v>0</v>
      </c>
      <c r="Q371" s="134" t="str">
        <f>IFERROR(P371/O371,"-")</f>
        <v>-</v>
      </c>
      <c r="R371" s="137">
        <v>0</v>
      </c>
      <c r="S371" s="135" t="str">
        <f>IFERROR(R371/P371,"-")</f>
        <v>-</v>
      </c>
      <c r="T371" s="136">
        <v>0</v>
      </c>
      <c r="U371" s="134" t="str">
        <f>IFERROR(T371/O371,"-")</f>
        <v>-</v>
      </c>
      <c r="V371" s="137">
        <v>0</v>
      </c>
      <c r="W371" s="135" t="str">
        <f>IFERROR(V371/T371,"-")</f>
        <v>-</v>
      </c>
      <c r="X371" s="222">
        <v>0</v>
      </c>
      <c r="Y371" s="136">
        <v>0</v>
      </c>
      <c r="Z371" s="134" t="str">
        <f>IFERROR(Y371/X371,"-")</f>
        <v>-</v>
      </c>
      <c r="AA371" s="137">
        <v>0</v>
      </c>
      <c r="AB371" s="135" t="str">
        <f>IFERROR(AA371/Y371,"-")</f>
        <v>-</v>
      </c>
      <c r="AC371" s="136">
        <v>0</v>
      </c>
      <c r="AD371" s="134" t="str">
        <f>IFERROR(AC371/X371,"-")</f>
        <v>-</v>
      </c>
      <c r="AE371" s="137">
        <v>0</v>
      </c>
      <c r="AF371" s="135" t="str">
        <f>IFERROR(AE371/AC371,"-")</f>
        <v>-</v>
      </c>
      <c r="AG371" s="222">
        <v>0</v>
      </c>
      <c r="AH371" s="136">
        <v>0</v>
      </c>
      <c r="AI371" s="134" t="str">
        <f>IFERROR(AH371/AG371,"-")</f>
        <v>-</v>
      </c>
      <c r="AJ371" s="137">
        <v>0</v>
      </c>
      <c r="AK371" s="135" t="str">
        <f>IFERROR(AJ371/AH371,"-")</f>
        <v>-</v>
      </c>
      <c r="AL371" s="136">
        <v>0</v>
      </c>
      <c r="AM371" s="134" t="str">
        <f>IFERROR(AL371/AG371,"-")</f>
        <v>-</v>
      </c>
      <c r="AN371" s="137">
        <v>0</v>
      </c>
      <c r="AO371" s="135" t="str">
        <f>IFERROR(AN371/AL371,"-")</f>
        <v>-</v>
      </c>
      <c r="AP371" s="222">
        <v>0</v>
      </c>
      <c r="AQ371" s="136">
        <v>0</v>
      </c>
      <c r="AR371" s="134" t="str">
        <f>IFERROR(AQ371/AP371,"-")</f>
        <v>-</v>
      </c>
      <c r="AS371" s="137">
        <v>0</v>
      </c>
      <c r="AT371" s="135" t="str">
        <f>IFERROR(AS371/AQ371,"-")</f>
        <v>-</v>
      </c>
      <c r="AU371" s="136">
        <v>0</v>
      </c>
      <c r="AV371" s="134" t="str">
        <f>IFERROR(AU371/AP371,"-")</f>
        <v>-</v>
      </c>
      <c r="AW371" s="137">
        <v>0</v>
      </c>
      <c r="AX371" s="135" t="str">
        <f>IFERROR(AW371/AU371,"-")</f>
        <v>-</v>
      </c>
      <c r="AY371" s="222">
        <v>0</v>
      </c>
      <c r="AZ371" s="136">
        <v>0</v>
      </c>
      <c r="BA371" s="134" t="str">
        <f>IFERROR(AZ371/AY371,"-")</f>
        <v>-</v>
      </c>
      <c r="BB371" s="137">
        <v>0</v>
      </c>
      <c r="BC371" s="135" t="str">
        <f>IFERROR(BB371/AZ371,"-")</f>
        <v>-</v>
      </c>
      <c r="BD371" s="136">
        <v>0</v>
      </c>
      <c r="BE371" s="134" t="str">
        <f>IFERROR(BD371/AY371,"-")</f>
        <v>-</v>
      </c>
      <c r="BF371" s="137">
        <v>0</v>
      </c>
      <c r="BG371" s="135" t="str">
        <f>IFERROR(BF371/BD371,"-")</f>
        <v>-</v>
      </c>
      <c r="BH371" s="222">
        <v>0</v>
      </c>
      <c r="BI371" s="136">
        <v>0</v>
      </c>
      <c r="BJ371" s="134" t="str">
        <f>IFERROR(BI371/BH371,"-")</f>
        <v>-</v>
      </c>
      <c r="BK371" s="137">
        <v>0</v>
      </c>
      <c r="BL371" s="135" t="str">
        <f>IFERROR(BK371/BI371,"-")</f>
        <v>-</v>
      </c>
      <c r="BM371" s="136">
        <v>0</v>
      </c>
      <c r="BN371" s="134" t="str">
        <f>IFERROR(BM371/BH371,"-")</f>
        <v>-</v>
      </c>
      <c r="BO371" s="137">
        <v>0</v>
      </c>
      <c r="BP371" s="135" t="str">
        <f>IFERROR(BO371/BM371,"-")</f>
        <v>-</v>
      </c>
      <c r="BQ371" s="223">
        <f t="shared" si="269"/>
        <v>0</v>
      </c>
      <c r="BR371" s="136">
        <f t="shared" si="270"/>
        <v>0</v>
      </c>
      <c r="BS371" s="134" t="str">
        <f>IFERROR(BR371/BQ371,"-")</f>
        <v>-</v>
      </c>
      <c r="BT371" s="137">
        <f>SUM(I371,R371,AA371,AJ371,AS371,BB371,BK371)</f>
        <v>0</v>
      </c>
      <c r="BU371" s="135" t="str">
        <f>IFERROR(BT371/BR371,"-")</f>
        <v>-</v>
      </c>
      <c r="BV371" s="136">
        <f>SUM(K371,T371,AC371,AL371,AU371,BD371,BM371)</f>
        <v>0</v>
      </c>
      <c r="BW371" s="134" t="str">
        <f>IFERROR(BV371/BQ371,"-")</f>
        <v>-</v>
      </c>
      <c r="BX371" s="137">
        <f>SUM(M371,V371,AE371,AN371,AW371,BF371,BO371)</f>
        <v>0</v>
      </c>
      <c r="BY371" s="135" t="str">
        <f>IFERROR(BX371/BV371,"-")</f>
        <v>-</v>
      </c>
      <c r="BZ371" s="85"/>
      <c r="CA371" s="89" t="str">
        <f t="shared" si="278"/>
        <v>-</v>
      </c>
      <c r="CB371" s="89" t="str">
        <f t="shared" si="279"/>
        <v>-</v>
      </c>
    </row>
    <row r="372" spans="1:86" s="15" customFormat="1" ht="13.5" customHeight="1">
      <c r="A372" s="65"/>
      <c r="B372" s="333"/>
      <c r="C372" s="330"/>
      <c r="D372" s="338" t="s">
        <v>225</v>
      </c>
      <c r="E372" s="339"/>
      <c r="F372" s="154">
        <v>1</v>
      </c>
      <c r="G372" s="62">
        <v>0</v>
      </c>
      <c r="H372" s="83">
        <f t="shared" si="241"/>
        <v>0</v>
      </c>
      <c r="I372" s="102">
        <v>0</v>
      </c>
      <c r="J372" s="110" t="str">
        <f t="shared" si="242"/>
        <v>-</v>
      </c>
      <c r="K372" s="62">
        <v>0</v>
      </c>
      <c r="L372" s="83">
        <f t="shared" si="243"/>
        <v>0</v>
      </c>
      <c r="M372" s="102">
        <v>0</v>
      </c>
      <c r="N372" s="110" t="str">
        <f t="shared" si="244"/>
        <v>-</v>
      </c>
      <c r="O372" s="154">
        <v>14</v>
      </c>
      <c r="P372" s="62">
        <v>12</v>
      </c>
      <c r="Q372" s="83">
        <f t="shared" si="245"/>
        <v>0.8571428571428571</v>
      </c>
      <c r="R372" s="102">
        <v>27945850</v>
      </c>
      <c r="S372" s="110">
        <f t="shared" si="246"/>
        <v>2328820.8333333335</v>
      </c>
      <c r="T372" s="62">
        <v>8</v>
      </c>
      <c r="U372" s="83">
        <f t="shared" si="247"/>
        <v>0.5714285714285714</v>
      </c>
      <c r="V372" s="102">
        <v>12878713</v>
      </c>
      <c r="W372" s="110">
        <f t="shared" si="248"/>
        <v>1609839.125</v>
      </c>
      <c r="X372" s="154">
        <v>2557</v>
      </c>
      <c r="Y372" s="62">
        <v>2369</v>
      </c>
      <c r="Z372" s="83">
        <f t="shared" si="249"/>
        <v>0.92647633946030505</v>
      </c>
      <c r="AA372" s="102">
        <v>1869430010</v>
      </c>
      <c r="AB372" s="110">
        <f t="shared" si="250"/>
        <v>789121.99662304774</v>
      </c>
      <c r="AC372" s="62">
        <v>2055</v>
      </c>
      <c r="AD372" s="83">
        <f t="shared" si="251"/>
        <v>0.80367618302698474</v>
      </c>
      <c r="AE372" s="102">
        <v>422741510</v>
      </c>
      <c r="AF372" s="110">
        <f t="shared" si="252"/>
        <v>205713.63017031629</v>
      </c>
      <c r="AG372" s="154">
        <v>1969</v>
      </c>
      <c r="AH372" s="62">
        <v>1874</v>
      </c>
      <c r="AI372" s="83">
        <f t="shared" si="253"/>
        <v>0.95175215845606909</v>
      </c>
      <c r="AJ372" s="102">
        <v>1856330530</v>
      </c>
      <c r="AK372" s="110">
        <f t="shared" si="254"/>
        <v>990571.25400213443</v>
      </c>
      <c r="AL372" s="62">
        <v>1667</v>
      </c>
      <c r="AM372" s="83">
        <f t="shared" si="255"/>
        <v>0.8466226510919248</v>
      </c>
      <c r="AN372" s="102">
        <v>436525073</v>
      </c>
      <c r="AO372" s="110">
        <f t="shared" si="256"/>
        <v>261862.67126574685</v>
      </c>
      <c r="AP372" s="154">
        <v>1125</v>
      </c>
      <c r="AQ372" s="62">
        <v>1058</v>
      </c>
      <c r="AR372" s="83">
        <f t="shared" si="257"/>
        <v>0.94044444444444442</v>
      </c>
      <c r="AS372" s="102">
        <v>1104517490</v>
      </c>
      <c r="AT372" s="110">
        <f t="shared" si="258"/>
        <v>1043967.3818525519</v>
      </c>
      <c r="AU372" s="62">
        <v>946</v>
      </c>
      <c r="AV372" s="83">
        <f t="shared" si="259"/>
        <v>0.84088888888888891</v>
      </c>
      <c r="AW372" s="102">
        <v>250950004</v>
      </c>
      <c r="AX372" s="110">
        <f t="shared" si="260"/>
        <v>265274.84566596197</v>
      </c>
      <c r="AY372" s="154">
        <v>475</v>
      </c>
      <c r="AZ372" s="62">
        <v>443</v>
      </c>
      <c r="BA372" s="83">
        <f t="shared" si="261"/>
        <v>0.93263157894736837</v>
      </c>
      <c r="BB372" s="102">
        <v>453124010</v>
      </c>
      <c r="BC372" s="110">
        <f t="shared" si="262"/>
        <v>1022853.295711061</v>
      </c>
      <c r="BD372" s="62">
        <v>406</v>
      </c>
      <c r="BE372" s="83">
        <f t="shared" si="263"/>
        <v>0.85473684210526313</v>
      </c>
      <c r="BF372" s="102">
        <v>91841540</v>
      </c>
      <c r="BG372" s="110">
        <f t="shared" si="264"/>
        <v>226210.68965517241</v>
      </c>
      <c r="BH372" s="154">
        <v>165</v>
      </c>
      <c r="BI372" s="62">
        <v>150</v>
      </c>
      <c r="BJ372" s="83">
        <f t="shared" si="265"/>
        <v>0.90909090909090906</v>
      </c>
      <c r="BK372" s="102">
        <v>147519020</v>
      </c>
      <c r="BL372" s="110">
        <f t="shared" si="266"/>
        <v>983460.1333333333</v>
      </c>
      <c r="BM372" s="62">
        <v>133</v>
      </c>
      <c r="BN372" s="83">
        <f t="shared" si="267"/>
        <v>0.80606060606060603</v>
      </c>
      <c r="BO372" s="102">
        <v>19786099</v>
      </c>
      <c r="BP372" s="110">
        <f t="shared" si="268"/>
        <v>148767.66165413533</v>
      </c>
      <c r="BQ372" s="108">
        <f t="shared" si="269"/>
        <v>6306</v>
      </c>
      <c r="BR372" s="62">
        <f t="shared" si="270"/>
        <v>5906</v>
      </c>
      <c r="BS372" s="83">
        <f t="shared" si="271"/>
        <v>0.93656834760545515</v>
      </c>
      <c r="BT372" s="102">
        <f t="shared" si="272"/>
        <v>5458866910</v>
      </c>
      <c r="BU372" s="110">
        <f t="shared" si="273"/>
        <v>924291.72197764984</v>
      </c>
      <c r="BV372" s="62">
        <f t="shared" si="274"/>
        <v>5215</v>
      </c>
      <c r="BW372" s="83">
        <f t="shared" si="275"/>
        <v>0.82699016809387882</v>
      </c>
      <c r="BX372" s="102">
        <f t="shared" si="276"/>
        <v>1234722939</v>
      </c>
      <c r="BY372" s="110">
        <f t="shared" si="277"/>
        <v>236763.74669223395</v>
      </c>
      <c r="BZ372" s="85"/>
      <c r="CA372" s="89">
        <f t="shared" si="278"/>
        <v>0.10957817951157633</v>
      </c>
      <c r="CB372" s="89">
        <f t="shared" si="279"/>
        <v>6.3431652394544846E-2</v>
      </c>
    </row>
    <row r="373" spans="1:86" s="15" customFormat="1" ht="13.5" customHeight="1">
      <c r="A373" s="65"/>
      <c r="B373" s="331">
        <v>62</v>
      </c>
      <c r="C373" s="328" t="s">
        <v>19</v>
      </c>
      <c r="D373" s="318" t="s">
        <v>157</v>
      </c>
      <c r="E373" s="307"/>
      <c r="F373" s="154">
        <v>1</v>
      </c>
      <c r="G373" s="62">
        <v>1</v>
      </c>
      <c r="H373" s="83">
        <f t="shared" si="241"/>
        <v>1</v>
      </c>
      <c r="I373" s="102">
        <v>30860</v>
      </c>
      <c r="J373" s="110">
        <f t="shared" si="242"/>
        <v>30860</v>
      </c>
      <c r="K373" s="62">
        <v>0</v>
      </c>
      <c r="L373" s="83">
        <f t="shared" si="243"/>
        <v>0</v>
      </c>
      <c r="M373" s="102">
        <v>0</v>
      </c>
      <c r="N373" s="110" t="str">
        <f t="shared" si="244"/>
        <v>-</v>
      </c>
      <c r="O373" s="154">
        <v>5</v>
      </c>
      <c r="P373" s="62">
        <v>5</v>
      </c>
      <c r="Q373" s="83">
        <f t="shared" si="245"/>
        <v>1</v>
      </c>
      <c r="R373" s="102">
        <v>3015860</v>
      </c>
      <c r="S373" s="110">
        <f t="shared" si="246"/>
        <v>603172</v>
      </c>
      <c r="T373" s="62">
        <v>4</v>
      </c>
      <c r="U373" s="83">
        <f t="shared" si="247"/>
        <v>0.8</v>
      </c>
      <c r="V373" s="102">
        <v>432870</v>
      </c>
      <c r="W373" s="110">
        <f t="shared" si="248"/>
        <v>108217.5</v>
      </c>
      <c r="X373" s="154">
        <v>986</v>
      </c>
      <c r="Y373" s="62">
        <v>970</v>
      </c>
      <c r="Z373" s="83">
        <f t="shared" si="249"/>
        <v>0.98377281947261663</v>
      </c>
      <c r="AA373" s="102">
        <v>369817180</v>
      </c>
      <c r="AB373" s="110">
        <f t="shared" si="250"/>
        <v>381254.82474226801</v>
      </c>
      <c r="AC373" s="62">
        <v>806</v>
      </c>
      <c r="AD373" s="83">
        <f t="shared" si="251"/>
        <v>0.81744421906693709</v>
      </c>
      <c r="AE373" s="102">
        <v>64419244</v>
      </c>
      <c r="AF373" s="110">
        <f t="shared" si="252"/>
        <v>79924.620347394535</v>
      </c>
      <c r="AG373" s="154">
        <v>576</v>
      </c>
      <c r="AH373" s="62">
        <v>567</v>
      </c>
      <c r="AI373" s="83">
        <f t="shared" si="253"/>
        <v>0.984375</v>
      </c>
      <c r="AJ373" s="102">
        <v>248616390</v>
      </c>
      <c r="AK373" s="110">
        <f t="shared" si="254"/>
        <v>438476.87830687832</v>
      </c>
      <c r="AL373" s="62">
        <v>472</v>
      </c>
      <c r="AM373" s="83">
        <f t="shared" si="255"/>
        <v>0.81944444444444442</v>
      </c>
      <c r="AN373" s="102">
        <v>52183131</v>
      </c>
      <c r="AO373" s="110">
        <f t="shared" si="256"/>
        <v>110557.48093220338</v>
      </c>
      <c r="AP373" s="154">
        <v>181</v>
      </c>
      <c r="AQ373" s="62">
        <v>179</v>
      </c>
      <c r="AR373" s="83">
        <f t="shared" si="257"/>
        <v>0.98895027624309395</v>
      </c>
      <c r="AS373" s="102">
        <v>89082180</v>
      </c>
      <c r="AT373" s="110">
        <f t="shared" si="258"/>
        <v>497665.81005586591</v>
      </c>
      <c r="AU373" s="62">
        <v>160</v>
      </c>
      <c r="AV373" s="83">
        <f t="shared" si="259"/>
        <v>0.88397790055248615</v>
      </c>
      <c r="AW373" s="102">
        <v>19311772</v>
      </c>
      <c r="AX373" s="110">
        <f t="shared" si="260"/>
        <v>120698.575</v>
      </c>
      <c r="AY373" s="154">
        <v>48</v>
      </c>
      <c r="AZ373" s="62">
        <v>48</v>
      </c>
      <c r="BA373" s="83">
        <f t="shared" si="261"/>
        <v>1</v>
      </c>
      <c r="BB373" s="102">
        <v>24520580</v>
      </c>
      <c r="BC373" s="110">
        <f t="shared" si="262"/>
        <v>510845.41666666669</v>
      </c>
      <c r="BD373" s="62">
        <v>40</v>
      </c>
      <c r="BE373" s="83">
        <f t="shared" si="263"/>
        <v>0.83333333333333337</v>
      </c>
      <c r="BF373" s="102">
        <v>3643335</v>
      </c>
      <c r="BG373" s="110">
        <f t="shared" si="264"/>
        <v>91083.375</v>
      </c>
      <c r="BH373" s="154">
        <v>10</v>
      </c>
      <c r="BI373" s="62">
        <v>10</v>
      </c>
      <c r="BJ373" s="83">
        <f t="shared" si="265"/>
        <v>1</v>
      </c>
      <c r="BK373" s="102">
        <v>5474100</v>
      </c>
      <c r="BL373" s="110">
        <f t="shared" si="266"/>
        <v>547410</v>
      </c>
      <c r="BM373" s="62">
        <v>9</v>
      </c>
      <c r="BN373" s="83">
        <f t="shared" si="267"/>
        <v>0.9</v>
      </c>
      <c r="BO373" s="102">
        <v>1086978</v>
      </c>
      <c r="BP373" s="110">
        <f t="shared" si="268"/>
        <v>120775.33333333333</v>
      </c>
      <c r="BQ373" s="108">
        <f t="shared" si="269"/>
        <v>1807</v>
      </c>
      <c r="BR373" s="62">
        <f t="shared" si="270"/>
        <v>1780</v>
      </c>
      <c r="BS373" s="83">
        <f t="shared" si="271"/>
        <v>0.98505810736026567</v>
      </c>
      <c r="BT373" s="102">
        <f t="shared" si="272"/>
        <v>740557150</v>
      </c>
      <c r="BU373" s="110">
        <f t="shared" si="273"/>
        <v>416043.34269662923</v>
      </c>
      <c r="BV373" s="62">
        <f t="shared" si="274"/>
        <v>1491</v>
      </c>
      <c r="BW373" s="83">
        <f t="shared" si="275"/>
        <v>0.82512451577199775</v>
      </c>
      <c r="BX373" s="102">
        <f t="shared" si="276"/>
        <v>141077330</v>
      </c>
      <c r="BY373" s="110">
        <f t="shared" si="277"/>
        <v>94619.268947015429</v>
      </c>
      <c r="BZ373" s="85"/>
      <c r="CA373" s="89">
        <f t="shared" si="278"/>
        <v>0.15993359158826792</v>
      </c>
      <c r="CB373" s="89">
        <f t="shared" si="279"/>
        <v>1.4941892639734333E-2</v>
      </c>
    </row>
    <row r="374" spans="1:86" s="15" customFormat="1" ht="13.5" customHeight="1">
      <c r="A374" s="65"/>
      <c r="B374" s="332"/>
      <c r="C374" s="329"/>
      <c r="D374" s="306" t="s">
        <v>171</v>
      </c>
      <c r="E374" s="307"/>
      <c r="F374" s="154">
        <v>0</v>
      </c>
      <c r="G374" s="62">
        <v>0</v>
      </c>
      <c r="H374" s="83" t="str">
        <f t="shared" si="241"/>
        <v>-</v>
      </c>
      <c r="I374" s="102">
        <v>0</v>
      </c>
      <c r="J374" s="110" t="str">
        <f t="shared" si="242"/>
        <v>-</v>
      </c>
      <c r="K374" s="62">
        <v>0</v>
      </c>
      <c r="L374" s="83" t="str">
        <f t="shared" si="243"/>
        <v>-</v>
      </c>
      <c r="M374" s="102">
        <v>0</v>
      </c>
      <c r="N374" s="110" t="str">
        <f t="shared" si="244"/>
        <v>-</v>
      </c>
      <c r="O374" s="154">
        <v>0</v>
      </c>
      <c r="P374" s="62">
        <v>0</v>
      </c>
      <c r="Q374" s="83" t="str">
        <f t="shared" si="245"/>
        <v>-</v>
      </c>
      <c r="R374" s="102">
        <v>0</v>
      </c>
      <c r="S374" s="110" t="str">
        <f t="shared" si="246"/>
        <v>-</v>
      </c>
      <c r="T374" s="62">
        <v>0</v>
      </c>
      <c r="U374" s="83" t="str">
        <f t="shared" si="247"/>
        <v>-</v>
      </c>
      <c r="V374" s="102">
        <v>0</v>
      </c>
      <c r="W374" s="110" t="str">
        <f t="shared" si="248"/>
        <v>-</v>
      </c>
      <c r="X374" s="154">
        <v>75</v>
      </c>
      <c r="Y374" s="62">
        <v>74</v>
      </c>
      <c r="Z374" s="83">
        <f t="shared" si="249"/>
        <v>0.98666666666666669</v>
      </c>
      <c r="AA374" s="102">
        <v>41464290</v>
      </c>
      <c r="AB374" s="110">
        <f t="shared" si="250"/>
        <v>560328.2432432432</v>
      </c>
      <c r="AC374" s="62">
        <v>58</v>
      </c>
      <c r="AD374" s="83">
        <f t="shared" si="251"/>
        <v>0.77333333333333332</v>
      </c>
      <c r="AE374" s="102">
        <v>4270314</v>
      </c>
      <c r="AF374" s="110">
        <f t="shared" si="252"/>
        <v>73626.103448275855</v>
      </c>
      <c r="AG374" s="154">
        <v>40</v>
      </c>
      <c r="AH374" s="62">
        <v>40</v>
      </c>
      <c r="AI374" s="83">
        <f t="shared" si="253"/>
        <v>1</v>
      </c>
      <c r="AJ374" s="102">
        <v>17668550</v>
      </c>
      <c r="AK374" s="110">
        <f t="shared" si="254"/>
        <v>441713.75</v>
      </c>
      <c r="AL374" s="62">
        <v>34</v>
      </c>
      <c r="AM374" s="83">
        <f t="shared" si="255"/>
        <v>0.85</v>
      </c>
      <c r="AN374" s="102">
        <v>5062582</v>
      </c>
      <c r="AO374" s="110">
        <f t="shared" si="256"/>
        <v>148899.4705882353</v>
      </c>
      <c r="AP374" s="154">
        <v>9</v>
      </c>
      <c r="AQ374" s="62">
        <v>9</v>
      </c>
      <c r="AR374" s="83">
        <f t="shared" si="257"/>
        <v>1</v>
      </c>
      <c r="AS374" s="102">
        <v>6825080</v>
      </c>
      <c r="AT374" s="110">
        <f t="shared" si="258"/>
        <v>758342.22222222225</v>
      </c>
      <c r="AU374" s="62">
        <v>8</v>
      </c>
      <c r="AV374" s="83">
        <f t="shared" si="259"/>
        <v>0.88888888888888884</v>
      </c>
      <c r="AW374" s="102">
        <v>1490278</v>
      </c>
      <c r="AX374" s="110">
        <f t="shared" si="260"/>
        <v>186284.75</v>
      </c>
      <c r="AY374" s="154">
        <v>1</v>
      </c>
      <c r="AZ374" s="62">
        <v>1</v>
      </c>
      <c r="BA374" s="83">
        <f t="shared" si="261"/>
        <v>1</v>
      </c>
      <c r="BB374" s="102">
        <v>775510</v>
      </c>
      <c r="BC374" s="110">
        <f t="shared" si="262"/>
        <v>775510</v>
      </c>
      <c r="BD374" s="62">
        <v>1</v>
      </c>
      <c r="BE374" s="83">
        <f t="shared" si="263"/>
        <v>1</v>
      </c>
      <c r="BF374" s="102">
        <v>133921</v>
      </c>
      <c r="BG374" s="110">
        <f t="shared" si="264"/>
        <v>133921</v>
      </c>
      <c r="BH374" s="154">
        <v>0</v>
      </c>
      <c r="BI374" s="62">
        <v>0</v>
      </c>
      <c r="BJ374" s="83" t="str">
        <f t="shared" si="265"/>
        <v>-</v>
      </c>
      <c r="BK374" s="102">
        <v>0</v>
      </c>
      <c r="BL374" s="110" t="str">
        <f t="shared" si="266"/>
        <v>-</v>
      </c>
      <c r="BM374" s="62">
        <v>0</v>
      </c>
      <c r="BN374" s="83" t="str">
        <f t="shared" si="267"/>
        <v>-</v>
      </c>
      <c r="BO374" s="102">
        <v>0</v>
      </c>
      <c r="BP374" s="110" t="str">
        <f t="shared" si="268"/>
        <v>-</v>
      </c>
      <c r="BQ374" s="108">
        <f t="shared" si="269"/>
        <v>125</v>
      </c>
      <c r="BR374" s="62">
        <f t="shared" si="270"/>
        <v>124</v>
      </c>
      <c r="BS374" s="83">
        <f t="shared" si="271"/>
        <v>0.99199999999999999</v>
      </c>
      <c r="BT374" s="102">
        <f t="shared" si="272"/>
        <v>66733430</v>
      </c>
      <c r="BU374" s="110">
        <f t="shared" si="273"/>
        <v>538172.82258064521</v>
      </c>
      <c r="BV374" s="62">
        <f t="shared" si="274"/>
        <v>101</v>
      </c>
      <c r="BW374" s="83">
        <f t="shared" si="275"/>
        <v>0.80800000000000005</v>
      </c>
      <c r="BX374" s="102">
        <f t="shared" si="276"/>
        <v>10957095</v>
      </c>
      <c r="BY374" s="110">
        <f t="shared" si="277"/>
        <v>108486.08910891089</v>
      </c>
      <c r="BZ374" s="85"/>
      <c r="CA374" s="89">
        <f t="shared" si="278"/>
        <v>0.18399999999999994</v>
      </c>
      <c r="CB374" s="89">
        <f t="shared" si="279"/>
        <v>8.0000000000000071E-3</v>
      </c>
    </row>
    <row r="375" spans="1:86" s="15" customFormat="1" ht="13.5" customHeight="1">
      <c r="A375" s="65"/>
      <c r="B375" s="332"/>
      <c r="C375" s="329"/>
      <c r="D375" s="84"/>
      <c r="E375" s="74" t="s">
        <v>167</v>
      </c>
      <c r="F375" s="178">
        <v>0</v>
      </c>
      <c r="G375" s="64">
        <v>0</v>
      </c>
      <c r="H375" s="82" t="str">
        <f t="shared" si="241"/>
        <v>-</v>
      </c>
      <c r="I375" s="111">
        <v>0</v>
      </c>
      <c r="J375" s="112" t="str">
        <f t="shared" si="242"/>
        <v>-</v>
      </c>
      <c r="K375" s="64">
        <v>0</v>
      </c>
      <c r="L375" s="82" t="str">
        <f t="shared" si="243"/>
        <v>-</v>
      </c>
      <c r="M375" s="111">
        <v>0</v>
      </c>
      <c r="N375" s="112" t="str">
        <f t="shared" si="244"/>
        <v>-</v>
      </c>
      <c r="O375" s="178">
        <v>0</v>
      </c>
      <c r="P375" s="64">
        <v>0</v>
      </c>
      <c r="Q375" s="82" t="str">
        <f t="shared" si="245"/>
        <v>-</v>
      </c>
      <c r="R375" s="111">
        <v>0</v>
      </c>
      <c r="S375" s="112" t="str">
        <f t="shared" si="246"/>
        <v>-</v>
      </c>
      <c r="T375" s="64">
        <v>0</v>
      </c>
      <c r="U375" s="82" t="str">
        <f t="shared" si="247"/>
        <v>-</v>
      </c>
      <c r="V375" s="111">
        <v>0</v>
      </c>
      <c r="W375" s="112" t="str">
        <f t="shared" si="248"/>
        <v>-</v>
      </c>
      <c r="X375" s="178">
        <v>56</v>
      </c>
      <c r="Y375" s="64">
        <v>56</v>
      </c>
      <c r="Z375" s="82">
        <f t="shared" si="249"/>
        <v>1</v>
      </c>
      <c r="AA375" s="111">
        <v>32475710</v>
      </c>
      <c r="AB375" s="112">
        <f t="shared" si="250"/>
        <v>579923.39285714284</v>
      </c>
      <c r="AC375" s="64">
        <v>44</v>
      </c>
      <c r="AD375" s="82">
        <f t="shared" si="251"/>
        <v>0.7857142857142857</v>
      </c>
      <c r="AE375" s="111">
        <v>3349035</v>
      </c>
      <c r="AF375" s="112">
        <f t="shared" si="252"/>
        <v>76114.431818181823</v>
      </c>
      <c r="AG375" s="178">
        <v>28</v>
      </c>
      <c r="AH375" s="64">
        <v>28</v>
      </c>
      <c r="AI375" s="82">
        <f t="shared" si="253"/>
        <v>1</v>
      </c>
      <c r="AJ375" s="111">
        <v>11860280</v>
      </c>
      <c r="AK375" s="112">
        <f t="shared" si="254"/>
        <v>423581.42857142858</v>
      </c>
      <c r="AL375" s="64">
        <v>25</v>
      </c>
      <c r="AM375" s="82">
        <f t="shared" si="255"/>
        <v>0.8928571428571429</v>
      </c>
      <c r="AN375" s="111">
        <v>4253569</v>
      </c>
      <c r="AO375" s="112">
        <f t="shared" si="256"/>
        <v>170142.76</v>
      </c>
      <c r="AP375" s="178">
        <v>6</v>
      </c>
      <c r="AQ375" s="64">
        <v>6</v>
      </c>
      <c r="AR375" s="82">
        <f t="shared" si="257"/>
        <v>1</v>
      </c>
      <c r="AS375" s="111">
        <v>4979620</v>
      </c>
      <c r="AT375" s="112">
        <f t="shared" si="258"/>
        <v>829936.66666666663</v>
      </c>
      <c r="AU375" s="64">
        <v>6</v>
      </c>
      <c r="AV375" s="82">
        <f t="shared" si="259"/>
        <v>1</v>
      </c>
      <c r="AW375" s="111">
        <v>1198051</v>
      </c>
      <c r="AX375" s="112">
        <f t="shared" si="260"/>
        <v>199675.16666666666</v>
      </c>
      <c r="AY375" s="178">
        <v>0</v>
      </c>
      <c r="AZ375" s="64">
        <v>0</v>
      </c>
      <c r="BA375" s="82" t="str">
        <f t="shared" si="261"/>
        <v>-</v>
      </c>
      <c r="BB375" s="111">
        <v>0</v>
      </c>
      <c r="BC375" s="112" t="str">
        <f t="shared" si="262"/>
        <v>-</v>
      </c>
      <c r="BD375" s="64">
        <v>0</v>
      </c>
      <c r="BE375" s="82" t="str">
        <f t="shared" si="263"/>
        <v>-</v>
      </c>
      <c r="BF375" s="111">
        <v>0</v>
      </c>
      <c r="BG375" s="112" t="str">
        <f t="shared" si="264"/>
        <v>-</v>
      </c>
      <c r="BH375" s="178">
        <v>0</v>
      </c>
      <c r="BI375" s="64">
        <v>0</v>
      </c>
      <c r="BJ375" s="82" t="str">
        <f t="shared" si="265"/>
        <v>-</v>
      </c>
      <c r="BK375" s="111">
        <v>0</v>
      </c>
      <c r="BL375" s="112" t="str">
        <f t="shared" si="266"/>
        <v>-</v>
      </c>
      <c r="BM375" s="64">
        <v>0</v>
      </c>
      <c r="BN375" s="82" t="str">
        <f t="shared" si="267"/>
        <v>-</v>
      </c>
      <c r="BO375" s="111">
        <v>0</v>
      </c>
      <c r="BP375" s="112" t="str">
        <f t="shared" si="268"/>
        <v>-</v>
      </c>
      <c r="BQ375" s="109">
        <f t="shared" si="269"/>
        <v>90</v>
      </c>
      <c r="BR375" s="64">
        <f t="shared" si="270"/>
        <v>90</v>
      </c>
      <c r="BS375" s="82">
        <f t="shared" si="271"/>
        <v>1</v>
      </c>
      <c r="BT375" s="111">
        <f t="shared" si="272"/>
        <v>49315610</v>
      </c>
      <c r="BU375" s="112">
        <f t="shared" si="273"/>
        <v>547951.22222222225</v>
      </c>
      <c r="BV375" s="64">
        <f t="shared" si="274"/>
        <v>75</v>
      </c>
      <c r="BW375" s="82">
        <f t="shared" si="275"/>
        <v>0.83333333333333337</v>
      </c>
      <c r="BX375" s="111">
        <f t="shared" si="276"/>
        <v>8800655</v>
      </c>
      <c r="BY375" s="112">
        <f t="shared" si="277"/>
        <v>117342.06666666667</v>
      </c>
      <c r="BZ375" s="85"/>
      <c r="CA375" s="89">
        <f t="shared" si="278"/>
        <v>0.16666666666666663</v>
      </c>
      <c r="CB375" s="89">
        <f t="shared" si="279"/>
        <v>0</v>
      </c>
    </row>
    <row r="376" spans="1:86" s="15" customFormat="1" ht="13.5" customHeight="1">
      <c r="A376" s="65"/>
      <c r="B376" s="332"/>
      <c r="C376" s="329"/>
      <c r="D376" s="84"/>
      <c r="E376" s="209" t="s">
        <v>168</v>
      </c>
      <c r="F376" s="224">
        <v>0</v>
      </c>
      <c r="G376" s="225">
        <v>0</v>
      </c>
      <c r="H376" s="226" t="str">
        <f t="shared" si="241"/>
        <v>-</v>
      </c>
      <c r="I376" s="227">
        <v>0</v>
      </c>
      <c r="J376" s="228" t="str">
        <f t="shared" si="242"/>
        <v>-</v>
      </c>
      <c r="K376" s="225">
        <v>0</v>
      </c>
      <c r="L376" s="226" t="str">
        <f t="shared" si="243"/>
        <v>-</v>
      </c>
      <c r="M376" s="227">
        <v>0</v>
      </c>
      <c r="N376" s="228" t="str">
        <f t="shared" si="244"/>
        <v>-</v>
      </c>
      <c r="O376" s="224">
        <v>0</v>
      </c>
      <c r="P376" s="225">
        <v>0</v>
      </c>
      <c r="Q376" s="226" t="str">
        <f t="shared" si="245"/>
        <v>-</v>
      </c>
      <c r="R376" s="227">
        <v>0</v>
      </c>
      <c r="S376" s="228" t="str">
        <f t="shared" si="246"/>
        <v>-</v>
      </c>
      <c r="T376" s="225">
        <v>0</v>
      </c>
      <c r="U376" s="226" t="str">
        <f t="shared" si="247"/>
        <v>-</v>
      </c>
      <c r="V376" s="227">
        <v>0</v>
      </c>
      <c r="W376" s="228" t="str">
        <f t="shared" si="248"/>
        <v>-</v>
      </c>
      <c r="X376" s="224">
        <v>19</v>
      </c>
      <c r="Y376" s="225">
        <v>18</v>
      </c>
      <c r="Z376" s="226">
        <f t="shared" si="249"/>
        <v>0.94736842105263153</v>
      </c>
      <c r="AA376" s="227">
        <v>8988580</v>
      </c>
      <c r="AB376" s="228">
        <f t="shared" si="250"/>
        <v>499365.55555555556</v>
      </c>
      <c r="AC376" s="225">
        <v>14</v>
      </c>
      <c r="AD376" s="226">
        <f t="shared" si="251"/>
        <v>0.73684210526315785</v>
      </c>
      <c r="AE376" s="227">
        <v>921279</v>
      </c>
      <c r="AF376" s="228">
        <f t="shared" si="252"/>
        <v>65805.642857142855</v>
      </c>
      <c r="AG376" s="224">
        <v>12</v>
      </c>
      <c r="AH376" s="225">
        <v>12</v>
      </c>
      <c r="AI376" s="226">
        <f t="shared" si="253"/>
        <v>1</v>
      </c>
      <c r="AJ376" s="227">
        <v>5808270</v>
      </c>
      <c r="AK376" s="228">
        <f t="shared" si="254"/>
        <v>484022.5</v>
      </c>
      <c r="AL376" s="225">
        <v>9</v>
      </c>
      <c r="AM376" s="226">
        <f t="shared" si="255"/>
        <v>0.75</v>
      </c>
      <c r="AN376" s="227">
        <v>809013</v>
      </c>
      <c r="AO376" s="228">
        <f t="shared" si="256"/>
        <v>89890.333333333328</v>
      </c>
      <c r="AP376" s="224">
        <v>3</v>
      </c>
      <c r="AQ376" s="225">
        <v>3</v>
      </c>
      <c r="AR376" s="226">
        <f t="shared" si="257"/>
        <v>1</v>
      </c>
      <c r="AS376" s="227">
        <v>1845460</v>
      </c>
      <c r="AT376" s="228">
        <f t="shared" si="258"/>
        <v>615153.33333333337</v>
      </c>
      <c r="AU376" s="225">
        <v>2</v>
      </c>
      <c r="AV376" s="226">
        <f t="shared" si="259"/>
        <v>0.66666666666666663</v>
      </c>
      <c r="AW376" s="227">
        <v>292227</v>
      </c>
      <c r="AX376" s="228">
        <f t="shared" si="260"/>
        <v>146113.5</v>
      </c>
      <c r="AY376" s="224">
        <v>1</v>
      </c>
      <c r="AZ376" s="225">
        <v>1</v>
      </c>
      <c r="BA376" s="226">
        <f t="shared" si="261"/>
        <v>1</v>
      </c>
      <c r="BB376" s="227">
        <v>775510</v>
      </c>
      <c r="BC376" s="228">
        <f t="shared" si="262"/>
        <v>775510</v>
      </c>
      <c r="BD376" s="225">
        <v>1</v>
      </c>
      <c r="BE376" s="226">
        <f t="shared" si="263"/>
        <v>1</v>
      </c>
      <c r="BF376" s="227">
        <v>133921</v>
      </c>
      <c r="BG376" s="228">
        <f t="shared" si="264"/>
        <v>133921</v>
      </c>
      <c r="BH376" s="224">
        <v>0</v>
      </c>
      <c r="BI376" s="225">
        <v>0</v>
      </c>
      <c r="BJ376" s="226" t="str">
        <f t="shared" si="265"/>
        <v>-</v>
      </c>
      <c r="BK376" s="227">
        <v>0</v>
      </c>
      <c r="BL376" s="228" t="str">
        <f t="shared" si="266"/>
        <v>-</v>
      </c>
      <c r="BM376" s="225">
        <v>0</v>
      </c>
      <c r="BN376" s="226" t="str">
        <f t="shared" si="267"/>
        <v>-</v>
      </c>
      <c r="BO376" s="227">
        <v>0</v>
      </c>
      <c r="BP376" s="228" t="str">
        <f t="shared" si="268"/>
        <v>-</v>
      </c>
      <c r="BQ376" s="229">
        <f t="shared" si="269"/>
        <v>35</v>
      </c>
      <c r="BR376" s="225">
        <f t="shared" si="270"/>
        <v>34</v>
      </c>
      <c r="BS376" s="226">
        <f t="shared" si="271"/>
        <v>0.97142857142857142</v>
      </c>
      <c r="BT376" s="227">
        <f t="shared" si="272"/>
        <v>17417820</v>
      </c>
      <c r="BU376" s="228">
        <f t="shared" si="273"/>
        <v>512288.82352941175</v>
      </c>
      <c r="BV376" s="225">
        <f t="shared" si="274"/>
        <v>26</v>
      </c>
      <c r="BW376" s="226">
        <f t="shared" si="275"/>
        <v>0.74285714285714288</v>
      </c>
      <c r="BX376" s="227">
        <f t="shared" si="276"/>
        <v>2156440</v>
      </c>
      <c r="BY376" s="228">
        <f t="shared" si="277"/>
        <v>82940</v>
      </c>
      <c r="BZ376" s="85"/>
      <c r="CA376" s="89">
        <f t="shared" si="278"/>
        <v>0.22857142857142854</v>
      </c>
      <c r="CB376" s="89">
        <f t="shared" si="279"/>
        <v>2.8571428571428581E-2</v>
      </c>
    </row>
    <row r="377" spans="1:86" s="15" customFormat="1" ht="13.5" customHeight="1">
      <c r="A377" s="65"/>
      <c r="B377" s="332"/>
      <c r="C377" s="329"/>
      <c r="D377" s="221"/>
      <c r="E377" s="75" t="s">
        <v>234</v>
      </c>
      <c r="F377" s="222">
        <v>0</v>
      </c>
      <c r="G377" s="136">
        <v>0</v>
      </c>
      <c r="H377" s="134" t="str">
        <f>IFERROR(G377/F377,"-")</f>
        <v>-</v>
      </c>
      <c r="I377" s="137">
        <v>0</v>
      </c>
      <c r="J377" s="135" t="str">
        <f>IFERROR(I377/G377,"-")</f>
        <v>-</v>
      </c>
      <c r="K377" s="136">
        <v>0</v>
      </c>
      <c r="L377" s="134" t="str">
        <f>IFERROR(K377/F377,"-")</f>
        <v>-</v>
      </c>
      <c r="M377" s="137">
        <v>0</v>
      </c>
      <c r="N377" s="135" t="str">
        <f>IFERROR(M377/K377,"-")</f>
        <v>-</v>
      </c>
      <c r="O377" s="222">
        <v>0</v>
      </c>
      <c r="P377" s="136">
        <v>0</v>
      </c>
      <c r="Q377" s="134" t="str">
        <f>IFERROR(P377/O377,"-")</f>
        <v>-</v>
      </c>
      <c r="R377" s="137">
        <v>0</v>
      </c>
      <c r="S377" s="135" t="str">
        <f>IFERROR(R377/P377,"-")</f>
        <v>-</v>
      </c>
      <c r="T377" s="136">
        <v>0</v>
      </c>
      <c r="U377" s="134" t="str">
        <f>IFERROR(T377/O377,"-")</f>
        <v>-</v>
      </c>
      <c r="V377" s="137">
        <v>0</v>
      </c>
      <c r="W377" s="135" t="str">
        <f>IFERROR(V377/T377,"-")</f>
        <v>-</v>
      </c>
      <c r="X377" s="222">
        <v>0</v>
      </c>
      <c r="Y377" s="136">
        <v>0</v>
      </c>
      <c r="Z377" s="134" t="str">
        <f>IFERROR(Y377/X377,"-")</f>
        <v>-</v>
      </c>
      <c r="AA377" s="137">
        <v>0</v>
      </c>
      <c r="AB377" s="135" t="str">
        <f>IFERROR(AA377/Y377,"-")</f>
        <v>-</v>
      </c>
      <c r="AC377" s="136">
        <v>0</v>
      </c>
      <c r="AD377" s="134" t="str">
        <f>IFERROR(AC377/X377,"-")</f>
        <v>-</v>
      </c>
      <c r="AE377" s="137">
        <v>0</v>
      </c>
      <c r="AF377" s="135" t="str">
        <f>IFERROR(AE377/AC377,"-")</f>
        <v>-</v>
      </c>
      <c r="AG377" s="222">
        <v>0</v>
      </c>
      <c r="AH377" s="136">
        <v>0</v>
      </c>
      <c r="AI377" s="134" t="str">
        <f>IFERROR(AH377/AG377,"-")</f>
        <v>-</v>
      </c>
      <c r="AJ377" s="137">
        <v>0</v>
      </c>
      <c r="AK377" s="135" t="str">
        <f>IFERROR(AJ377/AH377,"-")</f>
        <v>-</v>
      </c>
      <c r="AL377" s="136">
        <v>0</v>
      </c>
      <c r="AM377" s="134" t="str">
        <f>IFERROR(AL377/AG377,"-")</f>
        <v>-</v>
      </c>
      <c r="AN377" s="137">
        <v>0</v>
      </c>
      <c r="AO377" s="135" t="str">
        <f>IFERROR(AN377/AL377,"-")</f>
        <v>-</v>
      </c>
      <c r="AP377" s="222">
        <v>0</v>
      </c>
      <c r="AQ377" s="136">
        <v>0</v>
      </c>
      <c r="AR377" s="134" t="str">
        <f>IFERROR(AQ377/AP377,"-")</f>
        <v>-</v>
      </c>
      <c r="AS377" s="137">
        <v>0</v>
      </c>
      <c r="AT377" s="135" t="str">
        <f>IFERROR(AS377/AQ377,"-")</f>
        <v>-</v>
      </c>
      <c r="AU377" s="136">
        <v>0</v>
      </c>
      <c r="AV377" s="134" t="str">
        <f>IFERROR(AU377/AP377,"-")</f>
        <v>-</v>
      </c>
      <c r="AW377" s="137">
        <v>0</v>
      </c>
      <c r="AX377" s="135" t="str">
        <f>IFERROR(AW377/AU377,"-")</f>
        <v>-</v>
      </c>
      <c r="AY377" s="222">
        <v>0</v>
      </c>
      <c r="AZ377" s="136">
        <v>0</v>
      </c>
      <c r="BA377" s="134" t="str">
        <f>IFERROR(AZ377/AY377,"-")</f>
        <v>-</v>
      </c>
      <c r="BB377" s="137">
        <v>0</v>
      </c>
      <c r="BC377" s="135" t="str">
        <f>IFERROR(BB377/AZ377,"-")</f>
        <v>-</v>
      </c>
      <c r="BD377" s="136">
        <v>0</v>
      </c>
      <c r="BE377" s="134" t="str">
        <f>IFERROR(BD377/AY377,"-")</f>
        <v>-</v>
      </c>
      <c r="BF377" s="137">
        <v>0</v>
      </c>
      <c r="BG377" s="135" t="str">
        <f>IFERROR(BF377/BD377,"-")</f>
        <v>-</v>
      </c>
      <c r="BH377" s="222">
        <v>0</v>
      </c>
      <c r="BI377" s="136">
        <v>0</v>
      </c>
      <c r="BJ377" s="134" t="str">
        <f>IFERROR(BI377/BH377,"-")</f>
        <v>-</v>
      </c>
      <c r="BK377" s="137">
        <v>0</v>
      </c>
      <c r="BL377" s="135" t="str">
        <f>IFERROR(BK377/BI377,"-")</f>
        <v>-</v>
      </c>
      <c r="BM377" s="136">
        <v>0</v>
      </c>
      <c r="BN377" s="134" t="str">
        <f>IFERROR(BM377/BH377,"-")</f>
        <v>-</v>
      </c>
      <c r="BO377" s="137">
        <v>0</v>
      </c>
      <c r="BP377" s="135" t="str">
        <f>IFERROR(BO377/BM377,"-")</f>
        <v>-</v>
      </c>
      <c r="BQ377" s="223">
        <f t="shared" si="269"/>
        <v>0</v>
      </c>
      <c r="BR377" s="136">
        <f t="shared" si="270"/>
        <v>0</v>
      </c>
      <c r="BS377" s="134" t="str">
        <f>IFERROR(BR377/BQ377,"-")</f>
        <v>-</v>
      </c>
      <c r="BT377" s="137">
        <f>SUM(I377,R377,AA377,AJ377,AS377,BB377,BK377)</f>
        <v>0</v>
      </c>
      <c r="BU377" s="135" t="str">
        <f>IFERROR(BT377/BR377,"-")</f>
        <v>-</v>
      </c>
      <c r="BV377" s="136">
        <f>SUM(K377,T377,AC377,AL377,AU377,BD377,BM377)</f>
        <v>0</v>
      </c>
      <c r="BW377" s="134" t="str">
        <f>IFERROR(BV377/BQ377,"-")</f>
        <v>-</v>
      </c>
      <c r="BX377" s="137">
        <f>SUM(M377,V377,AE377,AN377,AW377,BF377,BO377)</f>
        <v>0</v>
      </c>
      <c r="BY377" s="135" t="str">
        <f>IFERROR(BX377/BV377,"-")</f>
        <v>-</v>
      </c>
      <c r="BZ377" s="85"/>
      <c r="CA377" s="89" t="str">
        <f t="shared" si="278"/>
        <v>-</v>
      </c>
      <c r="CB377" s="89" t="str">
        <f t="shared" si="279"/>
        <v>-</v>
      </c>
    </row>
    <row r="378" spans="1:86" s="15" customFormat="1" ht="13.5" customHeight="1">
      <c r="A378" s="65"/>
      <c r="B378" s="333"/>
      <c r="C378" s="330"/>
      <c r="D378" s="338" t="s">
        <v>225</v>
      </c>
      <c r="E378" s="339"/>
      <c r="F378" s="154">
        <v>19</v>
      </c>
      <c r="G378" s="62">
        <v>19</v>
      </c>
      <c r="H378" s="83">
        <f t="shared" si="241"/>
        <v>1</v>
      </c>
      <c r="I378" s="102">
        <v>38969900</v>
      </c>
      <c r="J378" s="110">
        <f t="shared" si="242"/>
        <v>2051047.3684210526</v>
      </c>
      <c r="K378" s="62">
        <v>19</v>
      </c>
      <c r="L378" s="83">
        <f t="shared" si="243"/>
        <v>1</v>
      </c>
      <c r="M378" s="102">
        <v>27158156</v>
      </c>
      <c r="N378" s="110">
        <f t="shared" si="244"/>
        <v>1429376.6315789474</v>
      </c>
      <c r="O378" s="154">
        <v>42</v>
      </c>
      <c r="P378" s="62">
        <v>41</v>
      </c>
      <c r="Q378" s="83">
        <f t="shared" si="245"/>
        <v>0.97619047619047616</v>
      </c>
      <c r="R378" s="102">
        <v>78421300</v>
      </c>
      <c r="S378" s="110">
        <f t="shared" si="246"/>
        <v>1912714.6341463414</v>
      </c>
      <c r="T378" s="62">
        <v>37</v>
      </c>
      <c r="U378" s="83">
        <f t="shared" si="247"/>
        <v>0.88095238095238093</v>
      </c>
      <c r="V378" s="102">
        <v>36856801</v>
      </c>
      <c r="W378" s="110">
        <f t="shared" si="248"/>
        <v>996129.7567567568</v>
      </c>
      <c r="X378" s="154">
        <v>3895</v>
      </c>
      <c r="Y378" s="62">
        <v>3611</v>
      </c>
      <c r="Z378" s="83">
        <f t="shared" si="249"/>
        <v>0.9270860077021823</v>
      </c>
      <c r="AA378" s="102">
        <v>2461395760</v>
      </c>
      <c r="AB378" s="110">
        <f t="shared" si="250"/>
        <v>681638.26086956519</v>
      </c>
      <c r="AC378" s="62">
        <v>3102</v>
      </c>
      <c r="AD378" s="83">
        <f t="shared" si="251"/>
        <v>0.79640564826700899</v>
      </c>
      <c r="AE378" s="102">
        <v>551955709</v>
      </c>
      <c r="AF378" s="110">
        <f t="shared" si="252"/>
        <v>177935.4316569955</v>
      </c>
      <c r="AG378" s="154">
        <v>3188</v>
      </c>
      <c r="AH378" s="62">
        <v>3038</v>
      </c>
      <c r="AI378" s="83">
        <f t="shared" si="253"/>
        <v>0.9529485570890841</v>
      </c>
      <c r="AJ378" s="102">
        <v>2587206090</v>
      </c>
      <c r="AK378" s="110">
        <f t="shared" si="254"/>
        <v>851614.90783410135</v>
      </c>
      <c r="AL378" s="62">
        <v>2699</v>
      </c>
      <c r="AM378" s="83">
        <f t="shared" si="255"/>
        <v>0.846612296110414</v>
      </c>
      <c r="AN378" s="102">
        <v>544363499</v>
      </c>
      <c r="AO378" s="110">
        <f t="shared" si="256"/>
        <v>201690.81104112635</v>
      </c>
      <c r="AP378" s="154">
        <v>1743</v>
      </c>
      <c r="AQ378" s="62">
        <v>1666</v>
      </c>
      <c r="AR378" s="83">
        <f t="shared" si="257"/>
        <v>0.95582329317269077</v>
      </c>
      <c r="AS378" s="102">
        <v>1458410130</v>
      </c>
      <c r="AT378" s="110">
        <f t="shared" si="258"/>
        <v>875396.23649459786</v>
      </c>
      <c r="AU378" s="62">
        <v>1512</v>
      </c>
      <c r="AV378" s="83">
        <f t="shared" si="259"/>
        <v>0.86746987951807231</v>
      </c>
      <c r="AW378" s="102">
        <v>265851407</v>
      </c>
      <c r="AX378" s="110">
        <f t="shared" si="260"/>
        <v>175827.65013227513</v>
      </c>
      <c r="AY378" s="154">
        <v>767</v>
      </c>
      <c r="AZ378" s="62">
        <v>729</v>
      </c>
      <c r="BA378" s="83">
        <f t="shared" si="261"/>
        <v>0.95045632333767927</v>
      </c>
      <c r="BB378" s="102">
        <v>709402360</v>
      </c>
      <c r="BC378" s="110">
        <f t="shared" si="262"/>
        <v>973117.09190672159</v>
      </c>
      <c r="BD378" s="62">
        <v>666</v>
      </c>
      <c r="BE378" s="83">
        <f t="shared" si="263"/>
        <v>0.86831812255541074</v>
      </c>
      <c r="BF378" s="102">
        <v>145194655</v>
      </c>
      <c r="BG378" s="110">
        <f t="shared" si="264"/>
        <v>218009.99249249249</v>
      </c>
      <c r="BH378" s="154">
        <v>286</v>
      </c>
      <c r="BI378" s="62">
        <v>269</v>
      </c>
      <c r="BJ378" s="83">
        <f t="shared" si="265"/>
        <v>0.94055944055944052</v>
      </c>
      <c r="BK378" s="102">
        <v>244082980</v>
      </c>
      <c r="BL378" s="110">
        <f t="shared" si="266"/>
        <v>907371.6728624535</v>
      </c>
      <c r="BM378" s="62">
        <v>235</v>
      </c>
      <c r="BN378" s="83">
        <f t="shared" si="267"/>
        <v>0.82167832167832167</v>
      </c>
      <c r="BO378" s="102">
        <v>40692363</v>
      </c>
      <c r="BP378" s="110">
        <f t="shared" si="268"/>
        <v>173158.99148936171</v>
      </c>
      <c r="BQ378" s="108">
        <f t="shared" si="269"/>
        <v>9940</v>
      </c>
      <c r="BR378" s="62">
        <f t="shared" si="270"/>
        <v>9373</v>
      </c>
      <c r="BS378" s="83">
        <f t="shared" si="271"/>
        <v>0.9429577464788732</v>
      </c>
      <c r="BT378" s="102">
        <f t="shared" si="272"/>
        <v>7577888520</v>
      </c>
      <c r="BU378" s="110">
        <f t="shared" si="273"/>
        <v>808480.58465806034</v>
      </c>
      <c r="BV378" s="62">
        <f t="shared" si="274"/>
        <v>8270</v>
      </c>
      <c r="BW378" s="83">
        <f t="shared" si="275"/>
        <v>0.83199195171026152</v>
      </c>
      <c r="BX378" s="102">
        <f t="shared" si="276"/>
        <v>1612072590</v>
      </c>
      <c r="BY378" s="110">
        <f t="shared" si="277"/>
        <v>194930.18016928658</v>
      </c>
      <c r="BZ378" s="85"/>
      <c r="CA378" s="89">
        <f t="shared" si="278"/>
        <v>0.11096579476861168</v>
      </c>
      <c r="CB378" s="89">
        <f t="shared" si="279"/>
        <v>5.7042253521126796E-2</v>
      </c>
    </row>
    <row r="379" spans="1:86" s="15" customFormat="1" ht="13.5" customHeight="1">
      <c r="A379" s="65"/>
      <c r="B379" s="331">
        <v>63</v>
      </c>
      <c r="C379" s="328" t="s">
        <v>30</v>
      </c>
      <c r="D379" s="318" t="s">
        <v>157</v>
      </c>
      <c r="E379" s="307"/>
      <c r="F379" s="154">
        <v>1</v>
      </c>
      <c r="G379" s="62">
        <v>1</v>
      </c>
      <c r="H379" s="83">
        <f t="shared" si="241"/>
        <v>1</v>
      </c>
      <c r="I379" s="102">
        <v>163950</v>
      </c>
      <c r="J379" s="110">
        <f t="shared" si="242"/>
        <v>163950</v>
      </c>
      <c r="K379" s="62">
        <v>0</v>
      </c>
      <c r="L379" s="83">
        <f t="shared" si="243"/>
        <v>0</v>
      </c>
      <c r="M379" s="102">
        <v>0</v>
      </c>
      <c r="N379" s="110" t="str">
        <f t="shared" si="244"/>
        <v>-</v>
      </c>
      <c r="O379" s="154">
        <v>5</v>
      </c>
      <c r="P379" s="62">
        <v>5</v>
      </c>
      <c r="Q379" s="83">
        <f t="shared" si="245"/>
        <v>1</v>
      </c>
      <c r="R379" s="102">
        <v>1169980</v>
      </c>
      <c r="S379" s="110">
        <f t="shared" si="246"/>
        <v>233996</v>
      </c>
      <c r="T379" s="62">
        <v>3</v>
      </c>
      <c r="U379" s="83">
        <f t="shared" si="247"/>
        <v>0.6</v>
      </c>
      <c r="V379" s="102">
        <v>131403</v>
      </c>
      <c r="W379" s="110">
        <f t="shared" si="248"/>
        <v>43801</v>
      </c>
      <c r="X379" s="154">
        <v>1040</v>
      </c>
      <c r="Y379" s="62">
        <v>1020</v>
      </c>
      <c r="Z379" s="83">
        <f t="shared" si="249"/>
        <v>0.98076923076923073</v>
      </c>
      <c r="AA379" s="102">
        <v>406931090</v>
      </c>
      <c r="AB379" s="110">
        <f t="shared" si="250"/>
        <v>398952.04901960783</v>
      </c>
      <c r="AC379" s="62">
        <v>880</v>
      </c>
      <c r="AD379" s="83">
        <f t="shared" si="251"/>
        <v>0.84615384615384615</v>
      </c>
      <c r="AE379" s="102">
        <v>90534234</v>
      </c>
      <c r="AF379" s="110">
        <f t="shared" si="252"/>
        <v>102879.81136363637</v>
      </c>
      <c r="AG379" s="154">
        <v>711</v>
      </c>
      <c r="AH379" s="62">
        <v>710</v>
      </c>
      <c r="AI379" s="83">
        <f t="shared" si="253"/>
        <v>0.99859353023909991</v>
      </c>
      <c r="AJ379" s="102">
        <v>343729740</v>
      </c>
      <c r="AK379" s="110">
        <f t="shared" si="254"/>
        <v>484126.39436619717</v>
      </c>
      <c r="AL379" s="62">
        <v>649</v>
      </c>
      <c r="AM379" s="83">
        <f t="shared" si="255"/>
        <v>0.91279887482419131</v>
      </c>
      <c r="AN379" s="102">
        <v>68432088</v>
      </c>
      <c r="AO379" s="110">
        <f t="shared" si="256"/>
        <v>105442.35439137134</v>
      </c>
      <c r="AP379" s="154">
        <v>287</v>
      </c>
      <c r="AQ379" s="62">
        <v>285</v>
      </c>
      <c r="AR379" s="83">
        <f t="shared" si="257"/>
        <v>0.99303135888501737</v>
      </c>
      <c r="AS379" s="102">
        <v>138219940</v>
      </c>
      <c r="AT379" s="110">
        <f t="shared" si="258"/>
        <v>484982.24561403511</v>
      </c>
      <c r="AU379" s="62">
        <v>261</v>
      </c>
      <c r="AV379" s="83">
        <f t="shared" si="259"/>
        <v>0.90940766550522645</v>
      </c>
      <c r="AW379" s="102">
        <v>25940557</v>
      </c>
      <c r="AX379" s="110">
        <f t="shared" si="260"/>
        <v>99389.10727969349</v>
      </c>
      <c r="AY379" s="154">
        <v>92</v>
      </c>
      <c r="AZ379" s="62">
        <v>91</v>
      </c>
      <c r="BA379" s="83">
        <f t="shared" si="261"/>
        <v>0.98913043478260865</v>
      </c>
      <c r="BB379" s="102">
        <v>51575210</v>
      </c>
      <c r="BC379" s="110">
        <f t="shared" si="262"/>
        <v>566760.54945054941</v>
      </c>
      <c r="BD379" s="62">
        <v>85</v>
      </c>
      <c r="BE379" s="83">
        <f t="shared" si="263"/>
        <v>0.92391304347826086</v>
      </c>
      <c r="BF379" s="102">
        <v>12147519</v>
      </c>
      <c r="BG379" s="110">
        <f t="shared" si="264"/>
        <v>142911.98823529412</v>
      </c>
      <c r="BH379" s="154">
        <v>13</v>
      </c>
      <c r="BI379" s="62">
        <v>13</v>
      </c>
      <c r="BJ379" s="83">
        <f t="shared" si="265"/>
        <v>1</v>
      </c>
      <c r="BK379" s="102">
        <v>15101430</v>
      </c>
      <c r="BL379" s="110">
        <f t="shared" si="266"/>
        <v>1161648.4615384615</v>
      </c>
      <c r="BM379" s="62">
        <v>11</v>
      </c>
      <c r="BN379" s="83">
        <f t="shared" si="267"/>
        <v>0.84615384615384615</v>
      </c>
      <c r="BO379" s="102">
        <v>2971735</v>
      </c>
      <c r="BP379" s="110">
        <f t="shared" si="268"/>
        <v>270157.72727272729</v>
      </c>
      <c r="BQ379" s="108">
        <f t="shared" si="269"/>
        <v>2149</v>
      </c>
      <c r="BR379" s="62">
        <f t="shared" si="270"/>
        <v>2125</v>
      </c>
      <c r="BS379" s="83">
        <f t="shared" si="271"/>
        <v>0.98883201489064676</v>
      </c>
      <c r="BT379" s="102">
        <f t="shared" si="272"/>
        <v>956891340</v>
      </c>
      <c r="BU379" s="110">
        <f t="shared" si="273"/>
        <v>450301.80705882353</v>
      </c>
      <c r="BV379" s="62">
        <f t="shared" si="274"/>
        <v>1889</v>
      </c>
      <c r="BW379" s="83">
        <f t="shared" si="275"/>
        <v>0.87901349464867384</v>
      </c>
      <c r="BX379" s="102">
        <f t="shared" si="276"/>
        <v>200157536</v>
      </c>
      <c r="BY379" s="110">
        <f t="shared" si="277"/>
        <v>105959.5214399153</v>
      </c>
      <c r="BZ379" s="85"/>
      <c r="CA379" s="89">
        <f t="shared" si="278"/>
        <v>0.10981852024197292</v>
      </c>
      <c r="CB379" s="89">
        <f t="shared" si="279"/>
        <v>1.116798510935324E-2</v>
      </c>
    </row>
    <row r="380" spans="1:86" s="15" customFormat="1" ht="13.5" customHeight="1">
      <c r="A380" s="65"/>
      <c r="B380" s="332"/>
      <c r="C380" s="329"/>
      <c r="D380" s="306" t="s">
        <v>171</v>
      </c>
      <c r="E380" s="307"/>
      <c r="F380" s="154">
        <v>0</v>
      </c>
      <c r="G380" s="62">
        <v>0</v>
      </c>
      <c r="H380" s="83" t="str">
        <f t="shared" si="241"/>
        <v>-</v>
      </c>
      <c r="I380" s="102">
        <v>0</v>
      </c>
      <c r="J380" s="110" t="str">
        <f t="shared" si="242"/>
        <v>-</v>
      </c>
      <c r="K380" s="62">
        <v>0</v>
      </c>
      <c r="L380" s="83" t="str">
        <f t="shared" si="243"/>
        <v>-</v>
      </c>
      <c r="M380" s="102">
        <v>0</v>
      </c>
      <c r="N380" s="110" t="str">
        <f t="shared" si="244"/>
        <v>-</v>
      </c>
      <c r="O380" s="154">
        <v>0</v>
      </c>
      <c r="P380" s="62">
        <v>0</v>
      </c>
      <c r="Q380" s="83" t="str">
        <f t="shared" si="245"/>
        <v>-</v>
      </c>
      <c r="R380" s="102">
        <v>0</v>
      </c>
      <c r="S380" s="110" t="str">
        <f t="shared" si="246"/>
        <v>-</v>
      </c>
      <c r="T380" s="62">
        <v>0</v>
      </c>
      <c r="U380" s="83" t="str">
        <f t="shared" si="247"/>
        <v>-</v>
      </c>
      <c r="V380" s="102">
        <v>0</v>
      </c>
      <c r="W380" s="110" t="str">
        <f t="shared" si="248"/>
        <v>-</v>
      </c>
      <c r="X380" s="154">
        <v>20</v>
      </c>
      <c r="Y380" s="62">
        <v>19</v>
      </c>
      <c r="Z380" s="83">
        <f t="shared" si="249"/>
        <v>0.95</v>
      </c>
      <c r="AA380" s="102">
        <v>15684350</v>
      </c>
      <c r="AB380" s="110">
        <f t="shared" si="250"/>
        <v>825492.10526315786</v>
      </c>
      <c r="AC380" s="62">
        <v>16</v>
      </c>
      <c r="AD380" s="83">
        <f t="shared" si="251"/>
        <v>0.8</v>
      </c>
      <c r="AE380" s="102">
        <v>1288278</v>
      </c>
      <c r="AF380" s="110">
        <f t="shared" si="252"/>
        <v>80517.375</v>
      </c>
      <c r="AG380" s="154">
        <v>17</v>
      </c>
      <c r="AH380" s="62">
        <v>17</v>
      </c>
      <c r="AI380" s="83">
        <f t="shared" si="253"/>
        <v>1</v>
      </c>
      <c r="AJ380" s="102">
        <v>7277900</v>
      </c>
      <c r="AK380" s="110">
        <f t="shared" si="254"/>
        <v>428111.76470588235</v>
      </c>
      <c r="AL380" s="62">
        <v>15</v>
      </c>
      <c r="AM380" s="83">
        <f t="shared" si="255"/>
        <v>0.88235294117647056</v>
      </c>
      <c r="AN380" s="102">
        <v>1197655</v>
      </c>
      <c r="AO380" s="110">
        <f t="shared" si="256"/>
        <v>79843.666666666672</v>
      </c>
      <c r="AP380" s="154">
        <v>3</v>
      </c>
      <c r="AQ380" s="62">
        <v>3</v>
      </c>
      <c r="AR380" s="83">
        <f t="shared" si="257"/>
        <v>1</v>
      </c>
      <c r="AS380" s="102">
        <v>1360690</v>
      </c>
      <c r="AT380" s="110">
        <f t="shared" si="258"/>
        <v>453563.33333333331</v>
      </c>
      <c r="AU380" s="62">
        <v>3</v>
      </c>
      <c r="AV380" s="83">
        <f t="shared" si="259"/>
        <v>1</v>
      </c>
      <c r="AW380" s="102">
        <v>267831</v>
      </c>
      <c r="AX380" s="110">
        <f t="shared" si="260"/>
        <v>89277</v>
      </c>
      <c r="AY380" s="154">
        <v>0</v>
      </c>
      <c r="AZ380" s="62">
        <v>0</v>
      </c>
      <c r="BA380" s="83" t="str">
        <f t="shared" si="261"/>
        <v>-</v>
      </c>
      <c r="BB380" s="102">
        <v>0</v>
      </c>
      <c r="BC380" s="110" t="str">
        <f t="shared" si="262"/>
        <v>-</v>
      </c>
      <c r="BD380" s="62">
        <v>0</v>
      </c>
      <c r="BE380" s="83" t="str">
        <f t="shared" si="263"/>
        <v>-</v>
      </c>
      <c r="BF380" s="102">
        <v>0</v>
      </c>
      <c r="BG380" s="110" t="str">
        <f t="shared" si="264"/>
        <v>-</v>
      </c>
      <c r="BH380" s="154">
        <v>0</v>
      </c>
      <c r="BI380" s="62">
        <v>0</v>
      </c>
      <c r="BJ380" s="83" t="str">
        <f t="shared" si="265"/>
        <v>-</v>
      </c>
      <c r="BK380" s="102">
        <v>0</v>
      </c>
      <c r="BL380" s="110" t="str">
        <f t="shared" si="266"/>
        <v>-</v>
      </c>
      <c r="BM380" s="62">
        <v>0</v>
      </c>
      <c r="BN380" s="83" t="str">
        <f t="shared" si="267"/>
        <v>-</v>
      </c>
      <c r="BO380" s="102">
        <v>0</v>
      </c>
      <c r="BP380" s="110" t="str">
        <f t="shared" si="268"/>
        <v>-</v>
      </c>
      <c r="BQ380" s="108">
        <f t="shared" si="269"/>
        <v>40</v>
      </c>
      <c r="BR380" s="62">
        <f t="shared" si="270"/>
        <v>39</v>
      </c>
      <c r="BS380" s="83">
        <f t="shared" si="271"/>
        <v>0.97499999999999998</v>
      </c>
      <c r="BT380" s="102">
        <f t="shared" si="272"/>
        <v>24322940</v>
      </c>
      <c r="BU380" s="110">
        <f t="shared" si="273"/>
        <v>623665.12820512825</v>
      </c>
      <c r="BV380" s="62">
        <f t="shared" si="274"/>
        <v>34</v>
      </c>
      <c r="BW380" s="83">
        <f t="shared" si="275"/>
        <v>0.85</v>
      </c>
      <c r="BX380" s="102">
        <f t="shared" si="276"/>
        <v>2753764</v>
      </c>
      <c r="BY380" s="110">
        <f t="shared" si="277"/>
        <v>80993.058823529413</v>
      </c>
      <c r="BZ380" s="85"/>
      <c r="CA380" s="89">
        <f t="shared" si="278"/>
        <v>0.125</v>
      </c>
      <c r="CB380" s="89">
        <f t="shared" si="279"/>
        <v>2.5000000000000022E-2</v>
      </c>
    </row>
    <row r="381" spans="1:86" s="15" customFormat="1" ht="13.5" customHeight="1">
      <c r="A381" s="65"/>
      <c r="B381" s="332"/>
      <c r="C381" s="329"/>
      <c r="D381" s="84"/>
      <c r="E381" s="74" t="s">
        <v>167</v>
      </c>
      <c r="F381" s="178">
        <v>0</v>
      </c>
      <c r="G381" s="64">
        <v>0</v>
      </c>
      <c r="H381" s="82" t="str">
        <f t="shared" si="241"/>
        <v>-</v>
      </c>
      <c r="I381" s="111">
        <v>0</v>
      </c>
      <c r="J381" s="112" t="str">
        <f t="shared" si="242"/>
        <v>-</v>
      </c>
      <c r="K381" s="64">
        <v>0</v>
      </c>
      <c r="L381" s="82" t="str">
        <f t="shared" si="243"/>
        <v>-</v>
      </c>
      <c r="M381" s="111">
        <v>0</v>
      </c>
      <c r="N381" s="112" t="str">
        <f t="shared" si="244"/>
        <v>-</v>
      </c>
      <c r="O381" s="178">
        <v>0</v>
      </c>
      <c r="P381" s="64">
        <v>0</v>
      </c>
      <c r="Q381" s="82" t="str">
        <f t="shared" si="245"/>
        <v>-</v>
      </c>
      <c r="R381" s="111">
        <v>0</v>
      </c>
      <c r="S381" s="112" t="str">
        <f t="shared" si="246"/>
        <v>-</v>
      </c>
      <c r="T381" s="64">
        <v>0</v>
      </c>
      <c r="U381" s="82" t="str">
        <f t="shared" si="247"/>
        <v>-</v>
      </c>
      <c r="V381" s="111">
        <v>0</v>
      </c>
      <c r="W381" s="112" t="str">
        <f t="shared" si="248"/>
        <v>-</v>
      </c>
      <c r="X381" s="178">
        <v>11</v>
      </c>
      <c r="Y381" s="64">
        <v>10</v>
      </c>
      <c r="Z381" s="82">
        <f t="shared" si="249"/>
        <v>0.90909090909090906</v>
      </c>
      <c r="AA381" s="111">
        <v>9812650</v>
      </c>
      <c r="AB381" s="112">
        <f t="shared" si="250"/>
        <v>981265</v>
      </c>
      <c r="AC381" s="64">
        <v>9</v>
      </c>
      <c r="AD381" s="82">
        <f t="shared" si="251"/>
        <v>0.81818181818181823</v>
      </c>
      <c r="AE381" s="111">
        <v>991404</v>
      </c>
      <c r="AF381" s="112">
        <f t="shared" si="252"/>
        <v>110156</v>
      </c>
      <c r="AG381" s="178">
        <v>11</v>
      </c>
      <c r="AH381" s="64">
        <v>11</v>
      </c>
      <c r="AI381" s="82">
        <f t="shared" si="253"/>
        <v>1</v>
      </c>
      <c r="AJ381" s="111">
        <v>3657300</v>
      </c>
      <c r="AK381" s="112">
        <f t="shared" si="254"/>
        <v>332481.81818181818</v>
      </c>
      <c r="AL381" s="64">
        <v>9</v>
      </c>
      <c r="AM381" s="82">
        <f t="shared" si="255"/>
        <v>0.81818181818181823</v>
      </c>
      <c r="AN381" s="111">
        <v>771834</v>
      </c>
      <c r="AO381" s="112">
        <f t="shared" si="256"/>
        <v>85759.333333333328</v>
      </c>
      <c r="AP381" s="178">
        <v>1</v>
      </c>
      <c r="AQ381" s="64">
        <v>1</v>
      </c>
      <c r="AR381" s="82">
        <f t="shared" si="257"/>
        <v>1</v>
      </c>
      <c r="AS381" s="111">
        <v>503810</v>
      </c>
      <c r="AT381" s="112">
        <f t="shared" si="258"/>
        <v>503810</v>
      </c>
      <c r="AU381" s="64">
        <v>1</v>
      </c>
      <c r="AV381" s="82">
        <f t="shared" si="259"/>
        <v>1</v>
      </c>
      <c r="AW381" s="111">
        <v>81112</v>
      </c>
      <c r="AX381" s="112">
        <f t="shared" si="260"/>
        <v>81112</v>
      </c>
      <c r="AY381" s="178">
        <v>0</v>
      </c>
      <c r="AZ381" s="64">
        <v>0</v>
      </c>
      <c r="BA381" s="82" t="str">
        <f t="shared" si="261"/>
        <v>-</v>
      </c>
      <c r="BB381" s="111">
        <v>0</v>
      </c>
      <c r="BC381" s="112" t="str">
        <f t="shared" si="262"/>
        <v>-</v>
      </c>
      <c r="BD381" s="64">
        <v>0</v>
      </c>
      <c r="BE381" s="82" t="str">
        <f t="shared" si="263"/>
        <v>-</v>
      </c>
      <c r="BF381" s="111">
        <v>0</v>
      </c>
      <c r="BG381" s="112" t="str">
        <f t="shared" si="264"/>
        <v>-</v>
      </c>
      <c r="BH381" s="178">
        <v>0</v>
      </c>
      <c r="BI381" s="64">
        <v>0</v>
      </c>
      <c r="BJ381" s="82" t="str">
        <f t="shared" si="265"/>
        <v>-</v>
      </c>
      <c r="BK381" s="111">
        <v>0</v>
      </c>
      <c r="BL381" s="112" t="str">
        <f t="shared" si="266"/>
        <v>-</v>
      </c>
      <c r="BM381" s="64">
        <v>0</v>
      </c>
      <c r="BN381" s="82" t="str">
        <f t="shared" si="267"/>
        <v>-</v>
      </c>
      <c r="BO381" s="111">
        <v>0</v>
      </c>
      <c r="BP381" s="112" t="str">
        <f t="shared" si="268"/>
        <v>-</v>
      </c>
      <c r="BQ381" s="109">
        <f t="shared" si="269"/>
        <v>23</v>
      </c>
      <c r="BR381" s="64">
        <f t="shared" si="270"/>
        <v>22</v>
      </c>
      <c r="BS381" s="82">
        <f t="shared" si="271"/>
        <v>0.95652173913043481</v>
      </c>
      <c r="BT381" s="111">
        <f t="shared" si="272"/>
        <v>13973760</v>
      </c>
      <c r="BU381" s="112">
        <f t="shared" si="273"/>
        <v>635170.90909090906</v>
      </c>
      <c r="BV381" s="64">
        <f t="shared" si="274"/>
        <v>19</v>
      </c>
      <c r="BW381" s="82">
        <f t="shared" si="275"/>
        <v>0.82608695652173914</v>
      </c>
      <c r="BX381" s="111">
        <f t="shared" si="276"/>
        <v>1844350</v>
      </c>
      <c r="BY381" s="112">
        <f t="shared" si="277"/>
        <v>97071.052631578947</v>
      </c>
      <c r="BZ381" s="85"/>
      <c r="CA381" s="89">
        <f t="shared" si="278"/>
        <v>0.13043478260869568</v>
      </c>
      <c r="CB381" s="89">
        <f t="shared" si="279"/>
        <v>4.3478260869565188E-2</v>
      </c>
    </row>
    <row r="382" spans="1:86" s="15" customFormat="1">
      <c r="B382" s="332"/>
      <c r="C382" s="329"/>
      <c r="D382" s="84"/>
      <c r="E382" s="209" t="s">
        <v>168</v>
      </c>
      <c r="F382" s="224">
        <v>0</v>
      </c>
      <c r="G382" s="225">
        <v>0</v>
      </c>
      <c r="H382" s="226" t="str">
        <f t="shared" si="241"/>
        <v>-</v>
      </c>
      <c r="I382" s="227">
        <v>0</v>
      </c>
      <c r="J382" s="228" t="str">
        <f t="shared" si="242"/>
        <v>-</v>
      </c>
      <c r="K382" s="225">
        <v>0</v>
      </c>
      <c r="L382" s="226" t="str">
        <f t="shared" si="243"/>
        <v>-</v>
      </c>
      <c r="M382" s="227">
        <v>0</v>
      </c>
      <c r="N382" s="228" t="str">
        <f t="shared" si="244"/>
        <v>-</v>
      </c>
      <c r="O382" s="224">
        <v>0</v>
      </c>
      <c r="P382" s="225">
        <v>0</v>
      </c>
      <c r="Q382" s="226" t="str">
        <f t="shared" si="245"/>
        <v>-</v>
      </c>
      <c r="R382" s="227">
        <v>0</v>
      </c>
      <c r="S382" s="228" t="str">
        <f t="shared" si="246"/>
        <v>-</v>
      </c>
      <c r="T382" s="225">
        <v>0</v>
      </c>
      <c r="U382" s="226" t="str">
        <f t="shared" si="247"/>
        <v>-</v>
      </c>
      <c r="V382" s="227">
        <v>0</v>
      </c>
      <c r="W382" s="228" t="str">
        <f t="shared" si="248"/>
        <v>-</v>
      </c>
      <c r="X382" s="224">
        <v>9</v>
      </c>
      <c r="Y382" s="225">
        <v>9</v>
      </c>
      <c r="Z382" s="226">
        <f t="shared" si="249"/>
        <v>1</v>
      </c>
      <c r="AA382" s="227">
        <v>5871700</v>
      </c>
      <c r="AB382" s="228">
        <f t="shared" si="250"/>
        <v>652411.11111111112</v>
      </c>
      <c r="AC382" s="225">
        <v>7</v>
      </c>
      <c r="AD382" s="226">
        <f t="shared" si="251"/>
        <v>0.77777777777777779</v>
      </c>
      <c r="AE382" s="227">
        <v>296874</v>
      </c>
      <c r="AF382" s="228">
        <f t="shared" si="252"/>
        <v>42410.571428571428</v>
      </c>
      <c r="AG382" s="224">
        <v>6</v>
      </c>
      <c r="AH382" s="225">
        <v>6</v>
      </c>
      <c r="AI382" s="226">
        <f t="shared" si="253"/>
        <v>1</v>
      </c>
      <c r="AJ382" s="227">
        <v>3620600</v>
      </c>
      <c r="AK382" s="228">
        <f t="shared" si="254"/>
        <v>603433.33333333337</v>
      </c>
      <c r="AL382" s="225">
        <v>6</v>
      </c>
      <c r="AM382" s="226">
        <f t="shared" si="255"/>
        <v>1</v>
      </c>
      <c r="AN382" s="227">
        <v>425821</v>
      </c>
      <c r="AO382" s="228">
        <f t="shared" si="256"/>
        <v>70970.166666666672</v>
      </c>
      <c r="AP382" s="224">
        <v>2</v>
      </c>
      <c r="AQ382" s="225">
        <v>2</v>
      </c>
      <c r="AR382" s="226">
        <f t="shared" si="257"/>
        <v>1</v>
      </c>
      <c r="AS382" s="227">
        <v>856880</v>
      </c>
      <c r="AT382" s="228">
        <f t="shared" si="258"/>
        <v>428440</v>
      </c>
      <c r="AU382" s="225">
        <v>2</v>
      </c>
      <c r="AV382" s="226">
        <f t="shared" si="259"/>
        <v>1</v>
      </c>
      <c r="AW382" s="227">
        <v>186719</v>
      </c>
      <c r="AX382" s="228">
        <f t="shared" si="260"/>
        <v>93359.5</v>
      </c>
      <c r="AY382" s="224">
        <v>0</v>
      </c>
      <c r="AZ382" s="225">
        <v>0</v>
      </c>
      <c r="BA382" s="226" t="str">
        <f t="shared" si="261"/>
        <v>-</v>
      </c>
      <c r="BB382" s="227">
        <v>0</v>
      </c>
      <c r="BC382" s="228" t="str">
        <f t="shared" si="262"/>
        <v>-</v>
      </c>
      <c r="BD382" s="225">
        <v>0</v>
      </c>
      <c r="BE382" s="226" t="str">
        <f t="shared" si="263"/>
        <v>-</v>
      </c>
      <c r="BF382" s="227">
        <v>0</v>
      </c>
      <c r="BG382" s="228" t="str">
        <f t="shared" si="264"/>
        <v>-</v>
      </c>
      <c r="BH382" s="224">
        <v>0</v>
      </c>
      <c r="BI382" s="225">
        <v>0</v>
      </c>
      <c r="BJ382" s="226" t="str">
        <f t="shared" si="265"/>
        <v>-</v>
      </c>
      <c r="BK382" s="227">
        <v>0</v>
      </c>
      <c r="BL382" s="228" t="str">
        <f t="shared" si="266"/>
        <v>-</v>
      </c>
      <c r="BM382" s="225">
        <v>0</v>
      </c>
      <c r="BN382" s="226" t="str">
        <f t="shared" si="267"/>
        <v>-</v>
      </c>
      <c r="BO382" s="227">
        <v>0</v>
      </c>
      <c r="BP382" s="228" t="str">
        <f t="shared" si="268"/>
        <v>-</v>
      </c>
      <c r="BQ382" s="229">
        <f t="shared" si="269"/>
        <v>17</v>
      </c>
      <c r="BR382" s="225">
        <f t="shared" si="270"/>
        <v>17</v>
      </c>
      <c r="BS382" s="226">
        <f t="shared" si="271"/>
        <v>1</v>
      </c>
      <c r="BT382" s="227">
        <f t="shared" si="272"/>
        <v>10349180</v>
      </c>
      <c r="BU382" s="228">
        <f t="shared" si="273"/>
        <v>608775.29411764711</v>
      </c>
      <c r="BV382" s="225">
        <f t="shared" si="274"/>
        <v>15</v>
      </c>
      <c r="BW382" s="226">
        <f t="shared" si="275"/>
        <v>0.88235294117647056</v>
      </c>
      <c r="BX382" s="227">
        <f t="shared" si="276"/>
        <v>909414</v>
      </c>
      <c r="BY382" s="228">
        <f t="shared" si="277"/>
        <v>60627.6</v>
      </c>
      <c r="BZ382" s="61"/>
      <c r="CA382" s="89">
        <f t="shared" si="278"/>
        <v>0.11764705882352944</v>
      </c>
      <c r="CB382" s="89">
        <f t="shared" si="279"/>
        <v>0</v>
      </c>
    </row>
    <row r="383" spans="1:86" s="15" customFormat="1">
      <c r="B383" s="332"/>
      <c r="C383" s="329"/>
      <c r="D383" s="221"/>
      <c r="E383" s="75" t="s">
        <v>234</v>
      </c>
      <c r="F383" s="222">
        <v>0</v>
      </c>
      <c r="G383" s="136">
        <v>0</v>
      </c>
      <c r="H383" s="134" t="str">
        <f>IFERROR(G383/F383,"-")</f>
        <v>-</v>
      </c>
      <c r="I383" s="137">
        <v>0</v>
      </c>
      <c r="J383" s="135" t="str">
        <f>IFERROR(I383/G383,"-")</f>
        <v>-</v>
      </c>
      <c r="K383" s="136">
        <v>0</v>
      </c>
      <c r="L383" s="134" t="str">
        <f>IFERROR(K383/F383,"-")</f>
        <v>-</v>
      </c>
      <c r="M383" s="137">
        <v>0</v>
      </c>
      <c r="N383" s="135" t="str">
        <f>IFERROR(M383/K383,"-")</f>
        <v>-</v>
      </c>
      <c r="O383" s="222">
        <v>0</v>
      </c>
      <c r="P383" s="136">
        <v>0</v>
      </c>
      <c r="Q383" s="134" t="str">
        <f>IFERROR(P383/O383,"-")</f>
        <v>-</v>
      </c>
      <c r="R383" s="137">
        <v>0</v>
      </c>
      <c r="S383" s="135" t="str">
        <f>IFERROR(R383/P383,"-")</f>
        <v>-</v>
      </c>
      <c r="T383" s="136">
        <v>0</v>
      </c>
      <c r="U383" s="134" t="str">
        <f>IFERROR(T383/O383,"-")</f>
        <v>-</v>
      </c>
      <c r="V383" s="137">
        <v>0</v>
      </c>
      <c r="W383" s="135" t="str">
        <f>IFERROR(V383/T383,"-")</f>
        <v>-</v>
      </c>
      <c r="X383" s="222">
        <v>0</v>
      </c>
      <c r="Y383" s="136">
        <v>0</v>
      </c>
      <c r="Z383" s="134" t="str">
        <f>IFERROR(Y383/X383,"-")</f>
        <v>-</v>
      </c>
      <c r="AA383" s="137">
        <v>0</v>
      </c>
      <c r="AB383" s="135" t="str">
        <f>IFERROR(AA383/Y383,"-")</f>
        <v>-</v>
      </c>
      <c r="AC383" s="136">
        <v>0</v>
      </c>
      <c r="AD383" s="134" t="str">
        <f>IFERROR(AC383/X383,"-")</f>
        <v>-</v>
      </c>
      <c r="AE383" s="137">
        <v>0</v>
      </c>
      <c r="AF383" s="135" t="str">
        <f>IFERROR(AE383/AC383,"-")</f>
        <v>-</v>
      </c>
      <c r="AG383" s="222">
        <v>0</v>
      </c>
      <c r="AH383" s="136">
        <v>0</v>
      </c>
      <c r="AI383" s="134" t="str">
        <f>IFERROR(AH383/AG383,"-")</f>
        <v>-</v>
      </c>
      <c r="AJ383" s="137">
        <v>0</v>
      </c>
      <c r="AK383" s="135" t="str">
        <f>IFERROR(AJ383/AH383,"-")</f>
        <v>-</v>
      </c>
      <c r="AL383" s="136">
        <v>0</v>
      </c>
      <c r="AM383" s="134" t="str">
        <f>IFERROR(AL383/AG383,"-")</f>
        <v>-</v>
      </c>
      <c r="AN383" s="137">
        <v>0</v>
      </c>
      <c r="AO383" s="135" t="str">
        <f>IFERROR(AN383/AL383,"-")</f>
        <v>-</v>
      </c>
      <c r="AP383" s="222">
        <v>0</v>
      </c>
      <c r="AQ383" s="136">
        <v>0</v>
      </c>
      <c r="AR383" s="134" t="str">
        <f>IFERROR(AQ383/AP383,"-")</f>
        <v>-</v>
      </c>
      <c r="AS383" s="137">
        <v>0</v>
      </c>
      <c r="AT383" s="135" t="str">
        <f>IFERROR(AS383/AQ383,"-")</f>
        <v>-</v>
      </c>
      <c r="AU383" s="136">
        <v>0</v>
      </c>
      <c r="AV383" s="134" t="str">
        <f>IFERROR(AU383/AP383,"-")</f>
        <v>-</v>
      </c>
      <c r="AW383" s="137">
        <v>0</v>
      </c>
      <c r="AX383" s="135" t="str">
        <f>IFERROR(AW383/AU383,"-")</f>
        <v>-</v>
      </c>
      <c r="AY383" s="222">
        <v>0</v>
      </c>
      <c r="AZ383" s="136">
        <v>0</v>
      </c>
      <c r="BA383" s="134" t="str">
        <f>IFERROR(AZ383/AY383,"-")</f>
        <v>-</v>
      </c>
      <c r="BB383" s="137">
        <v>0</v>
      </c>
      <c r="BC383" s="135" t="str">
        <f>IFERROR(BB383/AZ383,"-")</f>
        <v>-</v>
      </c>
      <c r="BD383" s="136">
        <v>0</v>
      </c>
      <c r="BE383" s="134" t="str">
        <f>IFERROR(BD383/AY383,"-")</f>
        <v>-</v>
      </c>
      <c r="BF383" s="137">
        <v>0</v>
      </c>
      <c r="BG383" s="135" t="str">
        <f>IFERROR(BF383/BD383,"-")</f>
        <v>-</v>
      </c>
      <c r="BH383" s="222">
        <v>0</v>
      </c>
      <c r="BI383" s="136">
        <v>0</v>
      </c>
      <c r="BJ383" s="134" t="str">
        <f>IFERROR(BI383/BH383,"-")</f>
        <v>-</v>
      </c>
      <c r="BK383" s="137">
        <v>0</v>
      </c>
      <c r="BL383" s="135" t="str">
        <f>IFERROR(BK383/BI383,"-")</f>
        <v>-</v>
      </c>
      <c r="BM383" s="136">
        <v>0</v>
      </c>
      <c r="BN383" s="134" t="str">
        <f>IFERROR(BM383/BH383,"-")</f>
        <v>-</v>
      </c>
      <c r="BO383" s="137">
        <v>0</v>
      </c>
      <c r="BP383" s="135" t="str">
        <f>IFERROR(BO383/BM383,"-")</f>
        <v>-</v>
      </c>
      <c r="BQ383" s="223">
        <f t="shared" si="269"/>
        <v>0</v>
      </c>
      <c r="BR383" s="136">
        <f t="shared" si="270"/>
        <v>0</v>
      </c>
      <c r="BS383" s="134" t="str">
        <f>IFERROR(BR383/BQ383,"-")</f>
        <v>-</v>
      </c>
      <c r="BT383" s="137">
        <f>SUM(I383,R383,AA383,AJ383,AS383,BB383,BK383)</f>
        <v>0</v>
      </c>
      <c r="BU383" s="135" t="str">
        <f>IFERROR(BT383/BR383,"-")</f>
        <v>-</v>
      </c>
      <c r="BV383" s="136">
        <f>SUM(K383,T383,AC383,AL383,AU383,BD383,BM383)</f>
        <v>0</v>
      </c>
      <c r="BW383" s="134" t="str">
        <f>IFERROR(BV383/BQ383,"-")</f>
        <v>-</v>
      </c>
      <c r="BX383" s="137">
        <f>SUM(M383,V383,AE383,AN383,AW383,BF383,BO383)</f>
        <v>0</v>
      </c>
      <c r="BY383" s="135" t="str">
        <f>IFERROR(BX383/BV383,"-")</f>
        <v>-</v>
      </c>
      <c r="BZ383" s="61"/>
      <c r="CA383" s="89" t="str">
        <f t="shared" si="278"/>
        <v>-</v>
      </c>
      <c r="CB383" s="89" t="str">
        <f t="shared" si="279"/>
        <v>-</v>
      </c>
      <c r="CC383" s="4"/>
      <c r="CD383" s="4"/>
      <c r="CE383" s="4"/>
      <c r="CF383" s="4"/>
      <c r="CG383" s="4"/>
      <c r="CH383" s="4"/>
    </row>
    <row r="384" spans="1:86" ht="13.5" customHeight="1">
      <c r="B384" s="333"/>
      <c r="C384" s="330"/>
      <c r="D384" s="338" t="s">
        <v>225</v>
      </c>
      <c r="E384" s="339"/>
      <c r="F384" s="154">
        <v>2</v>
      </c>
      <c r="G384" s="62">
        <v>2</v>
      </c>
      <c r="H384" s="83">
        <f t="shared" si="241"/>
        <v>1</v>
      </c>
      <c r="I384" s="102">
        <v>2765890</v>
      </c>
      <c r="J384" s="110">
        <f t="shared" si="242"/>
        <v>1382945</v>
      </c>
      <c r="K384" s="62">
        <v>2</v>
      </c>
      <c r="L384" s="83">
        <f t="shared" si="243"/>
        <v>1</v>
      </c>
      <c r="M384" s="102">
        <v>66924</v>
      </c>
      <c r="N384" s="110">
        <f t="shared" si="244"/>
        <v>33462</v>
      </c>
      <c r="O384" s="154">
        <v>13</v>
      </c>
      <c r="P384" s="62">
        <v>13</v>
      </c>
      <c r="Q384" s="83">
        <f t="shared" si="245"/>
        <v>1</v>
      </c>
      <c r="R384" s="102">
        <v>46632680</v>
      </c>
      <c r="S384" s="110">
        <f t="shared" si="246"/>
        <v>3587129.230769231</v>
      </c>
      <c r="T384" s="62">
        <v>9</v>
      </c>
      <c r="U384" s="83">
        <f t="shared" si="247"/>
        <v>0.69230769230769229</v>
      </c>
      <c r="V384" s="102">
        <v>14925053</v>
      </c>
      <c r="W384" s="110">
        <f t="shared" si="248"/>
        <v>1658339.2222222222</v>
      </c>
      <c r="X384" s="154">
        <v>2331</v>
      </c>
      <c r="Y384" s="62">
        <v>2143</v>
      </c>
      <c r="Z384" s="83">
        <f t="shared" si="249"/>
        <v>0.91934791934791937</v>
      </c>
      <c r="AA384" s="102">
        <v>1604443680</v>
      </c>
      <c r="AB384" s="110">
        <f t="shared" si="250"/>
        <v>748690.47130191326</v>
      </c>
      <c r="AC384" s="62">
        <v>1813</v>
      </c>
      <c r="AD384" s="83">
        <f t="shared" si="251"/>
        <v>0.77777777777777779</v>
      </c>
      <c r="AE384" s="102">
        <v>367314296</v>
      </c>
      <c r="AF384" s="110">
        <f t="shared" si="252"/>
        <v>202600.27357970216</v>
      </c>
      <c r="AG384" s="154">
        <v>1817</v>
      </c>
      <c r="AH384" s="62">
        <v>1709</v>
      </c>
      <c r="AI384" s="83">
        <f t="shared" si="253"/>
        <v>0.94056136488717668</v>
      </c>
      <c r="AJ384" s="102">
        <v>1645947200</v>
      </c>
      <c r="AK384" s="110">
        <f t="shared" si="254"/>
        <v>963105.44177881803</v>
      </c>
      <c r="AL384" s="62">
        <v>1505</v>
      </c>
      <c r="AM384" s="83">
        <f t="shared" si="255"/>
        <v>0.82828838745184374</v>
      </c>
      <c r="AN384" s="102">
        <v>328808806</v>
      </c>
      <c r="AO384" s="110">
        <f t="shared" si="256"/>
        <v>218477.6119601329</v>
      </c>
      <c r="AP384" s="154">
        <v>1316</v>
      </c>
      <c r="AQ384" s="62">
        <v>1269</v>
      </c>
      <c r="AR384" s="83">
        <f t="shared" si="257"/>
        <v>0.9642857142857143</v>
      </c>
      <c r="AS384" s="102">
        <v>1288556560</v>
      </c>
      <c r="AT384" s="110">
        <f t="shared" si="258"/>
        <v>1015411.0007880221</v>
      </c>
      <c r="AU384" s="62">
        <v>1124</v>
      </c>
      <c r="AV384" s="83">
        <f t="shared" si="259"/>
        <v>0.85410334346504557</v>
      </c>
      <c r="AW384" s="102">
        <v>263272787</v>
      </c>
      <c r="AX384" s="110">
        <f t="shared" si="260"/>
        <v>234228.45818505337</v>
      </c>
      <c r="AY384" s="154">
        <v>663</v>
      </c>
      <c r="AZ384" s="62">
        <v>628</v>
      </c>
      <c r="BA384" s="83">
        <f t="shared" si="261"/>
        <v>0.947209653092006</v>
      </c>
      <c r="BB384" s="102">
        <v>714309570</v>
      </c>
      <c r="BC384" s="110">
        <f t="shared" si="262"/>
        <v>1137435.6210191082</v>
      </c>
      <c r="BD384" s="62">
        <v>564</v>
      </c>
      <c r="BE384" s="83">
        <f t="shared" si="263"/>
        <v>0.85067873303167418</v>
      </c>
      <c r="BF384" s="102">
        <v>146156274</v>
      </c>
      <c r="BG384" s="110">
        <f t="shared" si="264"/>
        <v>259142.32978723405</v>
      </c>
      <c r="BH384" s="154">
        <v>214</v>
      </c>
      <c r="BI384" s="62">
        <v>191</v>
      </c>
      <c r="BJ384" s="83">
        <f t="shared" si="265"/>
        <v>0.89252336448598135</v>
      </c>
      <c r="BK384" s="102">
        <v>214351280</v>
      </c>
      <c r="BL384" s="110">
        <f t="shared" si="266"/>
        <v>1122258.0104712043</v>
      </c>
      <c r="BM384" s="62">
        <v>170</v>
      </c>
      <c r="BN384" s="83">
        <f t="shared" si="267"/>
        <v>0.79439252336448596</v>
      </c>
      <c r="BO384" s="102">
        <v>42782470</v>
      </c>
      <c r="BP384" s="110">
        <f t="shared" si="268"/>
        <v>251661.58823529413</v>
      </c>
      <c r="BQ384" s="108">
        <f t="shared" si="269"/>
        <v>6356</v>
      </c>
      <c r="BR384" s="62">
        <f t="shared" si="270"/>
        <v>5955</v>
      </c>
      <c r="BS384" s="83">
        <f t="shared" si="271"/>
        <v>0.93691000629326615</v>
      </c>
      <c r="BT384" s="102">
        <f t="shared" si="272"/>
        <v>5517006860</v>
      </c>
      <c r="BU384" s="110">
        <f t="shared" si="273"/>
        <v>926449.51469353482</v>
      </c>
      <c r="BV384" s="62">
        <f t="shared" si="274"/>
        <v>5187</v>
      </c>
      <c r="BW384" s="83">
        <f t="shared" si="275"/>
        <v>0.81607929515418498</v>
      </c>
      <c r="BX384" s="102">
        <f t="shared" si="276"/>
        <v>1163326610</v>
      </c>
      <c r="BY384" s="110">
        <f t="shared" si="277"/>
        <v>224277.34914208599</v>
      </c>
      <c r="BZ384" s="61"/>
      <c r="CA384" s="89">
        <f t="shared" si="278"/>
        <v>0.12083071113908117</v>
      </c>
      <c r="CB384" s="89">
        <f t="shared" si="279"/>
        <v>6.3089993706733849E-2</v>
      </c>
    </row>
    <row r="385" spans="2:80">
      <c r="B385" s="331">
        <v>64</v>
      </c>
      <c r="C385" s="328" t="s">
        <v>51</v>
      </c>
      <c r="D385" s="318" t="s">
        <v>157</v>
      </c>
      <c r="E385" s="307"/>
      <c r="F385" s="154">
        <v>10</v>
      </c>
      <c r="G385" s="62">
        <v>10</v>
      </c>
      <c r="H385" s="83">
        <f t="shared" si="241"/>
        <v>1</v>
      </c>
      <c r="I385" s="102">
        <v>5551470</v>
      </c>
      <c r="J385" s="110">
        <f t="shared" si="242"/>
        <v>555147</v>
      </c>
      <c r="K385" s="62">
        <v>9</v>
      </c>
      <c r="L385" s="83">
        <f t="shared" si="243"/>
        <v>0.9</v>
      </c>
      <c r="M385" s="102">
        <v>875275</v>
      </c>
      <c r="N385" s="110">
        <f t="shared" si="244"/>
        <v>97252.777777777781</v>
      </c>
      <c r="O385" s="154">
        <v>9</v>
      </c>
      <c r="P385" s="62">
        <v>9</v>
      </c>
      <c r="Q385" s="83">
        <f t="shared" si="245"/>
        <v>1</v>
      </c>
      <c r="R385" s="102">
        <v>4002510</v>
      </c>
      <c r="S385" s="110">
        <f t="shared" si="246"/>
        <v>444723.33333333331</v>
      </c>
      <c r="T385" s="62">
        <v>8</v>
      </c>
      <c r="U385" s="83">
        <f t="shared" si="247"/>
        <v>0.88888888888888884</v>
      </c>
      <c r="V385" s="102">
        <v>697777</v>
      </c>
      <c r="W385" s="110">
        <f t="shared" si="248"/>
        <v>87222.125</v>
      </c>
      <c r="X385" s="154">
        <v>620</v>
      </c>
      <c r="Y385" s="62">
        <v>601</v>
      </c>
      <c r="Z385" s="83">
        <f t="shared" si="249"/>
        <v>0.96935483870967742</v>
      </c>
      <c r="AA385" s="102">
        <v>238564030</v>
      </c>
      <c r="AB385" s="110">
        <f t="shared" si="250"/>
        <v>396945.1414309484</v>
      </c>
      <c r="AC385" s="62">
        <v>491</v>
      </c>
      <c r="AD385" s="83">
        <f t="shared" si="251"/>
        <v>0.79193548387096779</v>
      </c>
      <c r="AE385" s="102">
        <v>50704466</v>
      </c>
      <c r="AF385" s="110">
        <f t="shared" si="252"/>
        <v>103267.75152749491</v>
      </c>
      <c r="AG385" s="154">
        <v>279</v>
      </c>
      <c r="AH385" s="62">
        <v>277</v>
      </c>
      <c r="AI385" s="83">
        <f t="shared" si="253"/>
        <v>0.99283154121863804</v>
      </c>
      <c r="AJ385" s="102">
        <v>132492460</v>
      </c>
      <c r="AK385" s="110">
        <f t="shared" si="254"/>
        <v>478312.12996389891</v>
      </c>
      <c r="AL385" s="62">
        <v>238</v>
      </c>
      <c r="AM385" s="83">
        <f t="shared" si="255"/>
        <v>0.8530465949820788</v>
      </c>
      <c r="AN385" s="102">
        <v>18534070</v>
      </c>
      <c r="AO385" s="110">
        <f t="shared" si="256"/>
        <v>77874.243697478989</v>
      </c>
      <c r="AP385" s="154">
        <v>106</v>
      </c>
      <c r="AQ385" s="62">
        <v>104</v>
      </c>
      <c r="AR385" s="83">
        <f t="shared" si="257"/>
        <v>0.98113207547169812</v>
      </c>
      <c r="AS385" s="102">
        <v>53201040</v>
      </c>
      <c r="AT385" s="110">
        <f t="shared" si="258"/>
        <v>511548.46153846156</v>
      </c>
      <c r="AU385" s="62">
        <v>95</v>
      </c>
      <c r="AV385" s="83">
        <f t="shared" si="259"/>
        <v>0.89622641509433965</v>
      </c>
      <c r="AW385" s="102">
        <v>10329515</v>
      </c>
      <c r="AX385" s="110">
        <f t="shared" si="260"/>
        <v>108731.73684210527</v>
      </c>
      <c r="AY385" s="154">
        <v>24</v>
      </c>
      <c r="AZ385" s="62">
        <v>24</v>
      </c>
      <c r="BA385" s="83">
        <f t="shared" si="261"/>
        <v>1</v>
      </c>
      <c r="BB385" s="102">
        <v>26741750</v>
      </c>
      <c r="BC385" s="110">
        <f t="shared" si="262"/>
        <v>1114239.5833333333</v>
      </c>
      <c r="BD385" s="62">
        <v>22</v>
      </c>
      <c r="BE385" s="83">
        <f t="shared" si="263"/>
        <v>0.91666666666666663</v>
      </c>
      <c r="BF385" s="102">
        <v>6407461</v>
      </c>
      <c r="BG385" s="110">
        <f t="shared" si="264"/>
        <v>291248.22727272729</v>
      </c>
      <c r="BH385" s="154">
        <v>3</v>
      </c>
      <c r="BI385" s="62">
        <v>3</v>
      </c>
      <c r="BJ385" s="83">
        <f t="shared" si="265"/>
        <v>1</v>
      </c>
      <c r="BK385" s="102">
        <v>2680260</v>
      </c>
      <c r="BL385" s="110">
        <f t="shared" si="266"/>
        <v>893420</v>
      </c>
      <c r="BM385" s="62">
        <v>3</v>
      </c>
      <c r="BN385" s="83">
        <f t="shared" si="267"/>
        <v>1</v>
      </c>
      <c r="BO385" s="102">
        <v>254379</v>
      </c>
      <c r="BP385" s="110">
        <f t="shared" si="268"/>
        <v>84793</v>
      </c>
      <c r="BQ385" s="108">
        <f t="shared" si="269"/>
        <v>1051</v>
      </c>
      <c r="BR385" s="62">
        <f t="shared" si="270"/>
        <v>1028</v>
      </c>
      <c r="BS385" s="83">
        <f t="shared" si="271"/>
        <v>0.97811607992388205</v>
      </c>
      <c r="BT385" s="102">
        <f t="shared" si="272"/>
        <v>463233520</v>
      </c>
      <c r="BU385" s="110">
        <f t="shared" si="273"/>
        <v>450616.26459143969</v>
      </c>
      <c r="BV385" s="62">
        <f t="shared" si="274"/>
        <v>866</v>
      </c>
      <c r="BW385" s="83">
        <f t="shared" si="275"/>
        <v>0.82397716460513792</v>
      </c>
      <c r="BX385" s="102">
        <f t="shared" si="276"/>
        <v>87802943</v>
      </c>
      <c r="BY385" s="110">
        <f t="shared" si="277"/>
        <v>101389.07967667436</v>
      </c>
      <c r="BZ385" s="61"/>
      <c r="CA385" s="89">
        <f t="shared" si="278"/>
        <v>0.15413891531874413</v>
      </c>
      <c r="CB385" s="89">
        <f t="shared" si="279"/>
        <v>2.1883920076117946E-2</v>
      </c>
    </row>
    <row r="386" spans="2:80">
      <c r="B386" s="332"/>
      <c r="C386" s="329"/>
      <c r="D386" s="306" t="s">
        <v>171</v>
      </c>
      <c r="E386" s="307"/>
      <c r="F386" s="154">
        <v>1</v>
      </c>
      <c r="G386" s="62">
        <v>1</v>
      </c>
      <c r="H386" s="83">
        <f t="shared" si="241"/>
        <v>1</v>
      </c>
      <c r="I386" s="102">
        <v>444500</v>
      </c>
      <c r="J386" s="110">
        <f t="shared" si="242"/>
        <v>444500</v>
      </c>
      <c r="K386" s="62">
        <v>1</v>
      </c>
      <c r="L386" s="83">
        <f t="shared" si="243"/>
        <v>1</v>
      </c>
      <c r="M386" s="102">
        <v>187166</v>
      </c>
      <c r="N386" s="110">
        <f t="shared" si="244"/>
        <v>187166</v>
      </c>
      <c r="O386" s="154">
        <v>0</v>
      </c>
      <c r="P386" s="62">
        <v>0</v>
      </c>
      <c r="Q386" s="83" t="str">
        <f t="shared" si="245"/>
        <v>-</v>
      </c>
      <c r="R386" s="102">
        <v>0</v>
      </c>
      <c r="S386" s="110" t="str">
        <f t="shared" si="246"/>
        <v>-</v>
      </c>
      <c r="T386" s="62">
        <v>0</v>
      </c>
      <c r="U386" s="83" t="str">
        <f t="shared" si="247"/>
        <v>-</v>
      </c>
      <c r="V386" s="102">
        <v>0</v>
      </c>
      <c r="W386" s="110" t="str">
        <f t="shared" si="248"/>
        <v>-</v>
      </c>
      <c r="X386" s="154">
        <v>52</v>
      </c>
      <c r="Y386" s="62">
        <v>51</v>
      </c>
      <c r="Z386" s="83">
        <f t="shared" si="249"/>
        <v>0.98076923076923073</v>
      </c>
      <c r="AA386" s="102">
        <v>23052590</v>
      </c>
      <c r="AB386" s="110">
        <f t="shared" si="250"/>
        <v>452011.56862745096</v>
      </c>
      <c r="AC386" s="62">
        <v>40</v>
      </c>
      <c r="AD386" s="83">
        <f t="shared" si="251"/>
        <v>0.76923076923076927</v>
      </c>
      <c r="AE386" s="102">
        <v>2391815</v>
      </c>
      <c r="AF386" s="110">
        <f t="shared" si="252"/>
        <v>59795.375</v>
      </c>
      <c r="AG386" s="154">
        <v>10</v>
      </c>
      <c r="AH386" s="62">
        <v>10</v>
      </c>
      <c r="AI386" s="83">
        <f t="shared" si="253"/>
        <v>1</v>
      </c>
      <c r="AJ386" s="102">
        <v>6310060</v>
      </c>
      <c r="AK386" s="110">
        <f t="shared" si="254"/>
        <v>631006</v>
      </c>
      <c r="AL386" s="62">
        <v>9</v>
      </c>
      <c r="AM386" s="83">
        <f t="shared" si="255"/>
        <v>0.9</v>
      </c>
      <c r="AN386" s="102">
        <v>1045752</v>
      </c>
      <c r="AO386" s="110">
        <f t="shared" si="256"/>
        <v>116194.66666666667</v>
      </c>
      <c r="AP386" s="154">
        <v>2</v>
      </c>
      <c r="AQ386" s="62">
        <v>2</v>
      </c>
      <c r="AR386" s="83">
        <f t="shared" si="257"/>
        <v>1</v>
      </c>
      <c r="AS386" s="102">
        <v>1414700</v>
      </c>
      <c r="AT386" s="110">
        <f t="shared" si="258"/>
        <v>707350</v>
      </c>
      <c r="AU386" s="62">
        <v>2</v>
      </c>
      <c r="AV386" s="83">
        <f t="shared" si="259"/>
        <v>1</v>
      </c>
      <c r="AW386" s="102">
        <v>154658</v>
      </c>
      <c r="AX386" s="110">
        <f t="shared" si="260"/>
        <v>77329</v>
      </c>
      <c r="AY386" s="154">
        <v>0</v>
      </c>
      <c r="AZ386" s="62">
        <v>0</v>
      </c>
      <c r="BA386" s="83" t="str">
        <f t="shared" si="261"/>
        <v>-</v>
      </c>
      <c r="BB386" s="102">
        <v>0</v>
      </c>
      <c r="BC386" s="110" t="str">
        <f t="shared" si="262"/>
        <v>-</v>
      </c>
      <c r="BD386" s="62">
        <v>0</v>
      </c>
      <c r="BE386" s="83" t="str">
        <f t="shared" si="263"/>
        <v>-</v>
      </c>
      <c r="BF386" s="102">
        <v>0</v>
      </c>
      <c r="BG386" s="110" t="str">
        <f t="shared" si="264"/>
        <v>-</v>
      </c>
      <c r="BH386" s="154">
        <v>0</v>
      </c>
      <c r="BI386" s="62">
        <v>0</v>
      </c>
      <c r="BJ386" s="83" t="str">
        <f t="shared" si="265"/>
        <v>-</v>
      </c>
      <c r="BK386" s="102">
        <v>0</v>
      </c>
      <c r="BL386" s="110" t="str">
        <f t="shared" si="266"/>
        <v>-</v>
      </c>
      <c r="BM386" s="62">
        <v>0</v>
      </c>
      <c r="BN386" s="83" t="str">
        <f t="shared" si="267"/>
        <v>-</v>
      </c>
      <c r="BO386" s="102">
        <v>0</v>
      </c>
      <c r="BP386" s="110" t="str">
        <f t="shared" si="268"/>
        <v>-</v>
      </c>
      <c r="BQ386" s="108">
        <f t="shared" si="269"/>
        <v>65</v>
      </c>
      <c r="BR386" s="62">
        <f t="shared" si="270"/>
        <v>64</v>
      </c>
      <c r="BS386" s="83">
        <f t="shared" si="271"/>
        <v>0.98461538461538467</v>
      </c>
      <c r="BT386" s="102">
        <f t="shared" si="272"/>
        <v>31221850</v>
      </c>
      <c r="BU386" s="110">
        <f t="shared" si="273"/>
        <v>487841.40625</v>
      </c>
      <c r="BV386" s="62">
        <f t="shared" si="274"/>
        <v>52</v>
      </c>
      <c r="BW386" s="83">
        <f t="shared" si="275"/>
        <v>0.8</v>
      </c>
      <c r="BX386" s="102">
        <f t="shared" si="276"/>
        <v>3779391</v>
      </c>
      <c r="BY386" s="110">
        <f t="shared" si="277"/>
        <v>72680.596153846156</v>
      </c>
      <c r="CA386" s="89">
        <f t="shared" si="278"/>
        <v>0.18461538461538463</v>
      </c>
      <c r="CB386" s="89">
        <f t="shared" si="279"/>
        <v>1.538461538461533E-2</v>
      </c>
    </row>
    <row r="387" spans="2:80">
      <c r="B387" s="332"/>
      <c r="C387" s="329"/>
      <c r="D387" s="84"/>
      <c r="E387" s="74" t="s">
        <v>167</v>
      </c>
      <c r="F387" s="178">
        <v>1</v>
      </c>
      <c r="G387" s="64">
        <v>1</v>
      </c>
      <c r="H387" s="82">
        <f t="shared" si="241"/>
        <v>1</v>
      </c>
      <c r="I387" s="111">
        <v>444500</v>
      </c>
      <c r="J387" s="112">
        <f t="shared" si="242"/>
        <v>444500</v>
      </c>
      <c r="K387" s="64">
        <v>1</v>
      </c>
      <c r="L387" s="82">
        <f t="shared" si="243"/>
        <v>1</v>
      </c>
      <c r="M387" s="111">
        <v>187166</v>
      </c>
      <c r="N387" s="112">
        <f t="shared" si="244"/>
        <v>187166</v>
      </c>
      <c r="O387" s="178">
        <v>0</v>
      </c>
      <c r="P387" s="64">
        <v>0</v>
      </c>
      <c r="Q387" s="82" t="str">
        <f t="shared" si="245"/>
        <v>-</v>
      </c>
      <c r="R387" s="111">
        <v>0</v>
      </c>
      <c r="S387" s="112" t="str">
        <f t="shared" si="246"/>
        <v>-</v>
      </c>
      <c r="T387" s="64">
        <v>0</v>
      </c>
      <c r="U387" s="82" t="str">
        <f t="shared" si="247"/>
        <v>-</v>
      </c>
      <c r="V387" s="111">
        <v>0</v>
      </c>
      <c r="W387" s="112" t="str">
        <f t="shared" si="248"/>
        <v>-</v>
      </c>
      <c r="X387" s="178">
        <v>45</v>
      </c>
      <c r="Y387" s="64">
        <v>44</v>
      </c>
      <c r="Z387" s="82">
        <f t="shared" si="249"/>
        <v>0.97777777777777775</v>
      </c>
      <c r="AA387" s="111">
        <v>21419060</v>
      </c>
      <c r="AB387" s="112">
        <f t="shared" si="250"/>
        <v>486796.81818181818</v>
      </c>
      <c r="AC387" s="64">
        <v>34</v>
      </c>
      <c r="AD387" s="82">
        <f t="shared" si="251"/>
        <v>0.75555555555555554</v>
      </c>
      <c r="AE387" s="111">
        <v>2030864</v>
      </c>
      <c r="AF387" s="112">
        <f t="shared" si="252"/>
        <v>59731.294117647056</v>
      </c>
      <c r="AG387" s="178">
        <v>8</v>
      </c>
      <c r="AH387" s="64">
        <v>8</v>
      </c>
      <c r="AI387" s="82">
        <f t="shared" si="253"/>
        <v>1</v>
      </c>
      <c r="AJ387" s="111">
        <v>5908760</v>
      </c>
      <c r="AK387" s="112">
        <f t="shared" si="254"/>
        <v>738595</v>
      </c>
      <c r="AL387" s="64">
        <v>7</v>
      </c>
      <c r="AM387" s="82">
        <f t="shared" si="255"/>
        <v>0.875</v>
      </c>
      <c r="AN387" s="111">
        <v>972015</v>
      </c>
      <c r="AO387" s="112">
        <f t="shared" si="256"/>
        <v>138859.28571428571</v>
      </c>
      <c r="AP387" s="178">
        <v>2</v>
      </c>
      <c r="AQ387" s="64">
        <v>2</v>
      </c>
      <c r="AR387" s="82">
        <f t="shared" si="257"/>
        <v>1</v>
      </c>
      <c r="AS387" s="111">
        <v>1414700</v>
      </c>
      <c r="AT387" s="112">
        <f t="shared" si="258"/>
        <v>707350</v>
      </c>
      <c r="AU387" s="64">
        <v>2</v>
      </c>
      <c r="AV387" s="82">
        <f t="shared" si="259"/>
        <v>1</v>
      </c>
      <c r="AW387" s="111">
        <v>154658</v>
      </c>
      <c r="AX387" s="112">
        <f t="shared" si="260"/>
        <v>77329</v>
      </c>
      <c r="AY387" s="178">
        <v>0</v>
      </c>
      <c r="AZ387" s="64">
        <v>0</v>
      </c>
      <c r="BA387" s="82" t="str">
        <f t="shared" si="261"/>
        <v>-</v>
      </c>
      <c r="BB387" s="111">
        <v>0</v>
      </c>
      <c r="BC387" s="112" t="str">
        <f t="shared" si="262"/>
        <v>-</v>
      </c>
      <c r="BD387" s="64">
        <v>0</v>
      </c>
      <c r="BE387" s="82" t="str">
        <f t="shared" si="263"/>
        <v>-</v>
      </c>
      <c r="BF387" s="111">
        <v>0</v>
      </c>
      <c r="BG387" s="112" t="str">
        <f t="shared" si="264"/>
        <v>-</v>
      </c>
      <c r="BH387" s="178">
        <v>0</v>
      </c>
      <c r="BI387" s="64">
        <v>0</v>
      </c>
      <c r="BJ387" s="82" t="str">
        <f t="shared" si="265"/>
        <v>-</v>
      </c>
      <c r="BK387" s="111">
        <v>0</v>
      </c>
      <c r="BL387" s="112" t="str">
        <f t="shared" si="266"/>
        <v>-</v>
      </c>
      <c r="BM387" s="64">
        <v>0</v>
      </c>
      <c r="BN387" s="82" t="str">
        <f t="shared" si="267"/>
        <v>-</v>
      </c>
      <c r="BO387" s="111">
        <v>0</v>
      </c>
      <c r="BP387" s="112" t="str">
        <f t="shared" si="268"/>
        <v>-</v>
      </c>
      <c r="BQ387" s="109">
        <f t="shared" si="269"/>
        <v>56</v>
      </c>
      <c r="BR387" s="64">
        <f t="shared" si="270"/>
        <v>55</v>
      </c>
      <c r="BS387" s="82">
        <f t="shared" si="271"/>
        <v>0.9821428571428571</v>
      </c>
      <c r="BT387" s="111">
        <f t="shared" si="272"/>
        <v>29187020</v>
      </c>
      <c r="BU387" s="112">
        <f t="shared" si="273"/>
        <v>530673.09090909094</v>
      </c>
      <c r="BV387" s="64">
        <f t="shared" si="274"/>
        <v>44</v>
      </c>
      <c r="BW387" s="82">
        <f t="shared" si="275"/>
        <v>0.7857142857142857</v>
      </c>
      <c r="BX387" s="111">
        <f t="shared" si="276"/>
        <v>3344703</v>
      </c>
      <c r="BY387" s="112">
        <f t="shared" si="277"/>
        <v>76015.977272727279</v>
      </c>
      <c r="CA387" s="89">
        <f t="shared" si="278"/>
        <v>0.1964285714285714</v>
      </c>
      <c r="CB387" s="89">
        <f t="shared" si="279"/>
        <v>1.7857142857142905E-2</v>
      </c>
    </row>
    <row r="388" spans="2:80">
      <c r="B388" s="332"/>
      <c r="C388" s="329"/>
      <c r="D388" s="84"/>
      <c r="E388" s="209" t="s">
        <v>168</v>
      </c>
      <c r="F388" s="224">
        <v>0</v>
      </c>
      <c r="G388" s="225">
        <v>0</v>
      </c>
      <c r="H388" s="226" t="str">
        <f t="shared" si="241"/>
        <v>-</v>
      </c>
      <c r="I388" s="227">
        <v>0</v>
      </c>
      <c r="J388" s="228" t="str">
        <f t="shared" si="242"/>
        <v>-</v>
      </c>
      <c r="K388" s="225">
        <v>0</v>
      </c>
      <c r="L388" s="226" t="str">
        <f t="shared" si="243"/>
        <v>-</v>
      </c>
      <c r="M388" s="227">
        <v>0</v>
      </c>
      <c r="N388" s="228" t="str">
        <f t="shared" si="244"/>
        <v>-</v>
      </c>
      <c r="O388" s="224">
        <v>0</v>
      </c>
      <c r="P388" s="225">
        <v>0</v>
      </c>
      <c r="Q388" s="226" t="str">
        <f t="shared" si="245"/>
        <v>-</v>
      </c>
      <c r="R388" s="227">
        <v>0</v>
      </c>
      <c r="S388" s="228" t="str">
        <f t="shared" si="246"/>
        <v>-</v>
      </c>
      <c r="T388" s="225">
        <v>0</v>
      </c>
      <c r="U388" s="226" t="str">
        <f t="shared" si="247"/>
        <v>-</v>
      </c>
      <c r="V388" s="227">
        <v>0</v>
      </c>
      <c r="W388" s="228" t="str">
        <f t="shared" si="248"/>
        <v>-</v>
      </c>
      <c r="X388" s="224">
        <v>7</v>
      </c>
      <c r="Y388" s="225">
        <v>7</v>
      </c>
      <c r="Z388" s="226">
        <f t="shared" si="249"/>
        <v>1</v>
      </c>
      <c r="AA388" s="227">
        <v>1633530</v>
      </c>
      <c r="AB388" s="228">
        <f t="shared" si="250"/>
        <v>233361.42857142858</v>
      </c>
      <c r="AC388" s="225">
        <v>6</v>
      </c>
      <c r="AD388" s="226">
        <f t="shared" si="251"/>
        <v>0.8571428571428571</v>
      </c>
      <c r="AE388" s="227">
        <v>360951</v>
      </c>
      <c r="AF388" s="228">
        <f t="shared" si="252"/>
        <v>60158.5</v>
      </c>
      <c r="AG388" s="224">
        <v>2</v>
      </c>
      <c r="AH388" s="225">
        <v>2</v>
      </c>
      <c r="AI388" s="226">
        <f t="shared" si="253"/>
        <v>1</v>
      </c>
      <c r="AJ388" s="227">
        <v>401300</v>
      </c>
      <c r="AK388" s="228">
        <f t="shared" si="254"/>
        <v>200650</v>
      </c>
      <c r="AL388" s="225">
        <v>2</v>
      </c>
      <c r="AM388" s="226">
        <f t="shared" si="255"/>
        <v>1</v>
      </c>
      <c r="AN388" s="227">
        <v>73737</v>
      </c>
      <c r="AO388" s="228">
        <f t="shared" si="256"/>
        <v>36868.5</v>
      </c>
      <c r="AP388" s="224">
        <v>0</v>
      </c>
      <c r="AQ388" s="225">
        <v>0</v>
      </c>
      <c r="AR388" s="226" t="str">
        <f t="shared" si="257"/>
        <v>-</v>
      </c>
      <c r="AS388" s="227">
        <v>0</v>
      </c>
      <c r="AT388" s="228" t="str">
        <f t="shared" si="258"/>
        <v>-</v>
      </c>
      <c r="AU388" s="225">
        <v>0</v>
      </c>
      <c r="AV388" s="226" t="str">
        <f t="shared" si="259"/>
        <v>-</v>
      </c>
      <c r="AW388" s="227">
        <v>0</v>
      </c>
      <c r="AX388" s="228" t="str">
        <f t="shared" si="260"/>
        <v>-</v>
      </c>
      <c r="AY388" s="224">
        <v>0</v>
      </c>
      <c r="AZ388" s="225">
        <v>0</v>
      </c>
      <c r="BA388" s="226" t="str">
        <f t="shared" si="261"/>
        <v>-</v>
      </c>
      <c r="BB388" s="227">
        <v>0</v>
      </c>
      <c r="BC388" s="228" t="str">
        <f t="shared" si="262"/>
        <v>-</v>
      </c>
      <c r="BD388" s="225">
        <v>0</v>
      </c>
      <c r="BE388" s="226" t="str">
        <f t="shared" si="263"/>
        <v>-</v>
      </c>
      <c r="BF388" s="227">
        <v>0</v>
      </c>
      <c r="BG388" s="228" t="str">
        <f t="shared" si="264"/>
        <v>-</v>
      </c>
      <c r="BH388" s="224">
        <v>0</v>
      </c>
      <c r="BI388" s="225">
        <v>0</v>
      </c>
      <c r="BJ388" s="226" t="str">
        <f t="shared" si="265"/>
        <v>-</v>
      </c>
      <c r="BK388" s="227">
        <v>0</v>
      </c>
      <c r="BL388" s="228" t="str">
        <f t="shared" si="266"/>
        <v>-</v>
      </c>
      <c r="BM388" s="225">
        <v>0</v>
      </c>
      <c r="BN388" s="226" t="str">
        <f t="shared" si="267"/>
        <v>-</v>
      </c>
      <c r="BO388" s="227">
        <v>0</v>
      </c>
      <c r="BP388" s="228" t="str">
        <f t="shared" si="268"/>
        <v>-</v>
      </c>
      <c r="BQ388" s="229">
        <f t="shared" si="269"/>
        <v>9</v>
      </c>
      <c r="BR388" s="225">
        <f t="shared" si="270"/>
        <v>9</v>
      </c>
      <c r="BS388" s="226">
        <f t="shared" si="271"/>
        <v>1</v>
      </c>
      <c r="BT388" s="227">
        <f t="shared" si="272"/>
        <v>2034830</v>
      </c>
      <c r="BU388" s="228">
        <f t="shared" si="273"/>
        <v>226092.22222222222</v>
      </c>
      <c r="BV388" s="225">
        <f t="shared" si="274"/>
        <v>8</v>
      </c>
      <c r="BW388" s="226">
        <f t="shared" si="275"/>
        <v>0.88888888888888884</v>
      </c>
      <c r="BX388" s="227">
        <f t="shared" si="276"/>
        <v>434688</v>
      </c>
      <c r="BY388" s="228">
        <f t="shared" si="277"/>
        <v>54336</v>
      </c>
      <c r="CA388" s="89">
        <f t="shared" si="278"/>
        <v>0.11111111111111116</v>
      </c>
      <c r="CB388" s="89">
        <f t="shared" si="279"/>
        <v>0</v>
      </c>
    </row>
    <row r="389" spans="2:80">
      <c r="B389" s="332"/>
      <c r="C389" s="329"/>
      <c r="D389" s="221"/>
      <c r="E389" s="75" t="s">
        <v>234</v>
      </c>
      <c r="F389" s="222">
        <v>0</v>
      </c>
      <c r="G389" s="136">
        <v>0</v>
      </c>
      <c r="H389" s="134" t="str">
        <f>IFERROR(G389/F389,"-")</f>
        <v>-</v>
      </c>
      <c r="I389" s="137">
        <v>0</v>
      </c>
      <c r="J389" s="135" t="str">
        <f>IFERROR(I389/G389,"-")</f>
        <v>-</v>
      </c>
      <c r="K389" s="136">
        <v>0</v>
      </c>
      <c r="L389" s="134" t="str">
        <f>IFERROR(K389/F389,"-")</f>
        <v>-</v>
      </c>
      <c r="M389" s="137">
        <v>0</v>
      </c>
      <c r="N389" s="135" t="str">
        <f>IFERROR(M389/K389,"-")</f>
        <v>-</v>
      </c>
      <c r="O389" s="222">
        <v>0</v>
      </c>
      <c r="P389" s="136">
        <v>0</v>
      </c>
      <c r="Q389" s="134" t="str">
        <f>IFERROR(P389/O389,"-")</f>
        <v>-</v>
      </c>
      <c r="R389" s="137">
        <v>0</v>
      </c>
      <c r="S389" s="135" t="str">
        <f>IFERROR(R389/P389,"-")</f>
        <v>-</v>
      </c>
      <c r="T389" s="136">
        <v>0</v>
      </c>
      <c r="U389" s="134" t="str">
        <f>IFERROR(T389/O389,"-")</f>
        <v>-</v>
      </c>
      <c r="V389" s="137">
        <v>0</v>
      </c>
      <c r="W389" s="135" t="str">
        <f>IFERROR(V389/T389,"-")</f>
        <v>-</v>
      </c>
      <c r="X389" s="222">
        <v>0</v>
      </c>
      <c r="Y389" s="136">
        <v>0</v>
      </c>
      <c r="Z389" s="134" t="str">
        <f>IFERROR(Y389/X389,"-")</f>
        <v>-</v>
      </c>
      <c r="AA389" s="137">
        <v>0</v>
      </c>
      <c r="AB389" s="135" t="str">
        <f>IFERROR(AA389/Y389,"-")</f>
        <v>-</v>
      </c>
      <c r="AC389" s="136">
        <v>0</v>
      </c>
      <c r="AD389" s="134" t="str">
        <f>IFERROR(AC389/X389,"-")</f>
        <v>-</v>
      </c>
      <c r="AE389" s="137">
        <v>0</v>
      </c>
      <c r="AF389" s="135" t="str">
        <f>IFERROR(AE389/AC389,"-")</f>
        <v>-</v>
      </c>
      <c r="AG389" s="222">
        <v>0</v>
      </c>
      <c r="AH389" s="136">
        <v>0</v>
      </c>
      <c r="AI389" s="134" t="str">
        <f>IFERROR(AH389/AG389,"-")</f>
        <v>-</v>
      </c>
      <c r="AJ389" s="137">
        <v>0</v>
      </c>
      <c r="AK389" s="135" t="str">
        <f>IFERROR(AJ389/AH389,"-")</f>
        <v>-</v>
      </c>
      <c r="AL389" s="136">
        <v>0</v>
      </c>
      <c r="AM389" s="134" t="str">
        <f>IFERROR(AL389/AG389,"-")</f>
        <v>-</v>
      </c>
      <c r="AN389" s="137">
        <v>0</v>
      </c>
      <c r="AO389" s="135" t="str">
        <f>IFERROR(AN389/AL389,"-")</f>
        <v>-</v>
      </c>
      <c r="AP389" s="222">
        <v>0</v>
      </c>
      <c r="AQ389" s="136">
        <v>0</v>
      </c>
      <c r="AR389" s="134" t="str">
        <f>IFERROR(AQ389/AP389,"-")</f>
        <v>-</v>
      </c>
      <c r="AS389" s="137">
        <v>0</v>
      </c>
      <c r="AT389" s="135" t="str">
        <f>IFERROR(AS389/AQ389,"-")</f>
        <v>-</v>
      </c>
      <c r="AU389" s="136">
        <v>0</v>
      </c>
      <c r="AV389" s="134" t="str">
        <f>IFERROR(AU389/AP389,"-")</f>
        <v>-</v>
      </c>
      <c r="AW389" s="137">
        <v>0</v>
      </c>
      <c r="AX389" s="135" t="str">
        <f>IFERROR(AW389/AU389,"-")</f>
        <v>-</v>
      </c>
      <c r="AY389" s="222">
        <v>0</v>
      </c>
      <c r="AZ389" s="136">
        <v>0</v>
      </c>
      <c r="BA389" s="134" t="str">
        <f>IFERROR(AZ389/AY389,"-")</f>
        <v>-</v>
      </c>
      <c r="BB389" s="137">
        <v>0</v>
      </c>
      <c r="BC389" s="135" t="str">
        <f>IFERROR(BB389/AZ389,"-")</f>
        <v>-</v>
      </c>
      <c r="BD389" s="136">
        <v>0</v>
      </c>
      <c r="BE389" s="134" t="str">
        <f>IFERROR(BD389/AY389,"-")</f>
        <v>-</v>
      </c>
      <c r="BF389" s="137">
        <v>0</v>
      </c>
      <c r="BG389" s="135" t="str">
        <f>IFERROR(BF389/BD389,"-")</f>
        <v>-</v>
      </c>
      <c r="BH389" s="222">
        <v>0</v>
      </c>
      <c r="BI389" s="136">
        <v>0</v>
      </c>
      <c r="BJ389" s="134" t="str">
        <f>IFERROR(BI389/BH389,"-")</f>
        <v>-</v>
      </c>
      <c r="BK389" s="137">
        <v>0</v>
      </c>
      <c r="BL389" s="135" t="str">
        <f>IFERROR(BK389/BI389,"-")</f>
        <v>-</v>
      </c>
      <c r="BM389" s="136">
        <v>0</v>
      </c>
      <c r="BN389" s="134" t="str">
        <f>IFERROR(BM389/BH389,"-")</f>
        <v>-</v>
      </c>
      <c r="BO389" s="137">
        <v>0</v>
      </c>
      <c r="BP389" s="135" t="str">
        <f>IFERROR(BO389/BM389,"-")</f>
        <v>-</v>
      </c>
      <c r="BQ389" s="223">
        <f t="shared" si="269"/>
        <v>0</v>
      </c>
      <c r="BR389" s="136">
        <f t="shared" si="270"/>
        <v>0</v>
      </c>
      <c r="BS389" s="134" t="str">
        <f>IFERROR(BR389/BQ389,"-")</f>
        <v>-</v>
      </c>
      <c r="BT389" s="137">
        <f>SUM(I389,R389,AA389,AJ389,AS389,BB389,BK389)</f>
        <v>0</v>
      </c>
      <c r="BU389" s="135" t="str">
        <f>IFERROR(BT389/BR389,"-")</f>
        <v>-</v>
      </c>
      <c r="BV389" s="136">
        <f>SUM(K389,T389,AC389,AL389,AU389,BD389,BM389)</f>
        <v>0</v>
      </c>
      <c r="BW389" s="134" t="str">
        <f>IFERROR(BV389/BQ389,"-")</f>
        <v>-</v>
      </c>
      <c r="BX389" s="137">
        <f>SUM(M389,V389,AE389,AN389,AW389,BF389,BO389)</f>
        <v>0</v>
      </c>
      <c r="BY389" s="135" t="str">
        <f>IFERROR(BX389/BV389,"-")</f>
        <v>-</v>
      </c>
      <c r="CA389" s="89" t="str">
        <f t="shared" si="278"/>
        <v>-</v>
      </c>
      <c r="CB389" s="89" t="str">
        <f t="shared" si="279"/>
        <v>-</v>
      </c>
    </row>
    <row r="390" spans="2:80" ht="13.5" customHeight="1">
      <c r="B390" s="333"/>
      <c r="C390" s="330"/>
      <c r="D390" s="338" t="s">
        <v>225</v>
      </c>
      <c r="E390" s="339"/>
      <c r="F390" s="154">
        <v>61</v>
      </c>
      <c r="G390" s="62">
        <v>59</v>
      </c>
      <c r="H390" s="83">
        <f t="shared" si="241"/>
        <v>0.96721311475409832</v>
      </c>
      <c r="I390" s="102">
        <v>134306870</v>
      </c>
      <c r="J390" s="110">
        <f t="shared" si="242"/>
        <v>2276387.6271186438</v>
      </c>
      <c r="K390" s="62">
        <v>53</v>
      </c>
      <c r="L390" s="83">
        <f t="shared" si="243"/>
        <v>0.86885245901639341</v>
      </c>
      <c r="M390" s="102">
        <v>62070185</v>
      </c>
      <c r="N390" s="110">
        <f t="shared" si="244"/>
        <v>1171135.5660377359</v>
      </c>
      <c r="O390" s="154">
        <v>124</v>
      </c>
      <c r="P390" s="62">
        <v>118</v>
      </c>
      <c r="Q390" s="83">
        <f t="shared" si="245"/>
        <v>0.95161290322580649</v>
      </c>
      <c r="R390" s="102">
        <v>214277830</v>
      </c>
      <c r="S390" s="110">
        <f t="shared" si="246"/>
        <v>1815913.8135593219</v>
      </c>
      <c r="T390" s="62">
        <v>106</v>
      </c>
      <c r="U390" s="83">
        <f t="shared" si="247"/>
        <v>0.85483870967741937</v>
      </c>
      <c r="V390" s="102">
        <v>86158457</v>
      </c>
      <c r="W390" s="110">
        <f t="shared" si="248"/>
        <v>812815.63207547169</v>
      </c>
      <c r="X390" s="154">
        <v>3117</v>
      </c>
      <c r="Y390" s="62">
        <v>2914</v>
      </c>
      <c r="Z390" s="83">
        <f t="shared" si="249"/>
        <v>0.93487327558549893</v>
      </c>
      <c r="AA390" s="102">
        <v>2104884260</v>
      </c>
      <c r="AB390" s="110">
        <f t="shared" si="250"/>
        <v>722335.02402196289</v>
      </c>
      <c r="AC390" s="62">
        <v>2563</v>
      </c>
      <c r="AD390" s="83">
        <f t="shared" si="251"/>
        <v>0.82226499839589351</v>
      </c>
      <c r="AE390" s="102">
        <v>493737150</v>
      </c>
      <c r="AF390" s="110">
        <f t="shared" si="252"/>
        <v>192640.32383925086</v>
      </c>
      <c r="AG390" s="154">
        <v>2258</v>
      </c>
      <c r="AH390" s="62">
        <v>2162</v>
      </c>
      <c r="AI390" s="83">
        <f t="shared" si="253"/>
        <v>0.95748449955713022</v>
      </c>
      <c r="AJ390" s="102">
        <v>2093645010</v>
      </c>
      <c r="AK390" s="110">
        <f t="shared" si="254"/>
        <v>968383.44588344125</v>
      </c>
      <c r="AL390" s="62">
        <v>1955</v>
      </c>
      <c r="AM390" s="83">
        <f t="shared" si="255"/>
        <v>0.86581045172719218</v>
      </c>
      <c r="AN390" s="102">
        <v>408970200</v>
      </c>
      <c r="AO390" s="110">
        <f t="shared" si="256"/>
        <v>209191.91815856777</v>
      </c>
      <c r="AP390" s="154">
        <v>1424</v>
      </c>
      <c r="AQ390" s="62">
        <v>1371</v>
      </c>
      <c r="AR390" s="83">
        <f t="shared" si="257"/>
        <v>0.9627808988764045</v>
      </c>
      <c r="AS390" s="102">
        <v>1445863500</v>
      </c>
      <c r="AT390" s="110">
        <f t="shared" si="258"/>
        <v>1054605.032822757</v>
      </c>
      <c r="AU390" s="62">
        <v>1260</v>
      </c>
      <c r="AV390" s="83">
        <f t="shared" si="259"/>
        <v>0.8848314606741573</v>
      </c>
      <c r="AW390" s="102">
        <v>283114290</v>
      </c>
      <c r="AX390" s="110">
        <f t="shared" si="260"/>
        <v>224693.88095238095</v>
      </c>
      <c r="AY390" s="154">
        <v>636</v>
      </c>
      <c r="AZ390" s="62">
        <v>609</v>
      </c>
      <c r="BA390" s="83">
        <f t="shared" si="261"/>
        <v>0.95754716981132071</v>
      </c>
      <c r="BB390" s="102">
        <v>661808960</v>
      </c>
      <c r="BC390" s="110">
        <f t="shared" si="262"/>
        <v>1086714.2200328407</v>
      </c>
      <c r="BD390" s="62">
        <v>554</v>
      </c>
      <c r="BE390" s="83">
        <f t="shared" si="263"/>
        <v>0.87106918238993714</v>
      </c>
      <c r="BF390" s="102">
        <v>119013465</v>
      </c>
      <c r="BG390" s="110">
        <f t="shared" si="264"/>
        <v>214825.74909747293</v>
      </c>
      <c r="BH390" s="154">
        <v>230</v>
      </c>
      <c r="BI390" s="62">
        <v>198</v>
      </c>
      <c r="BJ390" s="83">
        <f t="shared" si="265"/>
        <v>0.86086956521739133</v>
      </c>
      <c r="BK390" s="102">
        <v>194669470</v>
      </c>
      <c r="BL390" s="110">
        <f t="shared" si="266"/>
        <v>983179.1414141414</v>
      </c>
      <c r="BM390" s="62">
        <v>178</v>
      </c>
      <c r="BN390" s="83">
        <f t="shared" si="267"/>
        <v>0.77391304347826084</v>
      </c>
      <c r="BO390" s="102">
        <v>33715523</v>
      </c>
      <c r="BP390" s="110">
        <f t="shared" si="268"/>
        <v>189413.05056179775</v>
      </c>
      <c r="BQ390" s="108">
        <f t="shared" si="269"/>
        <v>7850</v>
      </c>
      <c r="BR390" s="62">
        <f t="shared" si="270"/>
        <v>7431</v>
      </c>
      <c r="BS390" s="83">
        <f t="shared" si="271"/>
        <v>0.94662420382165602</v>
      </c>
      <c r="BT390" s="102">
        <f t="shared" si="272"/>
        <v>6849455900</v>
      </c>
      <c r="BU390" s="110">
        <f t="shared" si="273"/>
        <v>921740.80204548512</v>
      </c>
      <c r="BV390" s="62">
        <f t="shared" si="274"/>
        <v>6669</v>
      </c>
      <c r="BW390" s="83">
        <f t="shared" si="275"/>
        <v>0.8495541401273885</v>
      </c>
      <c r="BX390" s="102">
        <f t="shared" si="276"/>
        <v>1486779270</v>
      </c>
      <c r="BY390" s="110">
        <f t="shared" si="277"/>
        <v>222938.86189833557</v>
      </c>
      <c r="CA390" s="89">
        <f t="shared" si="278"/>
        <v>9.7070063694267517E-2</v>
      </c>
      <c r="CB390" s="89">
        <f t="shared" si="279"/>
        <v>5.3375796178343982E-2</v>
      </c>
    </row>
    <row r="391" spans="2:80">
      <c r="B391" s="331">
        <v>65</v>
      </c>
      <c r="C391" s="328" t="s">
        <v>11</v>
      </c>
      <c r="D391" s="318" t="s">
        <v>157</v>
      </c>
      <c r="E391" s="307"/>
      <c r="F391" s="154">
        <v>0</v>
      </c>
      <c r="G391" s="62">
        <v>0</v>
      </c>
      <c r="H391" s="83" t="str">
        <f t="shared" si="241"/>
        <v>-</v>
      </c>
      <c r="I391" s="102">
        <v>0</v>
      </c>
      <c r="J391" s="110" t="str">
        <f t="shared" si="242"/>
        <v>-</v>
      </c>
      <c r="K391" s="62">
        <v>0</v>
      </c>
      <c r="L391" s="83" t="str">
        <f t="shared" si="243"/>
        <v>-</v>
      </c>
      <c r="M391" s="102">
        <v>0</v>
      </c>
      <c r="N391" s="110" t="str">
        <f t="shared" si="244"/>
        <v>-</v>
      </c>
      <c r="O391" s="154">
        <v>1</v>
      </c>
      <c r="P391" s="62">
        <v>1</v>
      </c>
      <c r="Q391" s="83">
        <f t="shared" si="245"/>
        <v>1</v>
      </c>
      <c r="R391" s="102">
        <v>1501010</v>
      </c>
      <c r="S391" s="110">
        <f t="shared" si="246"/>
        <v>1501010</v>
      </c>
      <c r="T391" s="62">
        <v>1</v>
      </c>
      <c r="U391" s="83">
        <f t="shared" si="247"/>
        <v>1</v>
      </c>
      <c r="V391" s="102">
        <v>1339729</v>
      </c>
      <c r="W391" s="110">
        <f t="shared" si="248"/>
        <v>1339729</v>
      </c>
      <c r="X391" s="154">
        <v>442</v>
      </c>
      <c r="Y391" s="62">
        <v>436</v>
      </c>
      <c r="Z391" s="83">
        <f t="shared" si="249"/>
        <v>0.98642533936651589</v>
      </c>
      <c r="AA391" s="102">
        <v>197335530</v>
      </c>
      <c r="AB391" s="110">
        <f t="shared" si="250"/>
        <v>452604.42660550459</v>
      </c>
      <c r="AC391" s="62">
        <v>357</v>
      </c>
      <c r="AD391" s="83">
        <f t="shared" si="251"/>
        <v>0.80769230769230771</v>
      </c>
      <c r="AE391" s="102">
        <v>35100365</v>
      </c>
      <c r="AF391" s="110">
        <f t="shared" si="252"/>
        <v>98320.35014005602</v>
      </c>
      <c r="AG391" s="154">
        <v>263</v>
      </c>
      <c r="AH391" s="62">
        <v>260</v>
      </c>
      <c r="AI391" s="83">
        <f t="shared" si="253"/>
        <v>0.98859315589353614</v>
      </c>
      <c r="AJ391" s="102">
        <v>132254390</v>
      </c>
      <c r="AK391" s="110">
        <f t="shared" si="254"/>
        <v>508670.73076923075</v>
      </c>
      <c r="AL391" s="62">
        <v>221</v>
      </c>
      <c r="AM391" s="83">
        <f t="shared" si="255"/>
        <v>0.84030418250950567</v>
      </c>
      <c r="AN391" s="102">
        <v>22684292</v>
      </c>
      <c r="AO391" s="110">
        <f t="shared" si="256"/>
        <v>102643.85520361991</v>
      </c>
      <c r="AP391" s="154">
        <v>97</v>
      </c>
      <c r="AQ391" s="62">
        <v>97</v>
      </c>
      <c r="AR391" s="83">
        <f t="shared" si="257"/>
        <v>1</v>
      </c>
      <c r="AS391" s="102">
        <v>35981160</v>
      </c>
      <c r="AT391" s="110">
        <f t="shared" si="258"/>
        <v>370939.79381443298</v>
      </c>
      <c r="AU391" s="62">
        <v>88</v>
      </c>
      <c r="AV391" s="83">
        <f t="shared" si="259"/>
        <v>0.90721649484536082</v>
      </c>
      <c r="AW391" s="102">
        <v>7310527</v>
      </c>
      <c r="AX391" s="110">
        <f t="shared" si="260"/>
        <v>83074.170454545456</v>
      </c>
      <c r="AY391" s="154">
        <v>25</v>
      </c>
      <c r="AZ391" s="62">
        <v>25</v>
      </c>
      <c r="BA391" s="83">
        <f t="shared" si="261"/>
        <v>1</v>
      </c>
      <c r="BB391" s="102">
        <v>14262720</v>
      </c>
      <c r="BC391" s="110">
        <f t="shared" si="262"/>
        <v>570508.80000000005</v>
      </c>
      <c r="BD391" s="62">
        <v>22</v>
      </c>
      <c r="BE391" s="83">
        <f t="shared" si="263"/>
        <v>0.88</v>
      </c>
      <c r="BF391" s="102">
        <v>1436017</v>
      </c>
      <c r="BG391" s="110">
        <f t="shared" si="264"/>
        <v>65273.5</v>
      </c>
      <c r="BH391" s="154">
        <v>4</v>
      </c>
      <c r="BI391" s="62">
        <v>4</v>
      </c>
      <c r="BJ391" s="83">
        <f t="shared" si="265"/>
        <v>1</v>
      </c>
      <c r="BK391" s="102">
        <v>2100660</v>
      </c>
      <c r="BL391" s="110">
        <f t="shared" si="266"/>
        <v>525165</v>
      </c>
      <c r="BM391" s="62">
        <v>4</v>
      </c>
      <c r="BN391" s="83">
        <f t="shared" si="267"/>
        <v>1</v>
      </c>
      <c r="BO391" s="102">
        <v>221114</v>
      </c>
      <c r="BP391" s="110">
        <f t="shared" si="268"/>
        <v>55278.5</v>
      </c>
      <c r="BQ391" s="108">
        <f t="shared" si="269"/>
        <v>832</v>
      </c>
      <c r="BR391" s="62">
        <f t="shared" si="270"/>
        <v>823</v>
      </c>
      <c r="BS391" s="83">
        <f t="shared" si="271"/>
        <v>0.98918269230769229</v>
      </c>
      <c r="BT391" s="102">
        <f t="shared" si="272"/>
        <v>383435470</v>
      </c>
      <c r="BU391" s="110">
        <f t="shared" si="273"/>
        <v>465899.72053462942</v>
      </c>
      <c r="BV391" s="62">
        <f t="shared" si="274"/>
        <v>693</v>
      </c>
      <c r="BW391" s="83">
        <f t="shared" si="275"/>
        <v>0.83293269230769229</v>
      </c>
      <c r="BX391" s="102">
        <f t="shared" si="276"/>
        <v>68092044</v>
      </c>
      <c r="BY391" s="110">
        <f t="shared" si="277"/>
        <v>98256.917748917753</v>
      </c>
      <c r="CA391" s="89">
        <f t="shared" ref="CA391:CA454" si="280">IFERROR(BS391-BW391,"-")</f>
        <v>0.15625</v>
      </c>
      <c r="CB391" s="89">
        <f t="shared" si="279"/>
        <v>1.0817307692307709E-2</v>
      </c>
    </row>
    <row r="392" spans="2:80">
      <c r="B392" s="332"/>
      <c r="C392" s="329"/>
      <c r="D392" s="306" t="s">
        <v>171</v>
      </c>
      <c r="E392" s="307"/>
      <c r="F392" s="154">
        <v>0</v>
      </c>
      <c r="G392" s="62">
        <v>0</v>
      </c>
      <c r="H392" s="83" t="str">
        <f t="shared" si="241"/>
        <v>-</v>
      </c>
      <c r="I392" s="102">
        <v>0</v>
      </c>
      <c r="J392" s="110" t="str">
        <f t="shared" si="242"/>
        <v>-</v>
      </c>
      <c r="K392" s="62">
        <v>0</v>
      </c>
      <c r="L392" s="83" t="str">
        <f t="shared" si="243"/>
        <v>-</v>
      </c>
      <c r="M392" s="102">
        <v>0</v>
      </c>
      <c r="N392" s="110" t="str">
        <f t="shared" si="244"/>
        <v>-</v>
      </c>
      <c r="O392" s="154">
        <v>0</v>
      </c>
      <c r="P392" s="62">
        <v>0</v>
      </c>
      <c r="Q392" s="83" t="str">
        <f t="shared" si="245"/>
        <v>-</v>
      </c>
      <c r="R392" s="102">
        <v>0</v>
      </c>
      <c r="S392" s="110" t="str">
        <f t="shared" si="246"/>
        <v>-</v>
      </c>
      <c r="T392" s="62">
        <v>0</v>
      </c>
      <c r="U392" s="83" t="str">
        <f t="shared" si="247"/>
        <v>-</v>
      </c>
      <c r="V392" s="102">
        <v>0</v>
      </c>
      <c r="W392" s="110" t="str">
        <f t="shared" si="248"/>
        <v>-</v>
      </c>
      <c r="X392" s="154">
        <v>12</v>
      </c>
      <c r="Y392" s="62">
        <v>11</v>
      </c>
      <c r="Z392" s="83">
        <f t="shared" si="249"/>
        <v>0.91666666666666663</v>
      </c>
      <c r="AA392" s="102">
        <v>5122000</v>
      </c>
      <c r="AB392" s="110">
        <f t="shared" si="250"/>
        <v>465636.36363636365</v>
      </c>
      <c r="AC392" s="62">
        <v>10</v>
      </c>
      <c r="AD392" s="83">
        <f t="shared" si="251"/>
        <v>0.83333333333333337</v>
      </c>
      <c r="AE392" s="102">
        <v>543374</v>
      </c>
      <c r="AF392" s="110">
        <f t="shared" si="252"/>
        <v>54337.4</v>
      </c>
      <c r="AG392" s="154">
        <v>4</v>
      </c>
      <c r="AH392" s="62">
        <v>4</v>
      </c>
      <c r="AI392" s="83">
        <f t="shared" si="253"/>
        <v>1</v>
      </c>
      <c r="AJ392" s="102">
        <v>945570</v>
      </c>
      <c r="AK392" s="110">
        <f t="shared" si="254"/>
        <v>236392.5</v>
      </c>
      <c r="AL392" s="62">
        <v>4</v>
      </c>
      <c r="AM392" s="83">
        <f t="shared" si="255"/>
        <v>1</v>
      </c>
      <c r="AN392" s="102">
        <v>269086</v>
      </c>
      <c r="AO392" s="110">
        <f t="shared" si="256"/>
        <v>67271.5</v>
      </c>
      <c r="AP392" s="154">
        <v>0</v>
      </c>
      <c r="AQ392" s="62">
        <v>0</v>
      </c>
      <c r="AR392" s="83" t="str">
        <f t="shared" si="257"/>
        <v>-</v>
      </c>
      <c r="AS392" s="102">
        <v>0</v>
      </c>
      <c r="AT392" s="110" t="str">
        <f t="shared" si="258"/>
        <v>-</v>
      </c>
      <c r="AU392" s="62">
        <v>0</v>
      </c>
      <c r="AV392" s="83" t="str">
        <f t="shared" si="259"/>
        <v>-</v>
      </c>
      <c r="AW392" s="102">
        <v>0</v>
      </c>
      <c r="AX392" s="110" t="str">
        <f t="shared" si="260"/>
        <v>-</v>
      </c>
      <c r="AY392" s="154">
        <v>0</v>
      </c>
      <c r="AZ392" s="62">
        <v>0</v>
      </c>
      <c r="BA392" s="83" t="str">
        <f t="shared" si="261"/>
        <v>-</v>
      </c>
      <c r="BB392" s="102">
        <v>0</v>
      </c>
      <c r="BC392" s="110" t="str">
        <f t="shared" si="262"/>
        <v>-</v>
      </c>
      <c r="BD392" s="62">
        <v>0</v>
      </c>
      <c r="BE392" s="83" t="str">
        <f t="shared" si="263"/>
        <v>-</v>
      </c>
      <c r="BF392" s="102">
        <v>0</v>
      </c>
      <c r="BG392" s="110" t="str">
        <f t="shared" si="264"/>
        <v>-</v>
      </c>
      <c r="BH392" s="154">
        <v>0</v>
      </c>
      <c r="BI392" s="62">
        <v>0</v>
      </c>
      <c r="BJ392" s="83" t="str">
        <f t="shared" si="265"/>
        <v>-</v>
      </c>
      <c r="BK392" s="102">
        <v>0</v>
      </c>
      <c r="BL392" s="110" t="str">
        <f t="shared" si="266"/>
        <v>-</v>
      </c>
      <c r="BM392" s="62">
        <v>0</v>
      </c>
      <c r="BN392" s="83" t="str">
        <f t="shared" si="267"/>
        <v>-</v>
      </c>
      <c r="BO392" s="102">
        <v>0</v>
      </c>
      <c r="BP392" s="110" t="str">
        <f t="shared" si="268"/>
        <v>-</v>
      </c>
      <c r="BQ392" s="108">
        <f t="shared" si="269"/>
        <v>16</v>
      </c>
      <c r="BR392" s="62">
        <f t="shared" si="270"/>
        <v>15</v>
      </c>
      <c r="BS392" s="83">
        <f t="shared" si="271"/>
        <v>0.9375</v>
      </c>
      <c r="BT392" s="102">
        <f t="shared" si="272"/>
        <v>6067570</v>
      </c>
      <c r="BU392" s="110">
        <f t="shared" si="273"/>
        <v>404504.66666666669</v>
      </c>
      <c r="BV392" s="62">
        <f t="shared" si="274"/>
        <v>14</v>
      </c>
      <c r="BW392" s="83">
        <f t="shared" si="275"/>
        <v>0.875</v>
      </c>
      <c r="BX392" s="102">
        <f t="shared" si="276"/>
        <v>812460</v>
      </c>
      <c r="BY392" s="110">
        <f t="shared" si="277"/>
        <v>58032.857142857145</v>
      </c>
      <c r="CA392" s="89">
        <f t="shared" si="280"/>
        <v>6.25E-2</v>
      </c>
      <c r="CB392" s="89">
        <f t="shared" ref="CB392:CB455" si="281">IFERROR(1-BS392,"-")</f>
        <v>6.25E-2</v>
      </c>
    </row>
    <row r="393" spans="2:80">
      <c r="B393" s="332"/>
      <c r="C393" s="329"/>
      <c r="D393" s="84"/>
      <c r="E393" s="74" t="s">
        <v>167</v>
      </c>
      <c r="F393" s="178">
        <v>0</v>
      </c>
      <c r="G393" s="64">
        <v>0</v>
      </c>
      <c r="H393" s="82" t="str">
        <f t="shared" si="241"/>
        <v>-</v>
      </c>
      <c r="I393" s="111">
        <v>0</v>
      </c>
      <c r="J393" s="112" t="str">
        <f t="shared" si="242"/>
        <v>-</v>
      </c>
      <c r="K393" s="64">
        <v>0</v>
      </c>
      <c r="L393" s="82" t="str">
        <f t="shared" si="243"/>
        <v>-</v>
      </c>
      <c r="M393" s="111">
        <v>0</v>
      </c>
      <c r="N393" s="112" t="str">
        <f t="shared" si="244"/>
        <v>-</v>
      </c>
      <c r="O393" s="178">
        <v>0</v>
      </c>
      <c r="P393" s="64">
        <v>0</v>
      </c>
      <c r="Q393" s="82" t="str">
        <f t="shared" si="245"/>
        <v>-</v>
      </c>
      <c r="R393" s="111">
        <v>0</v>
      </c>
      <c r="S393" s="112" t="str">
        <f t="shared" si="246"/>
        <v>-</v>
      </c>
      <c r="T393" s="64">
        <v>0</v>
      </c>
      <c r="U393" s="82" t="str">
        <f t="shared" si="247"/>
        <v>-</v>
      </c>
      <c r="V393" s="111">
        <v>0</v>
      </c>
      <c r="W393" s="112" t="str">
        <f t="shared" si="248"/>
        <v>-</v>
      </c>
      <c r="X393" s="178">
        <v>6</v>
      </c>
      <c r="Y393" s="64">
        <v>5</v>
      </c>
      <c r="Z393" s="82">
        <f t="shared" si="249"/>
        <v>0.83333333333333337</v>
      </c>
      <c r="AA393" s="111">
        <v>3515760</v>
      </c>
      <c r="AB393" s="112">
        <f t="shared" si="250"/>
        <v>703152</v>
      </c>
      <c r="AC393" s="64">
        <v>5</v>
      </c>
      <c r="AD393" s="82">
        <f t="shared" si="251"/>
        <v>0.83333333333333337</v>
      </c>
      <c r="AE393" s="111">
        <v>297928</v>
      </c>
      <c r="AF393" s="112">
        <f t="shared" si="252"/>
        <v>59585.599999999999</v>
      </c>
      <c r="AG393" s="178">
        <v>3</v>
      </c>
      <c r="AH393" s="64">
        <v>3</v>
      </c>
      <c r="AI393" s="82">
        <f t="shared" si="253"/>
        <v>1</v>
      </c>
      <c r="AJ393" s="111">
        <v>855710</v>
      </c>
      <c r="AK393" s="112">
        <f t="shared" si="254"/>
        <v>285236.66666666669</v>
      </c>
      <c r="AL393" s="64">
        <v>3</v>
      </c>
      <c r="AM393" s="82">
        <f t="shared" si="255"/>
        <v>1</v>
      </c>
      <c r="AN393" s="111">
        <v>192980</v>
      </c>
      <c r="AO393" s="112">
        <f t="shared" si="256"/>
        <v>64326.666666666664</v>
      </c>
      <c r="AP393" s="178">
        <v>0</v>
      </c>
      <c r="AQ393" s="64">
        <v>0</v>
      </c>
      <c r="AR393" s="82" t="str">
        <f t="shared" si="257"/>
        <v>-</v>
      </c>
      <c r="AS393" s="111">
        <v>0</v>
      </c>
      <c r="AT393" s="112" t="str">
        <f t="shared" si="258"/>
        <v>-</v>
      </c>
      <c r="AU393" s="64">
        <v>0</v>
      </c>
      <c r="AV393" s="82" t="str">
        <f t="shared" si="259"/>
        <v>-</v>
      </c>
      <c r="AW393" s="111">
        <v>0</v>
      </c>
      <c r="AX393" s="112" t="str">
        <f t="shared" si="260"/>
        <v>-</v>
      </c>
      <c r="AY393" s="178">
        <v>0</v>
      </c>
      <c r="AZ393" s="64">
        <v>0</v>
      </c>
      <c r="BA393" s="82" t="str">
        <f t="shared" si="261"/>
        <v>-</v>
      </c>
      <c r="BB393" s="111">
        <v>0</v>
      </c>
      <c r="BC393" s="112" t="str">
        <f t="shared" si="262"/>
        <v>-</v>
      </c>
      <c r="BD393" s="64">
        <v>0</v>
      </c>
      <c r="BE393" s="82" t="str">
        <f t="shared" si="263"/>
        <v>-</v>
      </c>
      <c r="BF393" s="111">
        <v>0</v>
      </c>
      <c r="BG393" s="112" t="str">
        <f t="shared" si="264"/>
        <v>-</v>
      </c>
      <c r="BH393" s="178">
        <v>0</v>
      </c>
      <c r="BI393" s="64">
        <v>0</v>
      </c>
      <c r="BJ393" s="82" t="str">
        <f t="shared" si="265"/>
        <v>-</v>
      </c>
      <c r="BK393" s="111">
        <v>0</v>
      </c>
      <c r="BL393" s="112" t="str">
        <f t="shared" si="266"/>
        <v>-</v>
      </c>
      <c r="BM393" s="64">
        <v>0</v>
      </c>
      <c r="BN393" s="82" t="str">
        <f t="shared" si="267"/>
        <v>-</v>
      </c>
      <c r="BO393" s="111">
        <v>0</v>
      </c>
      <c r="BP393" s="112" t="str">
        <f t="shared" si="268"/>
        <v>-</v>
      </c>
      <c r="BQ393" s="109">
        <f t="shared" si="269"/>
        <v>9</v>
      </c>
      <c r="BR393" s="64">
        <f t="shared" si="270"/>
        <v>8</v>
      </c>
      <c r="BS393" s="82">
        <f t="shared" si="271"/>
        <v>0.88888888888888884</v>
      </c>
      <c r="BT393" s="111">
        <f t="shared" si="272"/>
        <v>4371470</v>
      </c>
      <c r="BU393" s="112">
        <f t="shared" si="273"/>
        <v>546433.75</v>
      </c>
      <c r="BV393" s="64">
        <f t="shared" si="274"/>
        <v>8</v>
      </c>
      <c r="BW393" s="82">
        <f t="shared" si="275"/>
        <v>0.88888888888888884</v>
      </c>
      <c r="BX393" s="111">
        <f t="shared" si="276"/>
        <v>490908</v>
      </c>
      <c r="BY393" s="112">
        <f t="shared" si="277"/>
        <v>61363.5</v>
      </c>
      <c r="CA393" s="89">
        <f t="shared" si="280"/>
        <v>0</v>
      </c>
      <c r="CB393" s="89">
        <f t="shared" si="281"/>
        <v>0.11111111111111116</v>
      </c>
    </row>
    <row r="394" spans="2:80">
      <c r="B394" s="332"/>
      <c r="C394" s="329"/>
      <c r="D394" s="84"/>
      <c r="E394" s="209" t="s">
        <v>168</v>
      </c>
      <c r="F394" s="224">
        <v>0</v>
      </c>
      <c r="G394" s="225">
        <v>0</v>
      </c>
      <c r="H394" s="226" t="str">
        <f t="shared" si="241"/>
        <v>-</v>
      </c>
      <c r="I394" s="227">
        <v>0</v>
      </c>
      <c r="J394" s="228" t="str">
        <f t="shared" si="242"/>
        <v>-</v>
      </c>
      <c r="K394" s="225">
        <v>0</v>
      </c>
      <c r="L394" s="226" t="str">
        <f t="shared" si="243"/>
        <v>-</v>
      </c>
      <c r="M394" s="227">
        <v>0</v>
      </c>
      <c r="N394" s="228" t="str">
        <f t="shared" si="244"/>
        <v>-</v>
      </c>
      <c r="O394" s="224">
        <v>0</v>
      </c>
      <c r="P394" s="225">
        <v>0</v>
      </c>
      <c r="Q394" s="226" t="str">
        <f t="shared" si="245"/>
        <v>-</v>
      </c>
      <c r="R394" s="227">
        <v>0</v>
      </c>
      <c r="S394" s="228" t="str">
        <f t="shared" si="246"/>
        <v>-</v>
      </c>
      <c r="T394" s="225">
        <v>0</v>
      </c>
      <c r="U394" s="226" t="str">
        <f t="shared" si="247"/>
        <v>-</v>
      </c>
      <c r="V394" s="227">
        <v>0</v>
      </c>
      <c r="W394" s="228" t="str">
        <f t="shared" si="248"/>
        <v>-</v>
      </c>
      <c r="X394" s="224">
        <v>6</v>
      </c>
      <c r="Y394" s="225">
        <v>6</v>
      </c>
      <c r="Z394" s="226">
        <f t="shared" si="249"/>
        <v>1</v>
      </c>
      <c r="AA394" s="227">
        <v>1606240</v>
      </c>
      <c r="AB394" s="228">
        <f t="shared" si="250"/>
        <v>267706.66666666669</v>
      </c>
      <c r="AC394" s="225">
        <v>5</v>
      </c>
      <c r="AD394" s="226">
        <f t="shared" si="251"/>
        <v>0.83333333333333337</v>
      </c>
      <c r="AE394" s="227">
        <v>245446</v>
      </c>
      <c r="AF394" s="228">
        <f t="shared" si="252"/>
        <v>49089.2</v>
      </c>
      <c r="AG394" s="224">
        <v>1</v>
      </c>
      <c r="AH394" s="225">
        <v>1</v>
      </c>
      <c r="AI394" s="226">
        <f t="shared" si="253"/>
        <v>1</v>
      </c>
      <c r="AJ394" s="227">
        <v>89860</v>
      </c>
      <c r="AK394" s="228">
        <f t="shared" si="254"/>
        <v>89860</v>
      </c>
      <c r="AL394" s="225">
        <v>1</v>
      </c>
      <c r="AM394" s="226">
        <f t="shared" si="255"/>
        <v>1</v>
      </c>
      <c r="AN394" s="227">
        <v>76106</v>
      </c>
      <c r="AO394" s="228">
        <f t="shared" si="256"/>
        <v>76106</v>
      </c>
      <c r="AP394" s="224">
        <v>0</v>
      </c>
      <c r="AQ394" s="225">
        <v>0</v>
      </c>
      <c r="AR394" s="226" t="str">
        <f t="shared" si="257"/>
        <v>-</v>
      </c>
      <c r="AS394" s="227">
        <v>0</v>
      </c>
      <c r="AT394" s="228" t="str">
        <f t="shared" si="258"/>
        <v>-</v>
      </c>
      <c r="AU394" s="225">
        <v>0</v>
      </c>
      <c r="AV394" s="226" t="str">
        <f t="shared" si="259"/>
        <v>-</v>
      </c>
      <c r="AW394" s="227">
        <v>0</v>
      </c>
      <c r="AX394" s="228" t="str">
        <f t="shared" si="260"/>
        <v>-</v>
      </c>
      <c r="AY394" s="224">
        <v>0</v>
      </c>
      <c r="AZ394" s="225">
        <v>0</v>
      </c>
      <c r="BA394" s="226" t="str">
        <f t="shared" si="261"/>
        <v>-</v>
      </c>
      <c r="BB394" s="227">
        <v>0</v>
      </c>
      <c r="BC394" s="228" t="str">
        <f t="shared" si="262"/>
        <v>-</v>
      </c>
      <c r="BD394" s="225">
        <v>0</v>
      </c>
      <c r="BE394" s="226" t="str">
        <f t="shared" si="263"/>
        <v>-</v>
      </c>
      <c r="BF394" s="227">
        <v>0</v>
      </c>
      <c r="BG394" s="228" t="str">
        <f t="shared" si="264"/>
        <v>-</v>
      </c>
      <c r="BH394" s="224">
        <v>0</v>
      </c>
      <c r="BI394" s="225">
        <v>0</v>
      </c>
      <c r="BJ394" s="226" t="str">
        <f t="shared" si="265"/>
        <v>-</v>
      </c>
      <c r="BK394" s="227">
        <v>0</v>
      </c>
      <c r="BL394" s="228" t="str">
        <f t="shared" si="266"/>
        <v>-</v>
      </c>
      <c r="BM394" s="225">
        <v>0</v>
      </c>
      <c r="BN394" s="226" t="str">
        <f t="shared" si="267"/>
        <v>-</v>
      </c>
      <c r="BO394" s="227">
        <v>0</v>
      </c>
      <c r="BP394" s="228" t="str">
        <f t="shared" si="268"/>
        <v>-</v>
      </c>
      <c r="BQ394" s="229">
        <f t="shared" si="269"/>
        <v>7</v>
      </c>
      <c r="BR394" s="225">
        <f t="shared" si="270"/>
        <v>7</v>
      </c>
      <c r="BS394" s="226">
        <f t="shared" si="271"/>
        <v>1</v>
      </c>
      <c r="BT394" s="227">
        <f t="shared" si="272"/>
        <v>1696100</v>
      </c>
      <c r="BU394" s="228">
        <f t="shared" si="273"/>
        <v>242300</v>
      </c>
      <c r="BV394" s="225">
        <f t="shared" si="274"/>
        <v>6</v>
      </c>
      <c r="BW394" s="226">
        <f t="shared" si="275"/>
        <v>0.8571428571428571</v>
      </c>
      <c r="BX394" s="227">
        <f t="shared" si="276"/>
        <v>321552</v>
      </c>
      <c r="BY394" s="228">
        <f t="shared" si="277"/>
        <v>53592</v>
      </c>
      <c r="CA394" s="89">
        <f t="shared" si="280"/>
        <v>0.1428571428571429</v>
      </c>
      <c r="CB394" s="89">
        <f t="shared" si="281"/>
        <v>0</v>
      </c>
    </row>
    <row r="395" spans="2:80">
      <c r="B395" s="332"/>
      <c r="C395" s="329"/>
      <c r="D395" s="221"/>
      <c r="E395" s="75" t="s">
        <v>234</v>
      </c>
      <c r="F395" s="222">
        <v>0</v>
      </c>
      <c r="G395" s="136">
        <v>0</v>
      </c>
      <c r="H395" s="134" t="str">
        <f>IFERROR(G395/F395,"-")</f>
        <v>-</v>
      </c>
      <c r="I395" s="137">
        <v>0</v>
      </c>
      <c r="J395" s="135" t="str">
        <f>IFERROR(I395/G395,"-")</f>
        <v>-</v>
      </c>
      <c r="K395" s="136">
        <v>0</v>
      </c>
      <c r="L395" s="134" t="str">
        <f>IFERROR(K395/F395,"-")</f>
        <v>-</v>
      </c>
      <c r="M395" s="137">
        <v>0</v>
      </c>
      <c r="N395" s="135" t="str">
        <f>IFERROR(M395/K395,"-")</f>
        <v>-</v>
      </c>
      <c r="O395" s="222">
        <v>0</v>
      </c>
      <c r="P395" s="136">
        <v>0</v>
      </c>
      <c r="Q395" s="134" t="str">
        <f>IFERROR(P395/O395,"-")</f>
        <v>-</v>
      </c>
      <c r="R395" s="137">
        <v>0</v>
      </c>
      <c r="S395" s="135" t="str">
        <f>IFERROR(R395/P395,"-")</f>
        <v>-</v>
      </c>
      <c r="T395" s="136">
        <v>0</v>
      </c>
      <c r="U395" s="134" t="str">
        <f>IFERROR(T395/O395,"-")</f>
        <v>-</v>
      </c>
      <c r="V395" s="137">
        <v>0</v>
      </c>
      <c r="W395" s="135" t="str">
        <f>IFERROR(V395/T395,"-")</f>
        <v>-</v>
      </c>
      <c r="X395" s="222">
        <v>0</v>
      </c>
      <c r="Y395" s="136">
        <v>0</v>
      </c>
      <c r="Z395" s="134" t="str">
        <f>IFERROR(Y395/X395,"-")</f>
        <v>-</v>
      </c>
      <c r="AA395" s="137">
        <v>0</v>
      </c>
      <c r="AB395" s="135" t="str">
        <f>IFERROR(AA395/Y395,"-")</f>
        <v>-</v>
      </c>
      <c r="AC395" s="136">
        <v>0</v>
      </c>
      <c r="AD395" s="134" t="str">
        <f>IFERROR(AC395/X395,"-")</f>
        <v>-</v>
      </c>
      <c r="AE395" s="137">
        <v>0</v>
      </c>
      <c r="AF395" s="135" t="str">
        <f>IFERROR(AE395/AC395,"-")</f>
        <v>-</v>
      </c>
      <c r="AG395" s="222">
        <v>0</v>
      </c>
      <c r="AH395" s="136">
        <v>0</v>
      </c>
      <c r="AI395" s="134" t="str">
        <f>IFERROR(AH395/AG395,"-")</f>
        <v>-</v>
      </c>
      <c r="AJ395" s="137">
        <v>0</v>
      </c>
      <c r="AK395" s="135" t="str">
        <f>IFERROR(AJ395/AH395,"-")</f>
        <v>-</v>
      </c>
      <c r="AL395" s="136">
        <v>0</v>
      </c>
      <c r="AM395" s="134" t="str">
        <f>IFERROR(AL395/AG395,"-")</f>
        <v>-</v>
      </c>
      <c r="AN395" s="137">
        <v>0</v>
      </c>
      <c r="AO395" s="135" t="str">
        <f>IFERROR(AN395/AL395,"-")</f>
        <v>-</v>
      </c>
      <c r="AP395" s="222">
        <v>0</v>
      </c>
      <c r="AQ395" s="136">
        <v>0</v>
      </c>
      <c r="AR395" s="134" t="str">
        <f>IFERROR(AQ395/AP395,"-")</f>
        <v>-</v>
      </c>
      <c r="AS395" s="137">
        <v>0</v>
      </c>
      <c r="AT395" s="135" t="str">
        <f>IFERROR(AS395/AQ395,"-")</f>
        <v>-</v>
      </c>
      <c r="AU395" s="136">
        <v>0</v>
      </c>
      <c r="AV395" s="134" t="str">
        <f>IFERROR(AU395/AP395,"-")</f>
        <v>-</v>
      </c>
      <c r="AW395" s="137">
        <v>0</v>
      </c>
      <c r="AX395" s="135" t="str">
        <f>IFERROR(AW395/AU395,"-")</f>
        <v>-</v>
      </c>
      <c r="AY395" s="222">
        <v>0</v>
      </c>
      <c r="AZ395" s="136">
        <v>0</v>
      </c>
      <c r="BA395" s="134" t="str">
        <f>IFERROR(AZ395/AY395,"-")</f>
        <v>-</v>
      </c>
      <c r="BB395" s="137">
        <v>0</v>
      </c>
      <c r="BC395" s="135" t="str">
        <f>IFERROR(BB395/AZ395,"-")</f>
        <v>-</v>
      </c>
      <c r="BD395" s="136">
        <v>0</v>
      </c>
      <c r="BE395" s="134" t="str">
        <f>IFERROR(BD395/AY395,"-")</f>
        <v>-</v>
      </c>
      <c r="BF395" s="137">
        <v>0</v>
      </c>
      <c r="BG395" s="135" t="str">
        <f>IFERROR(BF395/BD395,"-")</f>
        <v>-</v>
      </c>
      <c r="BH395" s="222">
        <v>0</v>
      </c>
      <c r="BI395" s="136">
        <v>0</v>
      </c>
      <c r="BJ395" s="134" t="str">
        <f>IFERROR(BI395/BH395,"-")</f>
        <v>-</v>
      </c>
      <c r="BK395" s="137">
        <v>0</v>
      </c>
      <c r="BL395" s="135" t="str">
        <f>IFERROR(BK395/BI395,"-")</f>
        <v>-</v>
      </c>
      <c r="BM395" s="136">
        <v>0</v>
      </c>
      <c r="BN395" s="134" t="str">
        <f>IFERROR(BM395/BH395,"-")</f>
        <v>-</v>
      </c>
      <c r="BO395" s="137">
        <v>0</v>
      </c>
      <c r="BP395" s="135" t="str">
        <f>IFERROR(BO395/BM395,"-")</f>
        <v>-</v>
      </c>
      <c r="BQ395" s="223">
        <f t="shared" si="269"/>
        <v>0</v>
      </c>
      <c r="BR395" s="136">
        <f t="shared" si="270"/>
        <v>0</v>
      </c>
      <c r="BS395" s="134" t="str">
        <f>IFERROR(BR395/BQ395,"-")</f>
        <v>-</v>
      </c>
      <c r="BT395" s="137">
        <f>SUM(I395,R395,AA395,AJ395,AS395,BB395,BK395)</f>
        <v>0</v>
      </c>
      <c r="BU395" s="135" t="str">
        <f>IFERROR(BT395/BR395,"-")</f>
        <v>-</v>
      </c>
      <c r="BV395" s="136">
        <f>SUM(K395,T395,AC395,AL395,AU395,BD395,BM395)</f>
        <v>0</v>
      </c>
      <c r="BW395" s="134" t="str">
        <f>IFERROR(BV395/BQ395,"-")</f>
        <v>-</v>
      </c>
      <c r="BX395" s="137">
        <f>SUM(M395,V395,AE395,AN395,AW395,BF395,BO395)</f>
        <v>0</v>
      </c>
      <c r="BY395" s="135" t="str">
        <f>IFERROR(BX395/BV395,"-")</f>
        <v>-</v>
      </c>
      <c r="CA395" s="89" t="str">
        <f t="shared" si="280"/>
        <v>-</v>
      </c>
      <c r="CB395" s="89" t="str">
        <f t="shared" si="281"/>
        <v>-</v>
      </c>
    </row>
    <row r="396" spans="2:80" ht="13.5" customHeight="1">
      <c r="B396" s="333"/>
      <c r="C396" s="330"/>
      <c r="D396" s="338" t="s">
        <v>225</v>
      </c>
      <c r="E396" s="339"/>
      <c r="F396" s="154">
        <v>7</v>
      </c>
      <c r="G396" s="62">
        <v>6</v>
      </c>
      <c r="H396" s="83">
        <f t="shared" si="241"/>
        <v>0.8571428571428571</v>
      </c>
      <c r="I396" s="102">
        <v>4699700</v>
      </c>
      <c r="J396" s="110">
        <f t="shared" si="242"/>
        <v>783283.33333333337</v>
      </c>
      <c r="K396" s="62">
        <v>3</v>
      </c>
      <c r="L396" s="83">
        <f t="shared" si="243"/>
        <v>0.42857142857142855</v>
      </c>
      <c r="M396" s="102">
        <v>925413</v>
      </c>
      <c r="N396" s="110">
        <f t="shared" si="244"/>
        <v>308471</v>
      </c>
      <c r="O396" s="154">
        <v>22</v>
      </c>
      <c r="P396" s="62">
        <v>21</v>
      </c>
      <c r="Q396" s="83">
        <f t="shared" si="245"/>
        <v>0.95454545454545459</v>
      </c>
      <c r="R396" s="102">
        <v>39207890</v>
      </c>
      <c r="S396" s="110">
        <f t="shared" si="246"/>
        <v>1867042.3809523811</v>
      </c>
      <c r="T396" s="62">
        <v>16</v>
      </c>
      <c r="U396" s="83">
        <f t="shared" si="247"/>
        <v>0.72727272727272729</v>
      </c>
      <c r="V396" s="102">
        <v>7491135</v>
      </c>
      <c r="W396" s="110">
        <f t="shared" si="248"/>
        <v>468195.9375</v>
      </c>
      <c r="X396" s="154">
        <v>1346</v>
      </c>
      <c r="Y396" s="62">
        <v>1234</v>
      </c>
      <c r="Z396" s="83">
        <f t="shared" si="249"/>
        <v>0.91679049034175331</v>
      </c>
      <c r="AA396" s="102">
        <v>837669460</v>
      </c>
      <c r="AB396" s="110">
        <f t="shared" si="250"/>
        <v>678824.52188006486</v>
      </c>
      <c r="AC396" s="62">
        <v>1020</v>
      </c>
      <c r="AD396" s="83">
        <f t="shared" si="251"/>
        <v>0.7578008915304606</v>
      </c>
      <c r="AE396" s="102">
        <v>173564893</v>
      </c>
      <c r="AF396" s="110">
        <f t="shared" si="252"/>
        <v>170161.65980392156</v>
      </c>
      <c r="AG396" s="154">
        <v>967</v>
      </c>
      <c r="AH396" s="62">
        <v>924</v>
      </c>
      <c r="AI396" s="83">
        <f t="shared" si="253"/>
        <v>0.9555325749741469</v>
      </c>
      <c r="AJ396" s="102">
        <v>850831260</v>
      </c>
      <c r="AK396" s="110">
        <f t="shared" si="254"/>
        <v>920813.0519480519</v>
      </c>
      <c r="AL396" s="62">
        <v>823</v>
      </c>
      <c r="AM396" s="83">
        <f t="shared" si="255"/>
        <v>0.85108583247156155</v>
      </c>
      <c r="AN396" s="102">
        <v>179808814</v>
      </c>
      <c r="AO396" s="110">
        <f t="shared" si="256"/>
        <v>218479.72539489673</v>
      </c>
      <c r="AP396" s="154">
        <v>695</v>
      </c>
      <c r="AQ396" s="62">
        <v>678</v>
      </c>
      <c r="AR396" s="83">
        <f t="shared" si="257"/>
        <v>0.97553956834532374</v>
      </c>
      <c r="AS396" s="102">
        <v>693254690</v>
      </c>
      <c r="AT396" s="110">
        <f t="shared" si="258"/>
        <v>1022499.5427728613</v>
      </c>
      <c r="AU396" s="62">
        <v>624</v>
      </c>
      <c r="AV396" s="83">
        <f t="shared" si="259"/>
        <v>0.89784172661870498</v>
      </c>
      <c r="AW396" s="102">
        <v>159892240</v>
      </c>
      <c r="AX396" s="110">
        <f t="shared" si="260"/>
        <v>256237.56410256409</v>
      </c>
      <c r="AY396" s="154">
        <v>375</v>
      </c>
      <c r="AZ396" s="62">
        <v>359</v>
      </c>
      <c r="BA396" s="83">
        <f t="shared" si="261"/>
        <v>0.95733333333333337</v>
      </c>
      <c r="BB396" s="102">
        <v>398719380</v>
      </c>
      <c r="BC396" s="110">
        <f t="shared" si="262"/>
        <v>1110638.9415041783</v>
      </c>
      <c r="BD396" s="62">
        <v>323</v>
      </c>
      <c r="BE396" s="83">
        <f t="shared" si="263"/>
        <v>0.86133333333333328</v>
      </c>
      <c r="BF396" s="102">
        <v>68999151</v>
      </c>
      <c r="BG396" s="110">
        <f t="shared" si="264"/>
        <v>213619.66253869969</v>
      </c>
      <c r="BH396" s="154">
        <v>144</v>
      </c>
      <c r="BI396" s="62">
        <v>135</v>
      </c>
      <c r="BJ396" s="83">
        <f t="shared" si="265"/>
        <v>0.9375</v>
      </c>
      <c r="BK396" s="102">
        <v>122332100</v>
      </c>
      <c r="BL396" s="110">
        <f t="shared" si="266"/>
        <v>906163.70370370371</v>
      </c>
      <c r="BM396" s="62">
        <v>116</v>
      </c>
      <c r="BN396" s="83">
        <f t="shared" si="267"/>
        <v>0.80555555555555558</v>
      </c>
      <c r="BO396" s="102">
        <v>11512775</v>
      </c>
      <c r="BP396" s="110">
        <f t="shared" si="268"/>
        <v>99248.06034482758</v>
      </c>
      <c r="BQ396" s="108">
        <f t="shared" si="269"/>
        <v>3556</v>
      </c>
      <c r="BR396" s="62">
        <f t="shared" si="270"/>
        <v>3357</v>
      </c>
      <c r="BS396" s="83">
        <f t="shared" si="271"/>
        <v>0.94403824521934754</v>
      </c>
      <c r="BT396" s="102">
        <f t="shared" si="272"/>
        <v>2946714480</v>
      </c>
      <c r="BU396" s="110">
        <f t="shared" si="273"/>
        <v>877782.09115281503</v>
      </c>
      <c r="BV396" s="62">
        <f t="shared" si="274"/>
        <v>2925</v>
      </c>
      <c r="BW396" s="83">
        <f t="shared" si="275"/>
        <v>0.8225534308211474</v>
      </c>
      <c r="BX396" s="102">
        <f t="shared" si="276"/>
        <v>602194421</v>
      </c>
      <c r="BY396" s="110">
        <f t="shared" si="277"/>
        <v>205878.43452991452</v>
      </c>
      <c r="CA396" s="89">
        <f t="shared" si="280"/>
        <v>0.12148481439820014</v>
      </c>
      <c r="CB396" s="89">
        <f t="shared" si="281"/>
        <v>5.5961754780652462E-2</v>
      </c>
    </row>
    <row r="397" spans="2:80">
      <c r="B397" s="331">
        <v>66</v>
      </c>
      <c r="C397" s="328" t="s">
        <v>5</v>
      </c>
      <c r="D397" s="318" t="s">
        <v>157</v>
      </c>
      <c r="E397" s="307"/>
      <c r="F397" s="154">
        <v>1</v>
      </c>
      <c r="G397" s="62">
        <v>1</v>
      </c>
      <c r="H397" s="83">
        <f t="shared" ref="H397:H450" si="282">IFERROR(G397/F397,"-")</f>
        <v>1</v>
      </c>
      <c r="I397" s="102">
        <v>80730</v>
      </c>
      <c r="J397" s="110">
        <f t="shared" ref="J397:J450" si="283">IFERROR(I397/G397,"-")</f>
        <v>80730</v>
      </c>
      <c r="K397" s="62">
        <v>0</v>
      </c>
      <c r="L397" s="83">
        <f t="shared" ref="L397:L450" si="284">IFERROR(K397/F397,"-")</f>
        <v>0</v>
      </c>
      <c r="M397" s="102">
        <v>0</v>
      </c>
      <c r="N397" s="110" t="str">
        <f t="shared" ref="N397:N450" si="285">IFERROR(M397/K397,"-")</f>
        <v>-</v>
      </c>
      <c r="O397" s="154">
        <v>1</v>
      </c>
      <c r="P397" s="62">
        <v>1</v>
      </c>
      <c r="Q397" s="83">
        <f t="shared" ref="Q397:Q450" si="286">IFERROR(P397/O397,"-")</f>
        <v>1</v>
      </c>
      <c r="R397" s="102">
        <v>160240</v>
      </c>
      <c r="S397" s="110">
        <f t="shared" ref="S397:S450" si="287">IFERROR(R397/P397,"-")</f>
        <v>160240</v>
      </c>
      <c r="T397" s="62">
        <v>1</v>
      </c>
      <c r="U397" s="83">
        <f t="shared" ref="U397:U450" si="288">IFERROR(T397/O397,"-")</f>
        <v>1</v>
      </c>
      <c r="V397" s="102">
        <v>116795</v>
      </c>
      <c r="W397" s="110">
        <f t="shared" ref="W397:W450" si="289">IFERROR(V397/T397,"-")</f>
        <v>116795</v>
      </c>
      <c r="X397" s="154">
        <v>990</v>
      </c>
      <c r="Y397" s="62">
        <v>967</v>
      </c>
      <c r="Z397" s="83">
        <f t="shared" ref="Z397:Z450" si="290">IFERROR(Y397/X397,"-")</f>
        <v>0.97676767676767673</v>
      </c>
      <c r="AA397" s="102">
        <v>365395700</v>
      </c>
      <c r="AB397" s="110">
        <f t="shared" ref="AB397:AB450" si="291">IFERROR(AA397/Y397,"-")</f>
        <v>377865.25336091005</v>
      </c>
      <c r="AC397" s="62">
        <v>796</v>
      </c>
      <c r="AD397" s="83">
        <f t="shared" ref="AD397:AD450" si="292">IFERROR(AC397/X397,"-")</f>
        <v>0.804040404040404</v>
      </c>
      <c r="AE397" s="102">
        <v>87574594</v>
      </c>
      <c r="AF397" s="110">
        <f t="shared" ref="AF397:AF450" si="293">IFERROR(AE397/AC397,"-")</f>
        <v>110018.33417085427</v>
      </c>
      <c r="AG397" s="154">
        <v>645</v>
      </c>
      <c r="AH397" s="62">
        <v>636</v>
      </c>
      <c r="AI397" s="83">
        <f t="shared" ref="AI397:AI450" si="294">IFERROR(AH397/AG397,"-")</f>
        <v>0.98604651162790702</v>
      </c>
      <c r="AJ397" s="102">
        <v>317255970</v>
      </c>
      <c r="AK397" s="110">
        <f t="shared" ref="AK397:AK450" si="295">IFERROR(AJ397/AH397,"-")</f>
        <v>498830.14150943398</v>
      </c>
      <c r="AL397" s="62">
        <v>540</v>
      </c>
      <c r="AM397" s="83">
        <f t="shared" ref="AM397:AM450" si="296">IFERROR(AL397/AG397,"-")</f>
        <v>0.83720930232558144</v>
      </c>
      <c r="AN397" s="102">
        <v>71464258</v>
      </c>
      <c r="AO397" s="110">
        <f t="shared" ref="AO397:AO450" si="297">IFERROR(AN397/AL397,"-")</f>
        <v>132341.21851851852</v>
      </c>
      <c r="AP397" s="154">
        <v>329</v>
      </c>
      <c r="AQ397" s="62">
        <v>328</v>
      </c>
      <c r="AR397" s="83">
        <f t="shared" ref="AR397:AR450" si="298">IFERROR(AQ397/AP397,"-")</f>
        <v>0.99696048632218848</v>
      </c>
      <c r="AS397" s="102">
        <v>203636580</v>
      </c>
      <c r="AT397" s="110">
        <f t="shared" ref="AT397:AT450" si="299">IFERROR(AS397/AQ397,"-")</f>
        <v>620843.23170731706</v>
      </c>
      <c r="AU397" s="62">
        <v>297</v>
      </c>
      <c r="AV397" s="83">
        <f t="shared" ref="AV397:AV450" si="300">IFERROR(AU397/AP397,"-")</f>
        <v>0.90273556231003038</v>
      </c>
      <c r="AW397" s="102">
        <v>44889578</v>
      </c>
      <c r="AX397" s="110">
        <f t="shared" ref="AX397:AX450" si="301">IFERROR(AW397/AU397,"-")</f>
        <v>151143.36026936027</v>
      </c>
      <c r="AY397" s="154">
        <v>133</v>
      </c>
      <c r="AZ397" s="62">
        <v>132</v>
      </c>
      <c r="BA397" s="83">
        <f t="shared" ref="BA397:BA450" si="302">IFERROR(AZ397/AY397,"-")</f>
        <v>0.99248120300751874</v>
      </c>
      <c r="BB397" s="102">
        <v>82836670</v>
      </c>
      <c r="BC397" s="110">
        <f t="shared" ref="BC397:BC450" si="303">IFERROR(BB397/AZ397,"-")</f>
        <v>627550.53030303027</v>
      </c>
      <c r="BD397" s="62">
        <v>124</v>
      </c>
      <c r="BE397" s="83">
        <f t="shared" ref="BE397:BE450" si="304">IFERROR(BD397/AY397,"-")</f>
        <v>0.93233082706766912</v>
      </c>
      <c r="BF397" s="102">
        <v>18605260</v>
      </c>
      <c r="BG397" s="110">
        <f t="shared" ref="BG397:BG450" si="305">IFERROR(BF397/BD397,"-")</f>
        <v>150042.4193548387</v>
      </c>
      <c r="BH397" s="154">
        <v>28</v>
      </c>
      <c r="BI397" s="62">
        <v>28</v>
      </c>
      <c r="BJ397" s="83">
        <f t="shared" ref="BJ397:BJ450" si="306">IFERROR(BI397/BH397,"-")</f>
        <v>1</v>
      </c>
      <c r="BK397" s="102">
        <v>15907030</v>
      </c>
      <c r="BL397" s="110">
        <f t="shared" ref="BL397:BL450" si="307">IFERROR(BK397/BI397,"-")</f>
        <v>568108.21428571432</v>
      </c>
      <c r="BM397" s="62">
        <v>25</v>
      </c>
      <c r="BN397" s="83">
        <f t="shared" ref="BN397:BN450" si="308">IFERROR(BM397/BH397,"-")</f>
        <v>0.8928571428571429</v>
      </c>
      <c r="BO397" s="102">
        <v>1761496</v>
      </c>
      <c r="BP397" s="110">
        <f t="shared" ref="BP397:BP450" si="309">IFERROR(BO397/BM397,"-")</f>
        <v>70459.839999999997</v>
      </c>
      <c r="BQ397" s="108">
        <f t="shared" ref="BQ397:BQ450" si="310">SUM(F397,O397,X397,AG397,AP397,AY397,BH397)</f>
        <v>2127</v>
      </c>
      <c r="BR397" s="62">
        <f t="shared" ref="BR397:BR450" si="311">SUM(G397,P397,Y397,AH397,AQ397,AZ397,BI397)</f>
        <v>2093</v>
      </c>
      <c r="BS397" s="83">
        <f t="shared" ref="BS397:BS450" si="312">IFERROR(BR397/BQ397,"-")</f>
        <v>0.98401504466384582</v>
      </c>
      <c r="BT397" s="102">
        <f t="shared" ref="BT397:BT450" si="313">SUM(I397,R397,AA397,AJ397,AS397,BB397,BK397)</f>
        <v>985272920</v>
      </c>
      <c r="BU397" s="110">
        <f t="shared" ref="BU397:BU450" si="314">IFERROR(BT397/BR397,"-")</f>
        <v>470746.73674151936</v>
      </c>
      <c r="BV397" s="62">
        <f t="shared" ref="BV397:BV450" si="315">SUM(K397,T397,AC397,AL397,AU397,BD397,BM397)</f>
        <v>1783</v>
      </c>
      <c r="BW397" s="83">
        <f t="shared" ref="BW397:BW450" si="316">IFERROR(BV397/BQ397,"-")</f>
        <v>0.83826986365773393</v>
      </c>
      <c r="BX397" s="102">
        <f t="shared" ref="BX397:BX450" si="317">SUM(M397,V397,AE397,AN397,AW397,BF397,BO397)</f>
        <v>224411981</v>
      </c>
      <c r="BY397" s="110">
        <f t="shared" ref="BY397:BY450" si="318">IFERROR(BX397/BV397,"-")</f>
        <v>125862.01962983735</v>
      </c>
      <c r="CA397" s="89">
        <f t="shared" si="280"/>
        <v>0.14574518100611189</v>
      </c>
      <c r="CB397" s="89">
        <f t="shared" si="281"/>
        <v>1.5984955336154183E-2</v>
      </c>
    </row>
    <row r="398" spans="2:80">
      <c r="B398" s="332"/>
      <c r="C398" s="329"/>
      <c r="D398" s="306" t="s">
        <v>171</v>
      </c>
      <c r="E398" s="307"/>
      <c r="F398" s="154">
        <v>0</v>
      </c>
      <c r="G398" s="62">
        <v>0</v>
      </c>
      <c r="H398" s="83" t="str">
        <f t="shared" si="282"/>
        <v>-</v>
      </c>
      <c r="I398" s="102">
        <v>0</v>
      </c>
      <c r="J398" s="110" t="str">
        <f t="shared" si="283"/>
        <v>-</v>
      </c>
      <c r="K398" s="62">
        <v>0</v>
      </c>
      <c r="L398" s="83" t="str">
        <f t="shared" si="284"/>
        <v>-</v>
      </c>
      <c r="M398" s="102">
        <v>0</v>
      </c>
      <c r="N398" s="110" t="str">
        <f t="shared" si="285"/>
        <v>-</v>
      </c>
      <c r="O398" s="154">
        <v>0</v>
      </c>
      <c r="P398" s="62">
        <v>0</v>
      </c>
      <c r="Q398" s="83" t="str">
        <f t="shared" si="286"/>
        <v>-</v>
      </c>
      <c r="R398" s="102">
        <v>0</v>
      </c>
      <c r="S398" s="110" t="str">
        <f t="shared" si="287"/>
        <v>-</v>
      </c>
      <c r="T398" s="62">
        <v>0</v>
      </c>
      <c r="U398" s="83" t="str">
        <f t="shared" si="288"/>
        <v>-</v>
      </c>
      <c r="V398" s="102">
        <v>0</v>
      </c>
      <c r="W398" s="110" t="str">
        <f t="shared" si="289"/>
        <v>-</v>
      </c>
      <c r="X398" s="154">
        <v>24</v>
      </c>
      <c r="Y398" s="62">
        <v>23</v>
      </c>
      <c r="Z398" s="83">
        <f t="shared" si="290"/>
        <v>0.95833333333333337</v>
      </c>
      <c r="AA398" s="102">
        <v>13485410</v>
      </c>
      <c r="AB398" s="110">
        <f t="shared" si="291"/>
        <v>586322.17391304346</v>
      </c>
      <c r="AC398" s="62">
        <v>14</v>
      </c>
      <c r="AD398" s="83">
        <f t="shared" si="292"/>
        <v>0.58333333333333337</v>
      </c>
      <c r="AE398" s="102">
        <v>1558687</v>
      </c>
      <c r="AF398" s="110">
        <f t="shared" si="293"/>
        <v>111334.78571428571</v>
      </c>
      <c r="AG398" s="154">
        <v>11</v>
      </c>
      <c r="AH398" s="62">
        <v>11</v>
      </c>
      <c r="AI398" s="83">
        <f t="shared" si="294"/>
        <v>1</v>
      </c>
      <c r="AJ398" s="102">
        <v>3743190</v>
      </c>
      <c r="AK398" s="110">
        <f t="shared" si="295"/>
        <v>340290</v>
      </c>
      <c r="AL398" s="62">
        <v>11</v>
      </c>
      <c r="AM398" s="83">
        <f t="shared" si="296"/>
        <v>1</v>
      </c>
      <c r="AN398" s="102">
        <v>1285116</v>
      </c>
      <c r="AO398" s="110">
        <f t="shared" si="297"/>
        <v>116828.72727272728</v>
      </c>
      <c r="AP398" s="154">
        <v>3</v>
      </c>
      <c r="AQ398" s="62">
        <v>3</v>
      </c>
      <c r="AR398" s="83">
        <f t="shared" si="298"/>
        <v>1</v>
      </c>
      <c r="AS398" s="102">
        <v>4981130</v>
      </c>
      <c r="AT398" s="110">
        <f t="shared" si="299"/>
        <v>1660376.6666666667</v>
      </c>
      <c r="AU398" s="62">
        <v>2</v>
      </c>
      <c r="AV398" s="83">
        <f t="shared" si="300"/>
        <v>0.66666666666666663</v>
      </c>
      <c r="AW398" s="102">
        <v>154162</v>
      </c>
      <c r="AX398" s="110">
        <f t="shared" si="301"/>
        <v>77081</v>
      </c>
      <c r="AY398" s="154">
        <v>1</v>
      </c>
      <c r="AZ398" s="62">
        <v>1</v>
      </c>
      <c r="BA398" s="83">
        <f t="shared" si="302"/>
        <v>1</v>
      </c>
      <c r="BB398" s="102">
        <v>702810</v>
      </c>
      <c r="BC398" s="110">
        <f t="shared" si="303"/>
        <v>702810</v>
      </c>
      <c r="BD398" s="62">
        <v>1</v>
      </c>
      <c r="BE398" s="83">
        <f t="shared" si="304"/>
        <v>1</v>
      </c>
      <c r="BF398" s="102">
        <v>68794</v>
      </c>
      <c r="BG398" s="110">
        <f t="shared" si="305"/>
        <v>68794</v>
      </c>
      <c r="BH398" s="154">
        <v>0</v>
      </c>
      <c r="BI398" s="62">
        <v>0</v>
      </c>
      <c r="BJ398" s="83" t="str">
        <f t="shared" si="306"/>
        <v>-</v>
      </c>
      <c r="BK398" s="102">
        <v>0</v>
      </c>
      <c r="BL398" s="110" t="str">
        <f t="shared" si="307"/>
        <v>-</v>
      </c>
      <c r="BM398" s="62">
        <v>0</v>
      </c>
      <c r="BN398" s="83" t="str">
        <f t="shared" si="308"/>
        <v>-</v>
      </c>
      <c r="BO398" s="102">
        <v>0</v>
      </c>
      <c r="BP398" s="110" t="str">
        <f t="shared" si="309"/>
        <v>-</v>
      </c>
      <c r="BQ398" s="108">
        <f t="shared" si="310"/>
        <v>39</v>
      </c>
      <c r="BR398" s="62">
        <f t="shared" si="311"/>
        <v>38</v>
      </c>
      <c r="BS398" s="83">
        <f t="shared" si="312"/>
        <v>0.97435897435897434</v>
      </c>
      <c r="BT398" s="102">
        <f t="shared" si="313"/>
        <v>22912540</v>
      </c>
      <c r="BU398" s="110">
        <f t="shared" si="314"/>
        <v>602961.57894736843</v>
      </c>
      <c r="BV398" s="62">
        <f t="shared" si="315"/>
        <v>28</v>
      </c>
      <c r="BW398" s="83">
        <f t="shared" si="316"/>
        <v>0.71794871794871795</v>
      </c>
      <c r="BX398" s="102">
        <f t="shared" si="317"/>
        <v>3066759</v>
      </c>
      <c r="BY398" s="110">
        <f t="shared" si="318"/>
        <v>109527.10714285714</v>
      </c>
      <c r="CA398" s="89">
        <f t="shared" si="280"/>
        <v>0.25641025641025639</v>
      </c>
      <c r="CB398" s="89">
        <f t="shared" si="281"/>
        <v>2.5641025641025661E-2</v>
      </c>
    </row>
    <row r="399" spans="2:80">
      <c r="B399" s="332"/>
      <c r="C399" s="329"/>
      <c r="D399" s="84"/>
      <c r="E399" s="74" t="s">
        <v>167</v>
      </c>
      <c r="F399" s="178">
        <v>0</v>
      </c>
      <c r="G399" s="64">
        <v>0</v>
      </c>
      <c r="H399" s="82" t="str">
        <f t="shared" si="282"/>
        <v>-</v>
      </c>
      <c r="I399" s="111">
        <v>0</v>
      </c>
      <c r="J399" s="112" t="str">
        <f t="shared" si="283"/>
        <v>-</v>
      </c>
      <c r="K399" s="64">
        <v>0</v>
      </c>
      <c r="L399" s="82" t="str">
        <f t="shared" si="284"/>
        <v>-</v>
      </c>
      <c r="M399" s="111">
        <v>0</v>
      </c>
      <c r="N399" s="112" t="str">
        <f t="shared" si="285"/>
        <v>-</v>
      </c>
      <c r="O399" s="178">
        <v>0</v>
      </c>
      <c r="P399" s="64">
        <v>0</v>
      </c>
      <c r="Q399" s="82" t="str">
        <f t="shared" si="286"/>
        <v>-</v>
      </c>
      <c r="R399" s="111">
        <v>0</v>
      </c>
      <c r="S399" s="112" t="str">
        <f t="shared" si="287"/>
        <v>-</v>
      </c>
      <c r="T399" s="64">
        <v>0</v>
      </c>
      <c r="U399" s="82" t="str">
        <f t="shared" si="288"/>
        <v>-</v>
      </c>
      <c r="V399" s="111">
        <v>0</v>
      </c>
      <c r="W399" s="112" t="str">
        <f t="shared" si="289"/>
        <v>-</v>
      </c>
      <c r="X399" s="178">
        <v>16</v>
      </c>
      <c r="Y399" s="64">
        <v>16</v>
      </c>
      <c r="Z399" s="82">
        <f t="shared" si="290"/>
        <v>1</v>
      </c>
      <c r="AA399" s="111">
        <v>9601570</v>
      </c>
      <c r="AB399" s="112">
        <f t="shared" si="291"/>
        <v>600098.125</v>
      </c>
      <c r="AC399" s="64">
        <v>9</v>
      </c>
      <c r="AD399" s="82">
        <f t="shared" si="292"/>
        <v>0.5625</v>
      </c>
      <c r="AE399" s="111">
        <v>1142036</v>
      </c>
      <c r="AF399" s="112">
        <f t="shared" si="293"/>
        <v>126892.88888888889</v>
      </c>
      <c r="AG399" s="178">
        <v>8</v>
      </c>
      <c r="AH399" s="64">
        <v>8</v>
      </c>
      <c r="AI399" s="82">
        <f t="shared" si="294"/>
        <v>1</v>
      </c>
      <c r="AJ399" s="111">
        <v>2533200</v>
      </c>
      <c r="AK399" s="112">
        <f t="shared" si="295"/>
        <v>316650</v>
      </c>
      <c r="AL399" s="64">
        <v>8</v>
      </c>
      <c r="AM399" s="82">
        <f t="shared" si="296"/>
        <v>1</v>
      </c>
      <c r="AN399" s="111">
        <v>857836</v>
      </c>
      <c r="AO399" s="112">
        <f t="shared" si="297"/>
        <v>107229.5</v>
      </c>
      <c r="AP399" s="178">
        <v>3</v>
      </c>
      <c r="AQ399" s="64">
        <v>3</v>
      </c>
      <c r="AR399" s="82">
        <f t="shared" si="298"/>
        <v>1</v>
      </c>
      <c r="AS399" s="111">
        <v>4981130</v>
      </c>
      <c r="AT399" s="112">
        <f t="shared" si="299"/>
        <v>1660376.6666666667</v>
      </c>
      <c r="AU399" s="64">
        <v>2</v>
      </c>
      <c r="AV399" s="82">
        <f t="shared" si="300"/>
        <v>0.66666666666666663</v>
      </c>
      <c r="AW399" s="111">
        <v>154162</v>
      </c>
      <c r="AX399" s="112">
        <f t="shared" si="301"/>
        <v>77081</v>
      </c>
      <c r="AY399" s="178">
        <v>1</v>
      </c>
      <c r="AZ399" s="64">
        <v>1</v>
      </c>
      <c r="BA399" s="82">
        <f t="shared" si="302"/>
        <v>1</v>
      </c>
      <c r="BB399" s="111">
        <v>702810</v>
      </c>
      <c r="BC399" s="112">
        <f t="shared" si="303"/>
        <v>702810</v>
      </c>
      <c r="BD399" s="64">
        <v>1</v>
      </c>
      <c r="BE399" s="82">
        <f t="shared" si="304"/>
        <v>1</v>
      </c>
      <c r="BF399" s="111">
        <v>68794</v>
      </c>
      <c r="BG399" s="112">
        <f t="shared" si="305"/>
        <v>68794</v>
      </c>
      <c r="BH399" s="178">
        <v>0</v>
      </c>
      <c r="BI399" s="64">
        <v>0</v>
      </c>
      <c r="BJ399" s="82" t="str">
        <f t="shared" si="306"/>
        <v>-</v>
      </c>
      <c r="BK399" s="111">
        <v>0</v>
      </c>
      <c r="BL399" s="112" t="str">
        <f t="shared" si="307"/>
        <v>-</v>
      </c>
      <c r="BM399" s="64">
        <v>0</v>
      </c>
      <c r="BN399" s="82" t="str">
        <f t="shared" si="308"/>
        <v>-</v>
      </c>
      <c r="BO399" s="111">
        <v>0</v>
      </c>
      <c r="BP399" s="112" t="str">
        <f t="shared" si="309"/>
        <v>-</v>
      </c>
      <c r="BQ399" s="109">
        <f t="shared" si="310"/>
        <v>28</v>
      </c>
      <c r="BR399" s="64">
        <f t="shared" si="311"/>
        <v>28</v>
      </c>
      <c r="BS399" s="82">
        <f t="shared" si="312"/>
        <v>1</v>
      </c>
      <c r="BT399" s="111">
        <f t="shared" si="313"/>
        <v>17818710</v>
      </c>
      <c r="BU399" s="112">
        <f t="shared" si="314"/>
        <v>636382.5</v>
      </c>
      <c r="BV399" s="64">
        <f t="shared" si="315"/>
        <v>20</v>
      </c>
      <c r="BW399" s="82">
        <f t="shared" si="316"/>
        <v>0.7142857142857143</v>
      </c>
      <c r="BX399" s="111">
        <f t="shared" si="317"/>
        <v>2222828</v>
      </c>
      <c r="BY399" s="112">
        <f t="shared" si="318"/>
        <v>111141.4</v>
      </c>
      <c r="CA399" s="89">
        <f t="shared" si="280"/>
        <v>0.2857142857142857</v>
      </c>
      <c r="CB399" s="89">
        <f t="shared" si="281"/>
        <v>0</v>
      </c>
    </row>
    <row r="400" spans="2:80">
      <c r="B400" s="332"/>
      <c r="C400" s="329"/>
      <c r="D400" s="84"/>
      <c r="E400" s="209" t="s">
        <v>168</v>
      </c>
      <c r="F400" s="224">
        <v>0</v>
      </c>
      <c r="G400" s="225">
        <v>0</v>
      </c>
      <c r="H400" s="226" t="str">
        <f t="shared" si="282"/>
        <v>-</v>
      </c>
      <c r="I400" s="227">
        <v>0</v>
      </c>
      <c r="J400" s="228" t="str">
        <f t="shared" si="283"/>
        <v>-</v>
      </c>
      <c r="K400" s="225">
        <v>0</v>
      </c>
      <c r="L400" s="226" t="str">
        <f t="shared" si="284"/>
        <v>-</v>
      </c>
      <c r="M400" s="227">
        <v>0</v>
      </c>
      <c r="N400" s="228" t="str">
        <f t="shared" si="285"/>
        <v>-</v>
      </c>
      <c r="O400" s="224">
        <v>0</v>
      </c>
      <c r="P400" s="225">
        <v>0</v>
      </c>
      <c r="Q400" s="226" t="str">
        <f t="shared" si="286"/>
        <v>-</v>
      </c>
      <c r="R400" s="227">
        <v>0</v>
      </c>
      <c r="S400" s="228" t="str">
        <f t="shared" si="287"/>
        <v>-</v>
      </c>
      <c r="T400" s="225">
        <v>0</v>
      </c>
      <c r="U400" s="226" t="str">
        <f t="shared" si="288"/>
        <v>-</v>
      </c>
      <c r="V400" s="227">
        <v>0</v>
      </c>
      <c r="W400" s="228" t="str">
        <f t="shared" si="289"/>
        <v>-</v>
      </c>
      <c r="X400" s="224">
        <v>8</v>
      </c>
      <c r="Y400" s="225">
        <v>7</v>
      </c>
      <c r="Z400" s="226">
        <f t="shared" si="290"/>
        <v>0.875</v>
      </c>
      <c r="AA400" s="227">
        <v>3883840</v>
      </c>
      <c r="AB400" s="228">
        <f t="shared" si="291"/>
        <v>554834.28571428568</v>
      </c>
      <c r="AC400" s="225">
        <v>5</v>
      </c>
      <c r="AD400" s="226">
        <f t="shared" si="292"/>
        <v>0.625</v>
      </c>
      <c r="AE400" s="227">
        <v>416651</v>
      </c>
      <c r="AF400" s="228">
        <f t="shared" si="293"/>
        <v>83330.2</v>
      </c>
      <c r="AG400" s="224">
        <v>3</v>
      </c>
      <c r="AH400" s="225">
        <v>3</v>
      </c>
      <c r="AI400" s="226">
        <f t="shared" si="294"/>
        <v>1</v>
      </c>
      <c r="AJ400" s="227">
        <v>1209990</v>
      </c>
      <c r="AK400" s="228">
        <f t="shared" si="295"/>
        <v>403330</v>
      </c>
      <c r="AL400" s="225">
        <v>3</v>
      </c>
      <c r="AM400" s="226">
        <f t="shared" si="296"/>
        <v>1</v>
      </c>
      <c r="AN400" s="227">
        <v>427280</v>
      </c>
      <c r="AO400" s="228">
        <f t="shared" si="297"/>
        <v>142426.66666666666</v>
      </c>
      <c r="AP400" s="224">
        <v>0</v>
      </c>
      <c r="AQ400" s="225">
        <v>0</v>
      </c>
      <c r="AR400" s="226" t="str">
        <f t="shared" si="298"/>
        <v>-</v>
      </c>
      <c r="AS400" s="227">
        <v>0</v>
      </c>
      <c r="AT400" s="228" t="str">
        <f t="shared" si="299"/>
        <v>-</v>
      </c>
      <c r="AU400" s="225">
        <v>0</v>
      </c>
      <c r="AV400" s="226" t="str">
        <f t="shared" si="300"/>
        <v>-</v>
      </c>
      <c r="AW400" s="227">
        <v>0</v>
      </c>
      <c r="AX400" s="228" t="str">
        <f t="shared" si="301"/>
        <v>-</v>
      </c>
      <c r="AY400" s="224">
        <v>0</v>
      </c>
      <c r="AZ400" s="225">
        <v>0</v>
      </c>
      <c r="BA400" s="226" t="str">
        <f t="shared" si="302"/>
        <v>-</v>
      </c>
      <c r="BB400" s="227">
        <v>0</v>
      </c>
      <c r="BC400" s="228" t="str">
        <f t="shared" si="303"/>
        <v>-</v>
      </c>
      <c r="BD400" s="225">
        <v>0</v>
      </c>
      <c r="BE400" s="226" t="str">
        <f t="shared" si="304"/>
        <v>-</v>
      </c>
      <c r="BF400" s="227">
        <v>0</v>
      </c>
      <c r="BG400" s="228" t="str">
        <f t="shared" si="305"/>
        <v>-</v>
      </c>
      <c r="BH400" s="224">
        <v>0</v>
      </c>
      <c r="BI400" s="225">
        <v>0</v>
      </c>
      <c r="BJ400" s="226" t="str">
        <f t="shared" si="306"/>
        <v>-</v>
      </c>
      <c r="BK400" s="227">
        <v>0</v>
      </c>
      <c r="BL400" s="228" t="str">
        <f t="shared" si="307"/>
        <v>-</v>
      </c>
      <c r="BM400" s="225">
        <v>0</v>
      </c>
      <c r="BN400" s="226" t="str">
        <f t="shared" si="308"/>
        <v>-</v>
      </c>
      <c r="BO400" s="227">
        <v>0</v>
      </c>
      <c r="BP400" s="228" t="str">
        <f t="shared" si="309"/>
        <v>-</v>
      </c>
      <c r="BQ400" s="229">
        <f t="shared" si="310"/>
        <v>11</v>
      </c>
      <c r="BR400" s="225">
        <f t="shared" si="311"/>
        <v>10</v>
      </c>
      <c r="BS400" s="226">
        <f t="shared" si="312"/>
        <v>0.90909090909090906</v>
      </c>
      <c r="BT400" s="227">
        <f t="shared" si="313"/>
        <v>5093830</v>
      </c>
      <c r="BU400" s="228">
        <f t="shared" si="314"/>
        <v>509383</v>
      </c>
      <c r="BV400" s="225">
        <f t="shared" si="315"/>
        <v>8</v>
      </c>
      <c r="BW400" s="226">
        <f t="shared" si="316"/>
        <v>0.72727272727272729</v>
      </c>
      <c r="BX400" s="227">
        <f t="shared" si="317"/>
        <v>843931</v>
      </c>
      <c r="BY400" s="228">
        <f t="shared" si="318"/>
        <v>105491.375</v>
      </c>
      <c r="CA400" s="89">
        <f t="shared" si="280"/>
        <v>0.18181818181818177</v>
      </c>
      <c r="CB400" s="89">
        <f t="shared" si="281"/>
        <v>9.0909090909090939E-2</v>
      </c>
    </row>
    <row r="401" spans="2:80">
      <c r="B401" s="332"/>
      <c r="C401" s="329"/>
      <c r="D401" s="221"/>
      <c r="E401" s="75" t="s">
        <v>234</v>
      </c>
      <c r="F401" s="222">
        <v>0</v>
      </c>
      <c r="G401" s="136">
        <v>0</v>
      </c>
      <c r="H401" s="134" t="str">
        <f>IFERROR(G401/F401,"-")</f>
        <v>-</v>
      </c>
      <c r="I401" s="137">
        <v>0</v>
      </c>
      <c r="J401" s="135" t="str">
        <f>IFERROR(I401/G401,"-")</f>
        <v>-</v>
      </c>
      <c r="K401" s="136">
        <v>0</v>
      </c>
      <c r="L401" s="134" t="str">
        <f>IFERROR(K401/F401,"-")</f>
        <v>-</v>
      </c>
      <c r="M401" s="137">
        <v>0</v>
      </c>
      <c r="N401" s="135" t="str">
        <f>IFERROR(M401/K401,"-")</f>
        <v>-</v>
      </c>
      <c r="O401" s="222">
        <v>0</v>
      </c>
      <c r="P401" s="136">
        <v>0</v>
      </c>
      <c r="Q401" s="134" t="str">
        <f>IFERROR(P401/O401,"-")</f>
        <v>-</v>
      </c>
      <c r="R401" s="137">
        <v>0</v>
      </c>
      <c r="S401" s="135" t="str">
        <f>IFERROR(R401/P401,"-")</f>
        <v>-</v>
      </c>
      <c r="T401" s="136">
        <v>0</v>
      </c>
      <c r="U401" s="134" t="str">
        <f>IFERROR(T401/O401,"-")</f>
        <v>-</v>
      </c>
      <c r="V401" s="137">
        <v>0</v>
      </c>
      <c r="W401" s="135" t="str">
        <f>IFERROR(V401/T401,"-")</f>
        <v>-</v>
      </c>
      <c r="X401" s="222">
        <v>0</v>
      </c>
      <c r="Y401" s="136">
        <v>0</v>
      </c>
      <c r="Z401" s="134" t="str">
        <f>IFERROR(Y401/X401,"-")</f>
        <v>-</v>
      </c>
      <c r="AA401" s="137">
        <v>0</v>
      </c>
      <c r="AB401" s="135" t="str">
        <f>IFERROR(AA401/Y401,"-")</f>
        <v>-</v>
      </c>
      <c r="AC401" s="136">
        <v>0</v>
      </c>
      <c r="AD401" s="134" t="str">
        <f>IFERROR(AC401/X401,"-")</f>
        <v>-</v>
      </c>
      <c r="AE401" s="137">
        <v>0</v>
      </c>
      <c r="AF401" s="135" t="str">
        <f>IFERROR(AE401/AC401,"-")</f>
        <v>-</v>
      </c>
      <c r="AG401" s="222">
        <v>0</v>
      </c>
      <c r="AH401" s="136">
        <v>0</v>
      </c>
      <c r="AI401" s="134" t="str">
        <f>IFERROR(AH401/AG401,"-")</f>
        <v>-</v>
      </c>
      <c r="AJ401" s="137">
        <v>0</v>
      </c>
      <c r="AK401" s="135" t="str">
        <f>IFERROR(AJ401/AH401,"-")</f>
        <v>-</v>
      </c>
      <c r="AL401" s="136">
        <v>0</v>
      </c>
      <c r="AM401" s="134" t="str">
        <f>IFERROR(AL401/AG401,"-")</f>
        <v>-</v>
      </c>
      <c r="AN401" s="137">
        <v>0</v>
      </c>
      <c r="AO401" s="135" t="str">
        <f>IFERROR(AN401/AL401,"-")</f>
        <v>-</v>
      </c>
      <c r="AP401" s="222">
        <v>0</v>
      </c>
      <c r="AQ401" s="136">
        <v>0</v>
      </c>
      <c r="AR401" s="134" t="str">
        <f>IFERROR(AQ401/AP401,"-")</f>
        <v>-</v>
      </c>
      <c r="AS401" s="137">
        <v>0</v>
      </c>
      <c r="AT401" s="135" t="str">
        <f>IFERROR(AS401/AQ401,"-")</f>
        <v>-</v>
      </c>
      <c r="AU401" s="136">
        <v>0</v>
      </c>
      <c r="AV401" s="134" t="str">
        <f>IFERROR(AU401/AP401,"-")</f>
        <v>-</v>
      </c>
      <c r="AW401" s="137">
        <v>0</v>
      </c>
      <c r="AX401" s="135" t="str">
        <f>IFERROR(AW401/AU401,"-")</f>
        <v>-</v>
      </c>
      <c r="AY401" s="222">
        <v>0</v>
      </c>
      <c r="AZ401" s="136">
        <v>0</v>
      </c>
      <c r="BA401" s="134" t="str">
        <f>IFERROR(AZ401/AY401,"-")</f>
        <v>-</v>
      </c>
      <c r="BB401" s="137">
        <v>0</v>
      </c>
      <c r="BC401" s="135" t="str">
        <f>IFERROR(BB401/AZ401,"-")</f>
        <v>-</v>
      </c>
      <c r="BD401" s="136">
        <v>0</v>
      </c>
      <c r="BE401" s="134" t="str">
        <f>IFERROR(BD401/AY401,"-")</f>
        <v>-</v>
      </c>
      <c r="BF401" s="137">
        <v>0</v>
      </c>
      <c r="BG401" s="135" t="str">
        <f>IFERROR(BF401/BD401,"-")</f>
        <v>-</v>
      </c>
      <c r="BH401" s="222">
        <v>0</v>
      </c>
      <c r="BI401" s="136">
        <v>0</v>
      </c>
      <c r="BJ401" s="134" t="str">
        <f>IFERROR(BI401/BH401,"-")</f>
        <v>-</v>
      </c>
      <c r="BK401" s="137">
        <v>0</v>
      </c>
      <c r="BL401" s="135" t="str">
        <f>IFERROR(BK401/BI401,"-")</f>
        <v>-</v>
      </c>
      <c r="BM401" s="136">
        <v>0</v>
      </c>
      <c r="BN401" s="134" t="str">
        <f>IFERROR(BM401/BH401,"-")</f>
        <v>-</v>
      </c>
      <c r="BO401" s="137">
        <v>0</v>
      </c>
      <c r="BP401" s="135" t="str">
        <f>IFERROR(BO401/BM401,"-")</f>
        <v>-</v>
      </c>
      <c r="BQ401" s="223">
        <f t="shared" si="310"/>
        <v>0</v>
      </c>
      <c r="BR401" s="136">
        <f t="shared" si="311"/>
        <v>0</v>
      </c>
      <c r="BS401" s="134" t="str">
        <f>IFERROR(BR401/BQ401,"-")</f>
        <v>-</v>
      </c>
      <c r="BT401" s="137">
        <f>SUM(I401,R401,AA401,AJ401,AS401,BB401,BK401)</f>
        <v>0</v>
      </c>
      <c r="BU401" s="135" t="str">
        <f>IFERROR(BT401/BR401,"-")</f>
        <v>-</v>
      </c>
      <c r="BV401" s="136">
        <f>SUM(K401,T401,AC401,AL401,AU401,BD401,BM401)</f>
        <v>0</v>
      </c>
      <c r="BW401" s="134" t="str">
        <f>IFERROR(BV401/BQ401,"-")</f>
        <v>-</v>
      </c>
      <c r="BX401" s="137">
        <f>SUM(M401,V401,AE401,AN401,AW401,BF401,BO401)</f>
        <v>0</v>
      </c>
      <c r="BY401" s="135" t="str">
        <f>IFERROR(BX401/BV401,"-")</f>
        <v>-</v>
      </c>
      <c r="CA401" s="89" t="str">
        <f t="shared" si="280"/>
        <v>-</v>
      </c>
      <c r="CB401" s="89" t="str">
        <f t="shared" si="281"/>
        <v>-</v>
      </c>
    </row>
    <row r="402" spans="2:80" ht="13.5" customHeight="1">
      <c r="B402" s="333"/>
      <c r="C402" s="330"/>
      <c r="D402" s="338" t="s">
        <v>225</v>
      </c>
      <c r="E402" s="339"/>
      <c r="F402" s="154">
        <v>9</v>
      </c>
      <c r="G402" s="62">
        <v>9</v>
      </c>
      <c r="H402" s="83">
        <f t="shared" si="282"/>
        <v>1</v>
      </c>
      <c r="I402" s="102">
        <v>4261650</v>
      </c>
      <c r="J402" s="110">
        <f t="shared" si="283"/>
        <v>473516.66666666669</v>
      </c>
      <c r="K402" s="62">
        <v>5</v>
      </c>
      <c r="L402" s="83">
        <f t="shared" si="284"/>
        <v>0.55555555555555558</v>
      </c>
      <c r="M402" s="102">
        <v>505375</v>
      </c>
      <c r="N402" s="110">
        <f t="shared" si="285"/>
        <v>101075</v>
      </c>
      <c r="O402" s="154">
        <v>9</v>
      </c>
      <c r="P402" s="62">
        <v>9</v>
      </c>
      <c r="Q402" s="83">
        <f t="shared" si="286"/>
        <v>1</v>
      </c>
      <c r="R402" s="102">
        <v>18125740</v>
      </c>
      <c r="S402" s="110">
        <f t="shared" si="287"/>
        <v>2013971.111111111</v>
      </c>
      <c r="T402" s="62">
        <v>6</v>
      </c>
      <c r="U402" s="83">
        <f t="shared" si="288"/>
        <v>0.66666666666666663</v>
      </c>
      <c r="V402" s="102">
        <v>1075329</v>
      </c>
      <c r="W402" s="110">
        <f t="shared" si="289"/>
        <v>179221.5</v>
      </c>
      <c r="X402" s="154">
        <v>963</v>
      </c>
      <c r="Y402" s="62">
        <v>863</v>
      </c>
      <c r="Z402" s="83">
        <f t="shared" si="290"/>
        <v>0.89615784008307375</v>
      </c>
      <c r="AA402" s="102">
        <v>684451190</v>
      </c>
      <c r="AB402" s="110">
        <f t="shared" si="291"/>
        <v>793106.82502896874</v>
      </c>
      <c r="AC402" s="62">
        <v>673</v>
      </c>
      <c r="AD402" s="83">
        <f t="shared" si="292"/>
        <v>0.69885773624091385</v>
      </c>
      <c r="AE402" s="102">
        <v>106451100</v>
      </c>
      <c r="AF402" s="110">
        <f t="shared" si="293"/>
        <v>158173.9970282318</v>
      </c>
      <c r="AG402" s="154">
        <v>607</v>
      </c>
      <c r="AH402" s="62">
        <v>559</v>
      </c>
      <c r="AI402" s="83">
        <f t="shared" si="294"/>
        <v>0.92092257001647448</v>
      </c>
      <c r="AJ402" s="102">
        <v>543956960</v>
      </c>
      <c r="AK402" s="110">
        <f t="shared" si="295"/>
        <v>973089.373881932</v>
      </c>
      <c r="AL402" s="62">
        <v>479</v>
      </c>
      <c r="AM402" s="83">
        <f t="shared" si="296"/>
        <v>0.78912685337726529</v>
      </c>
      <c r="AN402" s="102">
        <v>113749234</v>
      </c>
      <c r="AO402" s="110">
        <f t="shared" si="297"/>
        <v>237472.30480167014</v>
      </c>
      <c r="AP402" s="154">
        <v>416</v>
      </c>
      <c r="AQ402" s="62">
        <v>386</v>
      </c>
      <c r="AR402" s="83">
        <f t="shared" si="298"/>
        <v>0.92788461538461542</v>
      </c>
      <c r="AS402" s="102">
        <v>455628980</v>
      </c>
      <c r="AT402" s="110">
        <f t="shared" si="299"/>
        <v>1180385.9585492229</v>
      </c>
      <c r="AU402" s="62">
        <v>341</v>
      </c>
      <c r="AV402" s="83">
        <f t="shared" si="300"/>
        <v>0.81971153846153844</v>
      </c>
      <c r="AW402" s="102">
        <v>70996715</v>
      </c>
      <c r="AX402" s="110">
        <f t="shared" si="301"/>
        <v>208201.51026392961</v>
      </c>
      <c r="AY402" s="154">
        <v>267</v>
      </c>
      <c r="AZ402" s="62">
        <v>240</v>
      </c>
      <c r="BA402" s="83">
        <f t="shared" si="302"/>
        <v>0.898876404494382</v>
      </c>
      <c r="BB402" s="102">
        <v>248471290</v>
      </c>
      <c r="BC402" s="110">
        <f t="shared" si="303"/>
        <v>1035297.0416666666</v>
      </c>
      <c r="BD402" s="62">
        <v>212</v>
      </c>
      <c r="BE402" s="83">
        <f t="shared" si="304"/>
        <v>0.79400749063670417</v>
      </c>
      <c r="BF402" s="102">
        <v>48122764</v>
      </c>
      <c r="BG402" s="110">
        <f t="shared" si="305"/>
        <v>226994.16981132075</v>
      </c>
      <c r="BH402" s="154">
        <v>126</v>
      </c>
      <c r="BI402" s="62">
        <v>114</v>
      </c>
      <c r="BJ402" s="83">
        <f t="shared" si="306"/>
        <v>0.90476190476190477</v>
      </c>
      <c r="BK402" s="102">
        <v>84343790</v>
      </c>
      <c r="BL402" s="110">
        <f t="shared" si="307"/>
        <v>739857.80701754382</v>
      </c>
      <c r="BM402" s="62">
        <v>94</v>
      </c>
      <c r="BN402" s="83">
        <f t="shared" si="308"/>
        <v>0.74603174603174605</v>
      </c>
      <c r="BO402" s="102">
        <v>11772564</v>
      </c>
      <c r="BP402" s="110">
        <f t="shared" si="309"/>
        <v>125240.0425531915</v>
      </c>
      <c r="BQ402" s="108">
        <f t="shared" si="310"/>
        <v>2397</v>
      </c>
      <c r="BR402" s="62">
        <f t="shared" si="311"/>
        <v>2180</v>
      </c>
      <c r="BS402" s="83">
        <f t="shared" si="312"/>
        <v>0.90947017104714223</v>
      </c>
      <c r="BT402" s="102">
        <f t="shared" si="313"/>
        <v>2039239600</v>
      </c>
      <c r="BU402" s="110">
        <f t="shared" si="314"/>
        <v>935431.00917431188</v>
      </c>
      <c r="BV402" s="62">
        <f t="shared" si="315"/>
        <v>1810</v>
      </c>
      <c r="BW402" s="83">
        <f t="shared" si="316"/>
        <v>0.75511055486024192</v>
      </c>
      <c r="BX402" s="102">
        <f t="shared" si="317"/>
        <v>352673081</v>
      </c>
      <c r="BY402" s="110">
        <f t="shared" si="318"/>
        <v>194847.00607734808</v>
      </c>
      <c r="CA402" s="89">
        <f t="shared" si="280"/>
        <v>0.15435961618690031</v>
      </c>
      <c r="CB402" s="89">
        <f t="shared" si="281"/>
        <v>9.0529828952857772E-2</v>
      </c>
    </row>
    <row r="403" spans="2:80">
      <c r="B403" s="331">
        <v>67</v>
      </c>
      <c r="C403" s="328" t="s">
        <v>6</v>
      </c>
      <c r="D403" s="318" t="s">
        <v>157</v>
      </c>
      <c r="E403" s="307"/>
      <c r="F403" s="154">
        <v>9</v>
      </c>
      <c r="G403" s="62">
        <v>9</v>
      </c>
      <c r="H403" s="83">
        <f t="shared" si="282"/>
        <v>1</v>
      </c>
      <c r="I403" s="102">
        <v>2159970</v>
      </c>
      <c r="J403" s="110">
        <f t="shared" si="283"/>
        <v>239996.66666666666</v>
      </c>
      <c r="K403" s="62">
        <v>5</v>
      </c>
      <c r="L403" s="83">
        <f t="shared" si="284"/>
        <v>0.55555555555555558</v>
      </c>
      <c r="M403" s="102">
        <v>508381</v>
      </c>
      <c r="N403" s="110">
        <f t="shared" si="285"/>
        <v>101676.2</v>
      </c>
      <c r="O403" s="154">
        <v>15</v>
      </c>
      <c r="P403" s="62">
        <v>15</v>
      </c>
      <c r="Q403" s="83">
        <f t="shared" si="286"/>
        <v>1</v>
      </c>
      <c r="R403" s="102">
        <v>15476760</v>
      </c>
      <c r="S403" s="110">
        <f t="shared" si="287"/>
        <v>1031784</v>
      </c>
      <c r="T403" s="62">
        <v>13</v>
      </c>
      <c r="U403" s="83">
        <f t="shared" si="288"/>
        <v>0.8666666666666667</v>
      </c>
      <c r="V403" s="102">
        <v>2631803</v>
      </c>
      <c r="W403" s="110">
        <f t="shared" si="289"/>
        <v>202446.38461538462</v>
      </c>
      <c r="X403" s="154">
        <v>182</v>
      </c>
      <c r="Y403" s="62">
        <v>179</v>
      </c>
      <c r="Z403" s="83">
        <f t="shared" si="290"/>
        <v>0.98351648351648346</v>
      </c>
      <c r="AA403" s="102">
        <v>66204680</v>
      </c>
      <c r="AB403" s="110">
        <f t="shared" si="291"/>
        <v>369858.54748603352</v>
      </c>
      <c r="AC403" s="62">
        <v>155</v>
      </c>
      <c r="AD403" s="83">
        <f t="shared" si="292"/>
        <v>0.85164835164835162</v>
      </c>
      <c r="AE403" s="102">
        <v>16785900</v>
      </c>
      <c r="AF403" s="110">
        <f t="shared" si="293"/>
        <v>108296.12903225806</v>
      </c>
      <c r="AG403" s="154">
        <v>113</v>
      </c>
      <c r="AH403" s="62">
        <v>111</v>
      </c>
      <c r="AI403" s="83">
        <f t="shared" si="294"/>
        <v>0.98230088495575218</v>
      </c>
      <c r="AJ403" s="102">
        <v>56765230</v>
      </c>
      <c r="AK403" s="110">
        <f t="shared" si="295"/>
        <v>511398.46846846846</v>
      </c>
      <c r="AL403" s="62">
        <v>92</v>
      </c>
      <c r="AM403" s="83">
        <f t="shared" si="296"/>
        <v>0.81415929203539827</v>
      </c>
      <c r="AN403" s="102">
        <v>8428254</v>
      </c>
      <c r="AO403" s="110">
        <f t="shared" si="297"/>
        <v>91611.456521739135</v>
      </c>
      <c r="AP403" s="154">
        <v>46</v>
      </c>
      <c r="AQ403" s="62">
        <v>45</v>
      </c>
      <c r="AR403" s="83">
        <f t="shared" si="298"/>
        <v>0.97826086956521741</v>
      </c>
      <c r="AS403" s="102">
        <v>23780040</v>
      </c>
      <c r="AT403" s="110">
        <f t="shared" si="299"/>
        <v>528445.33333333337</v>
      </c>
      <c r="AU403" s="62">
        <v>40</v>
      </c>
      <c r="AV403" s="83">
        <f t="shared" si="300"/>
        <v>0.86956521739130432</v>
      </c>
      <c r="AW403" s="102">
        <v>2283028</v>
      </c>
      <c r="AX403" s="110">
        <f t="shared" si="301"/>
        <v>57075.7</v>
      </c>
      <c r="AY403" s="154">
        <v>7</v>
      </c>
      <c r="AZ403" s="62">
        <v>7</v>
      </c>
      <c r="BA403" s="83">
        <f t="shared" si="302"/>
        <v>1</v>
      </c>
      <c r="BB403" s="102">
        <v>4428170</v>
      </c>
      <c r="BC403" s="110">
        <f t="shared" si="303"/>
        <v>632595.71428571432</v>
      </c>
      <c r="BD403" s="62">
        <v>6</v>
      </c>
      <c r="BE403" s="83">
        <f t="shared" si="304"/>
        <v>0.8571428571428571</v>
      </c>
      <c r="BF403" s="102">
        <v>288069</v>
      </c>
      <c r="BG403" s="110">
        <f t="shared" si="305"/>
        <v>48011.5</v>
      </c>
      <c r="BH403" s="154">
        <v>2</v>
      </c>
      <c r="BI403" s="62">
        <v>2</v>
      </c>
      <c r="BJ403" s="83">
        <f t="shared" si="306"/>
        <v>1</v>
      </c>
      <c r="BK403" s="102">
        <v>2000450</v>
      </c>
      <c r="BL403" s="110">
        <f t="shared" si="307"/>
        <v>1000225</v>
      </c>
      <c r="BM403" s="62">
        <v>2</v>
      </c>
      <c r="BN403" s="83">
        <f t="shared" si="308"/>
        <v>1</v>
      </c>
      <c r="BO403" s="102">
        <v>211183</v>
      </c>
      <c r="BP403" s="110">
        <f t="shared" si="309"/>
        <v>105591.5</v>
      </c>
      <c r="BQ403" s="108">
        <f t="shared" si="310"/>
        <v>374</v>
      </c>
      <c r="BR403" s="62">
        <f t="shared" si="311"/>
        <v>368</v>
      </c>
      <c r="BS403" s="83">
        <f t="shared" si="312"/>
        <v>0.98395721925133695</v>
      </c>
      <c r="BT403" s="102">
        <f t="shared" si="313"/>
        <v>170815300</v>
      </c>
      <c r="BU403" s="110">
        <f t="shared" si="314"/>
        <v>464172.01086956525</v>
      </c>
      <c r="BV403" s="62">
        <f t="shared" si="315"/>
        <v>313</v>
      </c>
      <c r="BW403" s="83">
        <f t="shared" si="316"/>
        <v>0.83689839572192515</v>
      </c>
      <c r="BX403" s="102">
        <f t="shared" si="317"/>
        <v>31136618</v>
      </c>
      <c r="BY403" s="110">
        <f t="shared" si="318"/>
        <v>99478.012779552722</v>
      </c>
      <c r="CA403" s="89">
        <f t="shared" si="280"/>
        <v>0.1470588235294118</v>
      </c>
      <c r="CB403" s="89">
        <f t="shared" si="281"/>
        <v>1.6042780748663055E-2</v>
      </c>
    </row>
    <row r="404" spans="2:80">
      <c r="B404" s="332"/>
      <c r="C404" s="329"/>
      <c r="D404" s="306" t="s">
        <v>171</v>
      </c>
      <c r="E404" s="307"/>
      <c r="F404" s="154">
        <v>0</v>
      </c>
      <c r="G404" s="62">
        <v>0</v>
      </c>
      <c r="H404" s="83" t="str">
        <f t="shared" si="282"/>
        <v>-</v>
      </c>
      <c r="I404" s="102">
        <v>0</v>
      </c>
      <c r="J404" s="110" t="str">
        <f t="shared" si="283"/>
        <v>-</v>
      </c>
      <c r="K404" s="62">
        <v>0</v>
      </c>
      <c r="L404" s="83" t="str">
        <f t="shared" si="284"/>
        <v>-</v>
      </c>
      <c r="M404" s="102">
        <v>0</v>
      </c>
      <c r="N404" s="110" t="str">
        <f t="shared" si="285"/>
        <v>-</v>
      </c>
      <c r="O404" s="154">
        <v>0</v>
      </c>
      <c r="P404" s="62">
        <v>0</v>
      </c>
      <c r="Q404" s="83" t="str">
        <f t="shared" si="286"/>
        <v>-</v>
      </c>
      <c r="R404" s="102">
        <v>0</v>
      </c>
      <c r="S404" s="110" t="str">
        <f t="shared" si="287"/>
        <v>-</v>
      </c>
      <c r="T404" s="62">
        <v>0</v>
      </c>
      <c r="U404" s="83" t="str">
        <f t="shared" si="288"/>
        <v>-</v>
      </c>
      <c r="V404" s="102">
        <v>0</v>
      </c>
      <c r="W404" s="110" t="str">
        <f t="shared" si="289"/>
        <v>-</v>
      </c>
      <c r="X404" s="154">
        <v>4</v>
      </c>
      <c r="Y404" s="62">
        <v>4</v>
      </c>
      <c r="Z404" s="83">
        <f t="shared" si="290"/>
        <v>1</v>
      </c>
      <c r="AA404" s="102">
        <v>7268600</v>
      </c>
      <c r="AB404" s="110">
        <f t="shared" si="291"/>
        <v>1817150</v>
      </c>
      <c r="AC404" s="62">
        <v>3</v>
      </c>
      <c r="AD404" s="83">
        <f t="shared" si="292"/>
        <v>0.75</v>
      </c>
      <c r="AE404" s="102">
        <v>376249</v>
      </c>
      <c r="AF404" s="110">
        <f t="shared" si="293"/>
        <v>125416.33333333333</v>
      </c>
      <c r="AG404" s="154">
        <v>1</v>
      </c>
      <c r="AH404" s="62">
        <v>1</v>
      </c>
      <c r="AI404" s="83">
        <f t="shared" si="294"/>
        <v>1</v>
      </c>
      <c r="AJ404" s="102">
        <v>378330</v>
      </c>
      <c r="AK404" s="110">
        <f t="shared" si="295"/>
        <v>378330</v>
      </c>
      <c r="AL404" s="62">
        <v>1</v>
      </c>
      <c r="AM404" s="83">
        <f t="shared" si="296"/>
        <v>1</v>
      </c>
      <c r="AN404" s="102">
        <v>75650</v>
      </c>
      <c r="AO404" s="110">
        <f t="shared" si="297"/>
        <v>75650</v>
      </c>
      <c r="AP404" s="154">
        <v>0</v>
      </c>
      <c r="AQ404" s="62">
        <v>0</v>
      </c>
      <c r="AR404" s="83" t="str">
        <f t="shared" si="298"/>
        <v>-</v>
      </c>
      <c r="AS404" s="102">
        <v>0</v>
      </c>
      <c r="AT404" s="110" t="str">
        <f t="shared" si="299"/>
        <v>-</v>
      </c>
      <c r="AU404" s="62">
        <v>0</v>
      </c>
      <c r="AV404" s="83" t="str">
        <f t="shared" si="300"/>
        <v>-</v>
      </c>
      <c r="AW404" s="102">
        <v>0</v>
      </c>
      <c r="AX404" s="110" t="str">
        <f t="shared" si="301"/>
        <v>-</v>
      </c>
      <c r="AY404" s="154">
        <v>0</v>
      </c>
      <c r="AZ404" s="62">
        <v>0</v>
      </c>
      <c r="BA404" s="83" t="str">
        <f t="shared" si="302"/>
        <v>-</v>
      </c>
      <c r="BB404" s="102">
        <v>0</v>
      </c>
      <c r="BC404" s="110" t="str">
        <f t="shared" si="303"/>
        <v>-</v>
      </c>
      <c r="BD404" s="62">
        <v>0</v>
      </c>
      <c r="BE404" s="83" t="str">
        <f t="shared" si="304"/>
        <v>-</v>
      </c>
      <c r="BF404" s="102">
        <v>0</v>
      </c>
      <c r="BG404" s="110" t="str">
        <f t="shared" si="305"/>
        <v>-</v>
      </c>
      <c r="BH404" s="154">
        <v>0</v>
      </c>
      <c r="BI404" s="62">
        <v>0</v>
      </c>
      <c r="BJ404" s="83" t="str">
        <f t="shared" si="306"/>
        <v>-</v>
      </c>
      <c r="BK404" s="102">
        <v>0</v>
      </c>
      <c r="BL404" s="110" t="str">
        <f t="shared" si="307"/>
        <v>-</v>
      </c>
      <c r="BM404" s="62">
        <v>0</v>
      </c>
      <c r="BN404" s="83" t="str">
        <f t="shared" si="308"/>
        <v>-</v>
      </c>
      <c r="BO404" s="102">
        <v>0</v>
      </c>
      <c r="BP404" s="110" t="str">
        <f t="shared" si="309"/>
        <v>-</v>
      </c>
      <c r="BQ404" s="108">
        <f t="shared" si="310"/>
        <v>5</v>
      </c>
      <c r="BR404" s="62">
        <f t="shared" si="311"/>
        <v>5</v>
      </c>
      <c r="BS404" s="83">
        <f t="shared" si="312"/>
        <v>1</v>
      </c>
      <c r="BT404" s="102">
        <f t="shared" si="313"/>
        <v>7646930</v>
      </c>
      <c r="BU404" s="110">
        <f t="shared" si="314"/>
        <v>1529386</v>
      </c>
      <c r="BV404" s="62">
        <f t="shared" si="315"/>
        <v>4</v>
      </c>
      <c r="BW404" s="83">
        <f t="shared" si="316"/>
        <v>0.8</v>
      </c>
      <c r="BX404" s="102">
        <f t="shared" si="317"/>
        <v>451899</v>
      </c>
      <c r="BY404" s="110">
        <f t="shared" si="318"/>
        <v>112974.75</v>
      </c>
      <c r="CA404" s="89">
        <f t="shared" si="280"/>
        <v>0.19999999999999996</v>
      </c>
      <c r="CB404" s="89">
        <f t="shared" si="281"/>
        <v>0</v>
      </c>
    </row>
    <row r="405" spans="2:80">
      <c r="B405" s="332"/>
      <c r="C405" s="329"/>
      <c r="D405" s="84"/>
      <c r="E405" s="74" t="s">
        <v>167</v>
      </c>
      <c r="F405" s="178">
        <v>0</v>
      </c>
      <c r="G405" s="64">
        <v>0</v>
      </c>
      <c r="H405" s="82" t="str">
        <f t="shared" si="282"/>
        <v>-</v>
      </c>
      <c r="I405" s="111">
        <v>0</v>
      </c>
      <c r="J405" s="112" t="str">
        <f t="shared" si="283"/>
        <v>-</v>
      </c>
      <c r="K405" s="64">
        <v>0</v>
      </c>
      <c r="L405" s="82" t="str">
        <f t="shared" si="284"/>
        <v>-</v>
      </c>
      <c r="M405" s="111">
        <v>0</v>
      </c>
      <c r="N405" s="112" t="str">
        <f t="shared" si="285"/>
        <v>-</v>
      </c>
      <c r="O405" s="178">
        <v>0</v>
      </c>
      <c r="P405" s="64">
        <v>0</v>
      </c>
      <c r="Q405" s="82" t="str">
        <f t="shared" si="286"/>
        <v>-</v>
      </c>
      <c r="R405" s="111">
        <v>0</v>
      </c>
      <c r="S405" s="112" t="str">
        <f t="shared" si="287"/>
        <v>-</v>
      </c>
      <c r="T405" s="64">
        <v>0</v>
      </c>
      <c r="U405" s="82" t="str">
        <f t="shared" si="288"/>
        <v>-</v>
      </c>
      <c r="V405" s="111">
        <v>0</v>
      </c>
      <c r="W405" s="112" t="str">
        <f t="shared" si="289"/>
        <v>-</v>
      </c>
      <c r="X405" s="178">
        <v>3</v>
      </c>
      <c r="Y405" s="64">
        <v>3</v>
      </c>
      <c r="Z405" s="82">
        <f t="shared" si="290"/>
        <v>1</v>
      </c>
      <c r="AA405" s="111">
        <v>7233650</v>
      </c>
      <c r="AB405" s="112">
        <f t="shared" si="291"/>
        <v>2411216.6666666665</v>
      </c>
      <c r="AC405" s="64">
        <v>3</v>
      </c>
      <c r="AD405" s="82">
        <f t="shared" si="292"/>
        <v>1</v>
      </c>
      <c r="AE405" s="111">
        <v>376249</v>
      </c>
      <c r="AF405" s="112">
        <f t="shared" si="293"/>
        <v>125416.33333333333</v>
      </c>
      <c r="AG405" s="178">
        <v>1</v>
      </c>
      <c r="AH405" s="64">
        <v>1</v>
      </c>
      <c r="AI405" s="82">
        <f t="shared" si="294"/>
        <v>1</v>
      </c>
      <c r="AJ405" s="111">
        <v>378330</v>
      </c>
      <c r="AK405" s="112">
        <f t="shared" si="295"/>
        <v>378330</v>
      </c>
      <c r="AL405" s="64">
        <v>1</v>
      </c>
      <c r="AM405" s="82">
        <f t="shared" si="296"/>
        <v>1</v>
      </c>
      <c r="AN405" s="111">
        <v>75650</v>
      </c>
      <c r="AO405" s="112">
        <f t="shared" si="297"/>
        <v>75650</v>
      </c>
      <c r="AP405" s="178">
        <v>0</v>
      </c>
      <c r="AQ405" s="64">
        <v>0</v>
      </c>
      <c r="AR405" s="82" t="str">
        <f t="shared" si="298"/>
        <v>-</v>
      </c>
      <c r="AS405" s="111">
        <v>0</v>
      </c>
      <c r="AT405" s="112" t="str">
        <f t="shared" si="299"/>
        <v>-</v>
      </c>
      <c r="AU405" s="64">
        <v>0</v>
      </c>
      <c r="AV405" s="82" t="str">
        <f t="shared" si="300"/>
        <v>-</v>
      </c>
      <c r="AW405" s="111">
        <v>0</v>
      </c>
      <c r="AX405" s="112" t="str">
        <f t="shared" si="301"/>
        <v>-</v>
      </c>
      <c r="AY405" s="178">
        <v>0</v>
      </c>
      <c r="AZ405" s="64">
        <v>0</v>
      </c>
      <c r="BA405" s="82" t="str">
        <f t="shared" si="302"/>
        <v>-</v>
      </c>
      <c r="BB405" s="111">
        <v>0</v>
      </c>
      <c r="BC405" s="112" t="str">
        <f t="shared" si="303"/>
        <v>-</v>
      </c>
      <c r="BD405" s="64">
        <v>0</v>
      </c>
      <c r="BE405" s="82" t="str">
        <f t="shared" si="304"/>
        <v>-</v>
      </c>
      <c r="BF405" s="111">
        <v>0</v>
      </c>
      <c r="BG405" s="112" t="str">
        <f t="shared" si="305"/>
        <v>-</v>
      </c>
      <c r="BH405" s="178">
        <v>0</v>
      </c>
      <c r="BI405" s="64">
        <v>0</v>
      </c>
      <c r="BJ405" s="82" t="str">
        <f t="shared" si="306"/>
        <v>-</v>
      </c>
      <c r="BK405" s="111">
        <v>0</v>
      </c>
      <c r="BL405" s="112" t="str">
        <f t="shared" si="307"/>
        <v>-</v>
      </c>
      <c r="BM405" s="64">
        <v>0</v>
      </c>
      <c r="BN405" s="82" t="str">
        <f t="shared" si="308"/>
        <v>-</v>
      </c>
      <c r="BO405" s="111">
        <v>0</v>
      </c>
      <c r="BP405" s="112" t="str">
        <f t="shared" si="309"/>
        <v>-</v>
      </c>
      <c r="BQ405" s="109">
        <f t="shared" si="310"/>
        <v>4</v>
      </c>
      <c r="BR405" s="64">
        <f t="shared" si="311"/>
        <v>4</v>
      </c>
      <c r="BS405" s="82">
        <f t="shared" si="312"/>
        <v>1</v>
      </c>
      <c r="BT405" s="111">
        <f t="shared" si="313"/>
        <v>7611980</v>
      </c>
      <c r="BU405" s="112">
        <f t="shared" si="314"/>
        <v>1902995</v>
      </c>
      <c r="BV405" s="64">
        <f t="shared" si="315"/>
        <v>4</v>
      </c>
      <c r="BW405" s="82">
        <f t="shared" si="316"/>
        <v>1</v>
      </c>
      <c r="BX405" s="111">
        <f t="shared" si="317"/>
        <v>451899</v>
      </c>
      <c r="BY405" s="112">
        <f t="shared" si="318"/>
        <v>112974.75</v>
      </c>
      <c r="CA405" s="89">
        <f t="shared" si="280"/>
        <v>0</v>
      </c>
      <c r="CB405" s="89">
        <f t="shared" si="281"/>
        <v>0</v>
      </c>
    </row>
    <row r="406" spans="2:80">
      <c r="B406" s="332"/>
      <c r="C406" s="329"/>
      <c r="D406" s="84"/>
      <c r="E406" s="209" t="s">
        <v>168</v>
      </c>
      <c r="F406" s="224">
        <v>0</v>
      </c>
      <c r="G406" s="225">
        <v>0</v>
      </c>
      <c r="H406" s="226" t="str">
        <f t="shared" si="282"/>
        <v>-</v>
      </c>
      <c r="I406" s="227">
        <v>0</v>
      </c>
      <c r="J406" s="228" t="str">
        <f t="shared" si="283"/>
        <v>-</v>
      </c>
      <c r="K406" s="225">
        <v>0</v>
      </c>
      <c r="L406" s="226" t="str">
        <f t="shared" si="284"/>
        <v>-</v>
      </c>
      <c r="M406" s="227">
        <v>0</v>
      </c>
      <c r="N406" s="228" t="str">
        <f t="shared" si="285"/>
        <v>-</v>
      </c>
      <c r="O406" s="224">
        <v>0</v>
      </c>
      <c r="P406" s="225">
        <v>0</v>
      </c>
      <c r="Q406" s="226" t="str">
        <f t="shared" si="286"/>
        <v>-</v>
      </c>
      <c r="R406" s="227">
        <v>0</v>
      </c>
      <c r="S406" s="228" t="str">
        <f t="shared" si="287"/>
        <v>-</v>
      </c>
      <c r="T406" s="225">
        <v>0</v>
      </c>
      <c r="U406" s="226" t="str">
        <f t="shared" si="288"/>
        <v>-</v>
      </c>
      <c r="V406" s="227">
        <v>0</v>
      </c>
      <c r="W406" s="228" t="str">
        <f t="shared" si="289"/>
        <v>-</v>
      </c>
      <c r="X406" s="224">
        <v>1</v>
      </c>
      <c r="Y406" s="225">
        <v>1</v>
      </c>
      <c r="Z406" s="226">
        <f t="shared" si="290"/>
        <v>1</v>
      </c>
      <c r="AA406" s="227">
        <v>34950</v>
      </c>
      <c r="AB406" s="228">
        <f t="shared" si="291"/>
        <v>34950</v>
      </c>
      <c r="AC406" s="225">
        <v>0</v>
      </c>
      <c r="AD406" s="226">
        <f t="shared" si="292"/>
        <v>0</v>
      </c>
      <c r="AE406" s="227">
        <v>0</v>
      </c>
      <c r="AF406" s="228" t="str">
        <f t="shared" si="293"/>
        <v>-</v>
      </c>
      <c r="AG406" s="224">
        <v>0</v>
      </c>
      <c r="AH406" s="225">
        <v>0</v>
      </c>
      <c r="AI406" s="226" t="str">
        <f t="shared" si="294"/>
        <v>-</v>
      </c>
      <c r="AJ406" s="227">
        <v>0</v>
      </c>
      <c r="AK406" s="228" t="str">
        <f t="shared" si="295"/>
        <v>-</v>
      </c>
      <c r="AL406" s="225">
        <v>0</v>
      </c>
      <c r="AM406" s="226" t="str">
        <f t="shared" si="296"/>
        <v>-</v>
      </c>
      <c r="AN406" s="227">
        <v>0</v>
      </c>
      <c r="AO406" s="228" t="str">
        <f t="shared" si="297"/>
        <v>-</v>
      </c>
      <c r="AP406" s="224">
        <v>0</v>
      </c>
      <c r="AQ406" s="225">
        <v>0</v>
      </c>
      <c r="AR406" s="226" t="str">
        <f t="shared" si="298"/>
        <v>-</v>
      </c>
      <c r="AS406" s="227">
        <v>0</v>
      </c>
      <c r="AT406" s="228" t="str">
        <f t="shared" si="299"/>
        <v>-</v>
      </c>
      <c r="AU406" s="225">
        <v>0</v>
      </c>
      <c r="AV406" s="226" t="str">
        <f t="shared" si="300"/>
        <v>-</v>
      </c>
      <c r="AW406" s="227">
        <v>0</v>
      </c>
      <c r="AX406" s="228" t="str">
        <f t="shared" si="301"/>
        <v>-</v>
      </c>
      <c r="AY406" s="224">
        <v>0</v>
      </c>
      <c r="AZ406" s="225">
        <v>0</v>
      </c>
      <c r="BA406" s="226" t="str">
        <f t="shared" si="302"/>
        <v>-</v>
      </c>
      <c r="BB406" s="227">
        <v>0</v>
      </c>
      <c r="BC406" s="228" t="str">
        <f t="shared" si="303"/>
        <v>-</v>
      </c>
      <c r="BD406" s="225">
        <v>0</v>
      </c>
      <c r="BE406" s="226" t="str">
        <f t="shared" si="304"/>
        <v>-</v>
      </c>
      <c r="BF406" s="227">
        <v>0</v>
      </c>
      <c r="BG406" s="228" t="str">
        <f t="shared" si="305"/>
        <v>-</v>
      </c>
      <c r="BH406" s="224">
        <v>0</v>
      </c>
      <c r="BI406" s="225">
        <v>0</v>
      </c>
      <c r="BJ406" s="226" t="str">
        <f t="shared" si="306"/>
        <v>-</v>
      </c>
      <c r="BK406" s="227">
        <v>0</v>
      </c>
      <c r="BL406" s="228" t="str">
        <f t="shared" si="307"/>
        <v>-</v>
      </c>
      <c r="BM406" s="225">
        <v>0</v>
      </c>
      <c r="BN406" s="226" t="str">
        <f t="shared" si="308"/>
        <v>-</v>
      </c>
      <c r="BO406" s="227">
        <v>0</v>
      </c>
      <c r="BP406" s="228" t="str">
        <f t="shared" si="309"/>
        <v>-</v>
      </c>
      <c r="BQ406" s="229">
        <f t="shared" si="310"/>
        <v>1</v>
      </c>
      <c r="BR406" s="225">
        <f t="shared" si="311"/>
        <v>1</v>
      </c>
      <c r="BS406" s="226">
        <f t="shared" si="312"/>
        <v>1</v>
      </c>
      <c r="BT406" s="227">
        <f t="shared" si="313"/>
        <v>34950</v>
      </c>
      <c r="BU406" s="228">
        <f t="shared" si="314"/>
        <v>34950</v>
      </c>
      <c r="BV406" s="225">
        <f t="shared" si="315"/>
        <v>0</v>
      </c>
      <c r="BW406" s="226">
        <f t="shared" si="316"/>
        <v>0</v>
      </c>
      <c r="BX406" s="227">
        <f t="shared" si="317"/>
        <v>0</v>
      </c>
      <c r="BY406" s="228" t="str">
        <f t="shared" si="318"/>
        <v>-</v>
      </c>
      <c r="CA406" s="89">
        <f t="shared" si="280"/>
        <v>1</v>
      </c>
      <c r="CB406" s="89">
        <f t="shared" si="281"/>
        <v>0</v>
      </c>
    </row>
    <row r="407" spans="2:80">
      <c r="B407" s="332"/>
      <c r="C407" s="329"/>
      <c r="D407" s="221"/>
      <c r="E407" s="75" t="s">
        <v>234</v>
      </c>
      <c r="F407" s="222">
        <v>0</v>
      </c>
      <c r="G407" s="136">
        <v>0</v>
      </c>
      <c r="H407" s="134" t="str">
        <f>IFERROR(G407/F407,"-")</f>
        <v>-</v>
      </c>
      <c r="I407" s="137">
        <v>0</v>
      </c>
      <c r="J407" s="135" t="str">
        <f>IFERROR(I407/G407,"-")</f>
        <v>-</v>
      </c>
      <c r="K407" s="136">
        <v>0</v>
      </c>
      <c r="L407" s="134" t="str">
        <f>IFERROR(K407/F407,"-")</f>
        <v>-</v>
      </c>
      <c r="M407" s="137">
        <v>0</v>
      </c>
      <c r="N407" s="135" t="str">
        <f>IFERROR(M407/K407,"-")</f>
        <v>-</v>
      </c>
      <c r="O407" s="222">
        <v>0</v>
      </c>
      <c r="P407" s="136">
        <v>0</v>
      </c>
      <c r="Q407" s="134" t="str">
        <f>IFERROR(P407/O407,"-")</f>
        <v>-</v>
      </c>
      <c r="R407" s="137">
        <v>0</v>
      </c>
      <c r="S407" s="135" t="str">
        <f>IFERROR(R407/P407,"-")</f>
        <v>-</v>
      </c>
      <c r="T407" s="136">
        <v>0</v>
      </c>
      <c r="U407" s="134" t="str">
        <f>IFERROR(T407/O407,"-")</f>
        <v>-</v>
      </c>
      <c r="V407" s="137">
        <v>0</v>
      </c>
      <c r="W407" s="135" t="str">
        <f>IFERROR(V407/T407,"-")</f>
        <v>-</v>
      </c>
      <c r="X407" s="222">
        <v>0</v>
      </c>
      <c r="Y407" s="136">
        <v>0</v>
      </c>
      <c r="Z407" s="134" t="str">
        <f>IFERROR(Y407/X407,"-")</f>
        <v>-</v>
      </c>
      <c r="AA407" s="137">
        <v>0</v>
      </c>
      <c r="AB407" s="135" t="str">
        <f>IFERROR(AA407/Y407,"-")</f>
        <v>-</v>
      </c>
      <c r="AC407" s="136">
        <v>0</v>
      </c>
      <c r="AD407" s="134" t="str">
        <f>IFERROR(AC407/X407,"-")</f>
        <v>-</v>
      </c>
      <c r="AE407" s="137">
        <v>0</v>
      </c>
      <c r="AF407" s="135" t="str">
        <f>IFERROR(AE407/AC407,"-")</f>
        <v>-</v>
      </c>
      <c r="AG407" s="222">
        <v>0</v>
      </c>
      <c r="AH407" s="136">
        <v>0</v>
      </c>
      <c r="AI407" s="134" t="str">
        <f>IFERROR(AH407/AG407,"-")</f>
        <v>-</v>
      </c>
      <c r="AJ407" s="137">
        <v>0</v>
      </c>
      <c r="AK407" s="135" t="str">
        <f>IFERROR(AJ407/AH407,"-")</f>
        <v>-</v>
      </c>
      <c r="AL407" s="136">
        <v>0</v>
      </c>
      <c r="AM407" s="134" t="str">
        <f>IFERROR(AL407/AG407,"-")</f>
        <v>-</v>
      </c>
      <c r="AN407" s="137">
        <v>0</v>
      </c>
      <c r="AO407" s="135" t="str">
        <f>IFERROR(AN407/AL407,"-")</f>
        <v>-</v>
      </c>
      <c r="AP407" s="222">
        <v>0</v>
      </c>
      <c r="AQ407" s="136">
        <v>0</v>
      </c>
      <c r="AR407" s="134" t="str">
        <f>IFERROR(AQ407/AP407,"-")</f>
        <v>-</v>
      </c>
      <c r="AS407" s="137">
        <v>0</v>
      </c>
      <c r="AT407" s="135" t="str">
        <f>IFERROR(AS407/AQ407,"-")</f>
        <v>-</v>
      </c>
      <c r="AU407" s="136">
        <v>0</v>
      </c>
      <c r="AV407" s="134" t="str">
        <f>IFERROR(AU407/AP407,"-")</f>
        <v>-</v>
      </c>
      <c r="AW407" s="137">
        <v>0</v>
      </c>
      <c r="AX407" s="135" t="str">
        <f>IFERROR(AW407/AU407,"-")</f>
        <v>-</v>
      </c>
      <c r="AY407" s="222">
        <v>0</v>
      </c>
      <c r="AZ407" s="136">
        <v>0</v>
      </c>
      <c r="BA407" s="134" t="str">
        <f>IFERROR(AZ407/AY407,"-")</f>
        <v>-</v>
      </c>
      <c r="BB407" s="137">
        <v>0</v>
      </c>
      <c r="BC407" s="135" t="str">
        <f>IFERROR(BB407/AZ407,"-")</f>
        <v>-</v>
      </c>
      <c r="BD407" s="136">
        <v>0</v>
      </c>
      <c r="BE407" s="134" t="str">
        <f>IFERROR(BD407/AY407,"-")</f>
        <v>-</v>
      </c>
      <c r="BF407" s="137">
        <v>0</v>
      </c>
      <c r="BG407" s="135" t="str">
        <f>IFERROR(BF407/BD407,"-")</f>
        <v>-</v>
      </c>
      <c r="BH407" s="222">
        <v>0</v>
      </c>
      <c r="BI407" s="136">
        <v>0</v>
      </c>
      <c r="BJ407" s="134" t="str">
        <f>IFERROR(BI407/BH407,"-")</f>
        <v>-</v>
      </c>
      <c r="BK407" s="137">
        <v>0</v>
      </c>
      <c r="BL407" s="135" t="str">
        <f>IFERROR(BK407/BI407,"-")</f>
        <v>-</v>
      </c>
      <c r="BM407" s="136">
        <v>0</v>
      </c>
      <c r="BN407" s="134" t="str">
        <f>IFERROR(BM407/BH407,"-")</f>
        <v>-</v>
      </c>
      <c r="BO407" s="137">
        <v>0</v>
      </c>
      <c r="BP407" s="135" t="str">
        <f>IFERROR(BO407/BM407,"-")</f>
        <v>-</v>
      </c>
      <c r="BQ407" s="223">
        <f t="shared" si="310"/>
        <v>0</v>
      </c>
      <c r="BR407" s="136">
        <f t="shared" si="311"/>
        <v>0</v>
      </c>
      <c r="BS407" s="134" t="str">
        <f>IFERROR(BR407/BQ407,"-")</f>
        <v>-</v>
      </c>
      <c r="BT407" s="137">
        <f>SUM(I407,R407,AA407,AJ407,AS407,BB407,BK407)</f>
        <v>0</v>
      </c>
      <c r="BU407" s="135" t="str">
        <f>IFERROR(BT407/BR407,"-")</f>
        <v>-</v>
      </c>
      <c r="BV407" s="136">
        <f>SUM(K407,T407,AC407,AL407,AU407,BD407,BM407)</f>
        <v>0</v>
      </c>
      <c r="BW407" s="134" t="str">
        <f>IFERROR(BV407/BQ407,"-")</f>
        <v>-</v>
      </c>
      <c r="BX407" s="137">
        <f>SUM(M407,V407,AE407,AN407,AW407,BF407,BO407)</f>
        <v>0</v>
      </c>
      <c r="BY407" s="135" t="str">
        <f>IFERROR(BX407/BV407,"-")</f>
        <v>-</v>
      </c>
      <c r="CA407" s="89" t="str">
        <f t="shared" si="280"/>
        <v>-</v>
      </c>
      <c r="CB407" s="89" t="str">
        <f t="shared" si="281"/>
        <v>-</v>
      </c>
    </row>
    <row r="408" spans="2:80" ht="13.5" customHeight="1">
      <c r="B408" s="333"/>
      <c r="C408" s="330"/>
      <c r="D408" s="338" t="s">
        <v>225</v>
      </c>
      <c r="E408" s="339"/>
      <c r="F408" s="154">
        <v>11</v>
      </c>
      <c r="G408" s="62">
        <v>10</v>
      </c>
      <c r="H408" s="83">
        <f t="shared" si="282"/>
        <v>0.90909090909090906</v>
      </c>
      <c r="I408" s="102">
        <v>23715810</v>
      </c>
      <c r="J408" s="110">
        <f t="shared" si="283"/>
        <v>2371581</v>
      </c>
      <c r="K408" s="62">
        <v>9</v>
      </c>
      <c r="L408" s="83">
        <f t="shared" si="284"/>
        <v>0.81818181818181823</v>
      </c>
      <c r="M408" s="102">
        <v>13880451</v>
      </c>
      <c r="N408" s="110">
        <f t="shared" si="285"/>
        <v>1542272.3333333333</v>
      </c>
      <c r="O408" s="154">
        <v>26</v>
      </c>
      <c r="P408" s="62">
        <v>24</v>
      </c>
      <c r="Q408" s="83">
        <f t="shared" si="286"/>
        <v>0.92307692307692313</v>
      </c>
      <c r="R408" s="102">
        <v>66438990</v>
      </c>
      <c r="S408" s="110">
        <f t="shared" si="287"/>
        <v>2768291.25</v>
      </c>
      <c r="T408" s="62">
        <v>16</v>
      </c>
      <c r="U408" s="83">
        <f t="shared" si="288"/>
        <v>0.61538461538461542</v>
      </c>
      <c r="V408" s="102">
        <v>31166561</v>
      </c>
      <c r="W408" s="110">
        <f t="shared" si="289"/>
        <v>1947910.0625</v>
      </c>
      <c r="X408" s="154">
        <v>516</v>
      </c>
      <c r="Y408" s="62">
        <v>471</v>
      </c>
      <c r="Z408" s="83">
        <f t="shared" si="290"/>
        <v>0.91279069767441856</v>
      </c>
      <c r="AA408" s="102">
        <v>415650430</v>
      </c>
      <c r="AB408" s="110">
        <f t="shared" si="291"/>
        <v>882484.98938428878</v>
      </c>
      <c r="AC408" s="62">
        <v>402</v>
      </c>
      <c r="AD408" s="83">
        <f t="shared" si="292"/>
        <v>0.77906976744186052</v>
      </c>
      <c r="AE408" s="102">
        <v>89068097</v>
      </c>
      <c r="AF408" s="110">
        <f t="shared" si="293"/>
        <v>221562.4303482587</v>
      </c>
      <c r="AG408" s="154">
        <v>419</v>
      </c>
      <c r="AH408" s="62">
        <v>391</v>
      </c>
      <c r="AI408" s="83">
        <f t="shared" si="294"/>
        <v>0.93317422434367536</v>
      </c>
      <c r="AJ408" s="102">
        <v>402766930</v>
      </c>
      <c r="AK408" s="110">
        <f t="shared" si="295"/>
        <v>1030094.4501278773</v>
      </c>
      <c r="AL408" s="62">
        <v>347</v>
      </c>
      <c r="AM408" s="83">
        <f t="shared" si="296"/>
        <v>0.82816229116945106</v>
      </c>
      <c r="AN408" s="102">
        <v>95387387</v>
      </c>
      <c r="AO408" s="110">
        <f t="shared" si="297"/>
        <v>274891.60518731986</v>
      </c>
      <c r="AP408" s="154">
        <v>329</v>
      </c>
      <c r="AQ408" s="62">
        <v>309</v>
      </c>
      <c r="AR408" s="83">
        <f t="shared" si="298"/>
        <v>0.93920972644376899</v>
      </c>
      <c r="AS408" s="102">
        <v>277550890</v>
      </c>
      <c r="AT408" s="110">
        <f t="shared" si="299"/>
        <v>898222.9449838188</v>
      </c>
      <c r="AU408" s="62">
        <v>270</v>
      </c>
      <c r="AV408" s="83">
        <f t="shared" si="300"/>
        <v>0.82066869300911849</v>
      </c>
      <c r="AW408" s="102">
        <v>58888554</v>
      </c>
      <c r="AX408" s="110">
        <f t="shared" si="301"/>
        <v>218105.75555555554</v>
      </c>
      <c r="AY408" s="154">
        <v>201</v>
      </c>
      <c r="AZ408" s="62">
        <v>189</v>
      </c>
      <c r="BA408" s="83">
        <f t="shared" si="302"/>
        <v>0.94029850746268662</v>
      </c>
      <c r="BB408" s="102">
        <v>218705500</v>
      </c>
      <c r="BC408" s="110">
        <f t="shared" si="303"/>
        <v>1157171.9576719576</v>
      </c>
      <c r="BD408" s="62">
        <v>162</v>
      </c>
      <c r="BE408" s="83">
        <f t="shared" si="304"/>
        <v>0.80597014925373134</v>
      </c>
      <c r="BF408" s="102">
        <v>47456239</v>
      </c>
      <c r="BG408" s="110">
        <f t="shared" si="305"/>
        <v>292939.74691358022</v>
      </c>
      <c r="BH408" s="154">
        <v>82</v>
      </c>
      <c r="BI408" s="62">
        <v>75</v>
      </c>
      <c r="BJ408" s="83">
        <f t="shared" si="306"/>
        <v>0.91463414634146345</v>
      </c>
      <c r="BK408" s="102">
        <v>73601330</v>
      </c>
      <c r="BL408" s="110">
        <f t="shared" si="307"/>
        <v>981351.06666666665</v>
      </c>
      <c r="BM408" s="62">
        <v>61</v>
      </c>
      <c r="BN408" s="83">
        <f t="shared" si="308"/>
        <v>0.74390243902439024</v>
      </c>
      <c r="BO408" s="102">
        <v>7296773</v>
      </c>
      <c r="BP408" s="110">
        <f t="shared" si="309"/>
        <v>119619.22950819672</v>
      </c>
      <c r="BQ408" s="108">
        <f t="shared" si="310"/>
        <v>1584</v>
      </c>
      <c r="BR408" s="62">
        <f t="shared" si="311"/>
        <v>1469</v>
      </c>
      <c r="BS408" s="83">
        <f t="shared" si="312"/>
        <v>0.92739898989898994</v>
      </c>
      <c r="BT408" s="102">
        <f t="shared" si="313"/>
        <v>1478429880</v>
      </c>
      <c r="BU408" s="110">
        <f t="shared" si="314"/>
        <v>1006419.2511912866</v>
      </c>
      <c r="BV408" s="62">
        <f t="shared" si="315"/>
        <v>1267</v>
      </c>
      <c r="BW408" s="83">
        <f t="shared" si="316"/>
        <v>0.79987373737373735</v>
      </c>
      <c r="BX408" s="102">
        <f t="shared" si="317"/>
        <v>343144062</v>
      </c>
      <c r="BY408" s="110">
        <f t="shared" si="318"/>
        <v>270831.93528018944</v>
      </c>
      <c r="CA408" s="89">
        <f t="shared" si="280"/>
        <v>0.1275252525252526</v>
      </c>
      <c r="CB408" s="89">
        <f t="shared" si="281"/>
        <v>7.2601010101010055E-2</v>
      </c>
    </row>
    <row r="409" spans="2:80">
      <c r="B409" s="331">
        <v>68</v>
      </c>
      <c r="C409" s="328" t="s">
        <v>52</v>
      </c>
      <c r="D409" s="318" t="s">
        <v>157</v>
      </c>
      <c r="E409" s="307"/>
      <c r="F409" s="154">
        <v>3</v>
      </c>
      <c r="G409" s="62">
        <v>3</v>
      </c>
      <c r="H409" s="83">
        <f t="shared" si="282"/>
        <v>1</v>
      </c>
      <c r="I409" s="102">
        <v>737320</v>
      </c>
      <c r="J409" s="110">
        <f t="shared" si="283"/>
        <v>245773.33333333334</v>
      </c>
      <c r="K409" s="62">
        <v>3</v>
      </c>
      <c r="L409" s="83">
        <f t="shared" si="284"/>
        <v>1</v>
      </c>
      <c r="M409" s="102">
        <v>340956</v>
      </c>
      <c r="N409" s="110">
        <f t="shared" si="285"/>
        <v>113652</v>
      </c>
      <c r="O409" s="154">
        <v>4</v>
      </c>
      <c r="P409" s="62">
        <v>4</v>
      </c>
      <c r="Q409" s="83">
        <f t="shared" si="286"/>
        <v>1</v>
      </c>
      <c r="R409" s="102">
        <v>2321800</v>
      </c>
      <c r="S409" s="110">
        <f t="shared" si="287"/>
        <v>580450</v>
      </c>
      <c r="T409" s="62">
        <v>4</v>
      </c>
      <c r="U409" s="83">
        <f t="shared" si="288"/>
        <v>1</v>
      </c>
      <c r="V409" s="102">
        <v>243290</v>
      </c>
      <c r="W409" s="110">
        <f t="shared" si="289"/>
        <v>60822.5</v>
      </c>
      <c r="X409" s="154">
        <v>204</v>
      </c>
      <c r="Y409" s="62">
        <v>201</v>
      </c>
      <c r="Z409" s="83">
        <f t="shared" si="290"/>
        <v>0.98529411764705888</v>
      </c>
      <c r="AA409" s="102">
        <v>85064660</v>
      </c>
      <c r="AB409" s="110">
        <f t="shared" si="291"/>
        <v>423207.26368159201</v>
      </c>
      <c r="AC409" s="62">
        <v>167</v>
      </c>
      <c r="AD409" s="83">
        <f t="shared" si="292"/>
        <v>0.81862745098039214</v>
      </c>
      <c r="AE409" s="102">
        <v>15179095</v>
      </c>
      <c r="AF409" s="110">
        <f t="shared" si="293"/>
        <v>90892.784431137727</v>
      </c>
      <c r="AG409" s="154">
        <v>128</v>
      </c>
      <c r="AH409" s="62">
        <v>128</v>
      </c>
      <c r="AI409" s="83">
        <f t="shared" si="294"/>
        <v>1</v>
      </c>
      <c r="AJ409" s="102">
        <v>58696120</v>
      </c>
      <c r="AK409" s="110">
        <f t="shared" si="295"/>
        <v>458563.4375</v>
      </c>
      <c r="AL409" s="62">
        <v>113</v>
      </c>
      <c r="AM409" s="83">
        <f t="shared" si="296"/>
        <v>0.8828125</v>
      </c>
      <c r="AN409" s="102">
        <v>10548690</v>
      </c>
      <c r="AO409" s="110">
        <f t="shared" si="297"/>
        <v>93351.238938053095</v>
      </c>
      <c r="AP409" s="154">
        <v>50</v>
      </c>
      <c r="AQ409" s="62">
        <v>50</v>
      </c>
      <c r="AR409" s="83">
        <f t="shared" si="298"/>
        <v>1</v>
      </c>
      <c r="AS409" s="102">
        <v>26257870</v>
      </c>
      <c r="AT409" s="110">
        <f t="shared" si="299"/>
        <v>525157.4</v>
      </c>
      <c r="AU409" s="62">
        <v>46</v>
      </c>
      <c r="AV409" s="83">
        <f t="shared" si="300"/>
        <v>0.92</v>
      </c>
      <c r="AW409" s="102">
        <v>5393413</v>
      </c>
      <c r="AX409" s="110">
        <f t="shared" si="301"/>
        <v>117248.10869565218</v>
      </c>
      <c r="AY409" s="154">
        <v>13</v>
      </c>
      <c r="AZ409" s="62">
        <v>13</v>
      </c>
      <c r="BA409" s="83">
        <f t="shared" si="302"/>
        <v>1</v>
      </c>
      <c r="BB409" s="102">
        <v>3700620</v>
      </c>
      <c r="BC409" s="110">
        <f t="shared" si="303"/>
        <v>284663.07692307694</v>
      </c>
      <c r="BD409" s="62">
        <v>12</v>
      </c>
      <c r="BE409" s="83">
        <f t="shared" si="304"/>
        <v>0.92307692307692313</v>
      </c>
      <c r="BF409" s="102">
        <v>950278</v>
      </c>
      <c r="BG409" s="110">
        <f t="shared" si="305"/>
        <v>79189.833333333328</v>
      </c>
      <c r="BH409" s="154">
        <v>1</v>
      </c>
      <c r="BI409" s="62">
        <v>1</v>
      </c>
      <c r="BJ409" s="83">
        <f t="shared" si="306"/>
        <v>1</v>
      </c>
      <c r="BK409" s="102">
        <v>168280</v>
      </c>
      <c r="BL409" s="110">
        <f t="shared" si="307"/>
        <v>168280</v>
      </c>
      <c r="BM409" s="62">
        <v>1</v>
      </c>
      <c r="BN409" s="83">
        <f t="shared" si="308"/>
        <v>1</v>
      </c>
      <c r="BO409" s="102">
        <v>28071</v>
      </c>
      <c r="BP409" s="110">
        <f t="shared" si="309"/>
        <v>28071</v>
      </c>
      <c r="BQ409" s="108">
        <f t="shared" si="310"/>
        <v>403</v>
      </c>
      <c r="BR409" s="62">
        <f t="shared" si="311"/>
        <v>400</v>
      </c>
      <c r="BS409" s="83">
        <f t="shared" si="312"/>
        <v>0.99255583126550873</v>
      </c>
      <c r="BT409" s="102">
        <f t="shared" si="313"/>
        <v>176946670</v>
      </c>
      <c r="BU409" s="110">
        <f t="shared" si="314"/>
        <v>442366.67499999999</v>
      </c>
      <c r="BV409" s="62">
        <f t="shared" si="315"/>
        <v>346</v>
      </c>
      <c r="BW409" s="83">
        <f t="shared" si="316"/>
        <v>0.85856079404466501</v>
      </c>
      <c r="BX409" s="102">
        <f t="shared" si="317"/>
        <v>32683793</v>
      </c>
      <c r="BY409" s="110">
        <f t="shared" si="318"/>
        <v>94461.829479768785</v>
      </c>
      <c r="CA409" s="89">
        <f t="shared" si="280"/>
        <v>0.13399503722084372</v>
      </c>
      <c r="CB409" s="89">
        <f t="shared" si="281"/>
        <v>7.4441687344912744E-3</v>
      </c>
    </row>
    <row r="410" spans="2:80">
      <c r="B410" s="332"/>
      <c r="C410" s="329"/>
      <c r="D410" s="306" t="s">
        <v>171</v>
      </c>
      <c r="E410" s="307"/>
      <c r="F410" s="154">
        <v>0</v>
      </c>
      <c r="G410" s="62">
        <v>0</v>
      </c>
      <c r="H410" s="83" t="str">
        <f t="shared" si="282"/>
        <v>-</v>
      </c>
      <c r="I410" s="102">
        <v>0</v>
      </c>
      <c r="J410" s="110" t="str">
        <f t="shared" si="283"/>
        <v>-</v>
      </c>
      <c r="K410" s="62">
        <v>0</v>
      </c>
      <c r="L410" s="83" t="str">
        <f t="shared" si="284"/>
        <v>-</v>
      </c>
      <c r="M410" s="102">
        <v>0</v>
      </c>
      <c r="N410" s="110" t="str">
        <f t="shared" si="285"/>
        <v>-</v>
      </c>
      <c r="O410" s="154">
        <v>0</v>
      </c>
      <c r="P410" s="62">
        <v>0</v>
      </c>
      <c r="Q410" s="83" t="str">
        <f t="shared" si="286"/>
        <v>-</v>
      </c>
      <c r="R410" s="102">
        <v>0</v>
      </c>
      <c r="S410" s="110" t="str">
        <f t="shared" si="287"/>
        <v>-</v>
      </c>
      <c r="T410" s="62">
        <v>0</v>
      </c>
      <c r="U410" s="83" t="str">
        <f t="shared" si="288"/>
        <v>-</v>
      </c>
      <c r="V410" s="102">
        <v>0</v>
      </c>
      <c r="W410" s="110" t="str">
        <f t="shared" si="289"/>
        <v>-</v>
      </c>
      <c r="X410" s="154">
        <v>5</v>
      </c>
      <c r="Y410" s="62">
        <v>5</v>
      </c>
      <c r="Z410" s="83">
        <f t="shared" si="290"/>
        <v>1</v>
      </c>
      <c r="AA410" s="102">
        <v>3511330</v>
      </c>
      <c r="AB410" s="110">
        <f t="shared" si="291"/>
        <v>702266</v>
      </c>
      <c r="AC410" s="62">
        <v>3</v>
      </c>
      <c r="AD410" s="83">
        <f t="shared" si="292"/>
        <v>0.6</v>
      </c>
      <c r="AE410" s="102">
        <v>443526</v>
      </c>
      <c r="AF410" s="110">
        <f t="shared" si="293"/>
        <v>147842</v>
      </c>
      <c r="AG410" s="154">
        <v>0</v>
      </c>
      <c r="AH410" s="62">
        <v>0</v>
      </c>
      <c r="AI410" s="83" t="str">
        <f t="shared" si="294"/>
        <v>-</v>
      </c>
      <c r="AJ410" s="102">
        <v>0</v>
      </c>
      <c r="AK410" s="110" t="str">
        <f t="shared" si="295"/>
        <v>-</v>
      </c>
      <c r="AL410" s="62">
        <v>0</v>
      </c>
      <c r="AM410" s="83" t="str">
        <f t="shared" si="296"/>
        <v>-</v>
      </c>
      <c r="AN410" s="102">
        <v>0</v>
      </c>
      <c r="AO410" s="110" t="str">
        <f t="shared" si="297"/>
        <v>-</v>
      </c>
      <c r="AP410" s="154">
        <v>1</v>
      </c>
      <c r="AQ410" s="62">
        <v>1</v>
      </c>
      <c r="AR410" s="83">
        <f t="shared" si="298"/>
        <v>1</v>
      </c>
      <c r="AS410" s="102">
        <v>439860</v>
      </c>
      <c r="AT410" s="110">
        <f t="shared" si="299"/>
        <v>439860</v>
      </c>
      <c r="AU410" s="62">
        <v>1</v>
      </c>
      <c r="AV410" s="83">
        <f t="shared" si="300"/>
        <v>1</v>
      </c>
      <c r="AW410" s="102">
        <v>88627</v>
      </c>
      <c r="AX410" s="110">
        <f t="shared" si="301"/>
        <v>88627</v>
      </c>
      <c r="AY410" s="154">
        <v>0</v>
      </c>
      <c r="AZ410" s="62">
        <v>0</v>
      </c>
      <c r="BA410" s="83" t="str">
        <f t="shared" si="302"/>
        <v>-</v>
      </c>
      <c r="BB410" s="102">
        <v>0</v>
      </c>
      <c r="BC410" s="110" t="str">
        <f t="shared" si="303"/>
        <v>-</v>
      </c>
      <c r="BD410" s="62">
        <v>0</v>
      </c>
      <c r="BE410" s="83" t="str">
        <f t="shared" si="304"/>
        <v>-</v>
      </c>
      <c r="BF410" s="102">
        <v>0</v>
      </c>
      <c r="BG410" s="110" t="str">
        <f t="shared" si="305"/>
        <v>-</v>
      </c>
      <c r="BH410" s="154">
        <v>0</v>
      </c>
      <c r="BI410" s="62">
        <v>0</v>
      </c>
      <c r="BJ410" s="83" t="str">
        <f t="shared" si="306"/>
        <v>-</v>
      </c>
      <c r="BK410" s="102">
        <v>0</v>
      </c>
      <c r="BL410" s="110" t="str">
        <f t="shared" si="307"/>
        <v>-</v>
      </c>
      <c r="BM410" s="62">
        <v>0</v>
      </c>
      <c r="BN410" s="83" t="str">
        <f t="shared" si="308"/>
        <v>-</v>
      </c>
      <c r="BO410" s="102">
        <v>0</v>
      </c>
      <c r="BP410" s="110" t="str">
        <f t="shared" si="309"/>
        <v>-</v>
      </c>
      <c r="BQ410" s="108">
        <f t="shared" si="310"/>
        <v>6</v>
      </c>
      <c r="BR410" s="62">
        <f t="shared" si="311"/>
        <v>6</v>
      </c>
      <c r="BS410" s="83">
        <f t="shared" si="312"/>
        <v>1</v>
      </c>
      <c r="BT410" s="102">
        <f t="shared" si="313"/>
        <v>3951190</v>
      </c>
      <c r="BU410" s="110">
        <f t="shared" si="314"/>
        <v>658531.66666666663</v>
      </c>
      <c r="BV410" s="62">
        <f t="shared" si="315"/>
        <v>4</v>
      </c>
      <c r="BW410" s="83">
        <f t="shared" si="316"/>
        <v>0.66666666666666663</v>
      </c>
      <c r="BX410" s="102">
        <f t="shared" si="317"/>
        <v>532153</v>
      </c>
      <c r="BY410" s="110">
        <f t="shared" si="318"/>
        <v>133038.25</v>
      </c>
      <c r="CA410" s="89">
        <f t="shared" si="280"/>
        <v>0.33333333333333337</v>
      </c>
      <c r="CB410" s="89">
        <f t="shared" si="281"/>
        <v>0</v>
      </c>
    </row>
    <row r="411" spans="2:80">
      <c r="B411" s="332"/>
      <c r="C411" s="329"/>
      <c r="D411" s="84"/>
      <c r="E411" s="74" t="s">
        <v>167</v>
      </c>
      <c r="F411" s="178">
        <v>0</v>
      </c>
      <c r="G411" s="64">
        <v>0</v>
      </c>
      <c r="H411" s="82" t="str">
        <f t="shared" si="282"/>
        <v>-</v>
      </c>
      <c r="I411" s="111">
        <v>0</v>
      </c>
      <c r="J411" s="112" t="str">
        <f t="shared" si="283"/>
        <v>-</v>
      </c>
      <c r="K411" s="64">
        <v>0</v>
      </c>
      <c r="L411" s="82" t="str">
        <f t="shared" si="284"/>
        <v>-</v>
      </c>
      <c r="M411" s="111">
        <v>0</v>
      </c>
      <c r="N411" s="112" t="str">
        <f t="shared" si="285"/>
        <v>-</v>
      </c>
      <c r="O411" s="178">
        <v>0</v>
      </c>
      <c r="P411" s="64">
        <v>0</v>
      </c>
      <c r="Q411" s="82" t="str">
        <f t="shared" si="286"/>
        <v>-</v>
      </c>
      <c r="R411" s="111">
        <v>0</v>
      </c>
      <c r="S411" s="112" t="str">
        <f t="shared" si="287"/>
        <v>-</v>
      </c>
      <c r="T411" s="64">
        <v>0</v>
      </c>
      <c r="U411" s="82" t="str">
        <f t="shared" si="288"/>
        <v>-</v>
      </c>
      <c r="V411" s="111">
        <v>0</v>
      </c>
      <c r="W411" s="112" t="str">
        <f t="shared" si="289"/>
        <v>-</v>
      </c>
      <c r="X411" s="178">
        <v>5</v>
      </c>
      <c r="Y411" s="64">
        <v>5</v>
      </c>
      <c r="Z411" s="82">
        <f t="shared" si="290"/>
        <v>1</v>
      </c>
      <c r="AA411" s="111">
        <v>3511330</v>
      </c>
      <c r="AB411" s="112">
        <f t="shared" si="291"/>
        <v>702266</v>
      </c>
      <c r="AC411" s="64">
        <v>3</v>
      </c>
      <c r="AD411" s="82">
        <f t="shared" si="292"/>
        <v>0.6</v>
      </c>
      <c r="AE411" s="111">
        <v>443526</v>
      </c>
      <c r="AF411" s="112">
        <f t="shared" si="293"/>
        <v>147842</v>
      </c>
      <c r="AG411" s="178">
        <v>0</v>
      </c>
      <c r="AH411" s="64">
        <v>0</v>
      </c>
      <c r="AI411" s="82" t="str">
        <f t="shared" si="294"/>
        <v>-</v>
      </c>
      <c r="AJ411" s="111">
        <v>0</v>
      </c>
      <c r="AK411" s="112" t="str">
        <f t="shared" si="295"/>
        <v>-</v>
      </c>
      <c r="AL411" s="64">
        <v>0</v>
      </c>
      <c r="AM411" s="82" t="str">
        <f t="shared" si="296"/>
        <v>-</v>
      </c>
      <c r="AN411" s="111">
        <v>0</v>
      </c>
      <c r="AO411" s="112" t="str">
        <f t="shared" si="297"/>
        <v>-</v>
      </c>
      <c r="AP411" s="178">
        <v>1</v>
      </c>
      <c r="AQ411" s="64">
        <v>1</v>
      </c>
      <c r="AR411" s="82">
        <f t="shared" si="298"/>
        <v>1</v>
      </c>
      <c r="AS411" s="111">
        <v>439860</v>
      </c>
      <c r="AT411" s="112">
        <f t="shared" si="299"/>
        <v>439860</v>
      </c>
      <c r="AU411" s="64">
        <v>1</v>
      </c>
      <c r="AV411" s="82">
        <f t="shared" si="300"/>
        <v>1</v>
      </c>
      <c r="AW411" s="111">
        <v>88627</v>
      </c>
      <c r="AX411" s="112">
        <f t="shared" si="301"/>
        <v>88627</v>
      </c>
      <c r="AY411" s="178">
        <v>0</v>
      </c>
      <c r="AZ411" s="64">
        <v>0</v>
      </c>
      <c r="BA411" s="82" t="str">
        <f t="shared" si="302"/>
        <v>-</v>
      </c>
      <c r="BB411" s="111">
        <v>0</v>
      </c>
      <c r="BC411" s="112" t="str">
        <f t="shared" si="303"/>
        <v>-</v>
      </c>
      <c r="BD411" s="64">
        <v>0</v>
      </c>
      <c r="BE411" s="82" t="str">
        <f t="shared" si="304"/>
        <v>-</v>
      </c>
      <c r="BF411" s="111">
        <v>0</v>
      </c>
      <c r="BG411" s="112" t="str">
        <f t="shared" si="305"/>
        <v>-</v>
      </c>
      <c r="BH411" s="178">
        <v>0</v>
      </c>
      <c r="BI411" s="64">
        <v>0</v>
      </c>
      <c r="BJ411" s="82" t="str">
        <f t="shared" si="306"/>
        <v>-</v>
      </c>
      <c r="BK411" s="111">
        <v>0</v>
      </c>
      <c r="BL411" s="112" t="str">
        <f t="shared" si="307"/>
        <v>-</v>
      </c>
      <c r="BM411" s="64">
        <v>0</v>
      </c>
      <c r="BN411" s="82" t="str">
        <f t="shared" si="308"/>
        <v>-</v>
      </c>
      <c r="BO411" s="111">
        <v>0</v>
      </c>
      <c r="BP411" s="112" t="str">
        <f t="shared" si="309"/>
        <v>-</v>
      </c>
      <c r="BQ411" s="109">
        <f t="shared" si="310"/>
        <v>6</v>
      </c>
      <c r="BR411" s="64">
        <f t="shared" si="311"/>
        <v>6</v>
      </c>
      <c r="BS411" s="82">
        <f t="shared" si="312"/>
        <v>1</v>
      </c>
      <c r="BT411" s="111">
        <f t="shared" si="313"/>
        <v>3951190</v>
      </c>
      <c r="BU411" s="112">
        <f t="shared" si="314"/>
        <v>658531.66666666663</v>
      </c>
      <c r="BV411" s="64">
        <f t="shared" si="315"/>
        <v>4</v>
      </c>
      <c r="BW411" s="82">
        <f t="shared" si="316"/>
        <v>0.66666666666666663</v>
      </c>
      <c r="BX411" s="111">
        <f t="shared" si="317"/>
        <v>532153</v>
      </c>
      <c r="BY411" s="112">
        <f t="shared" si="318"/>
        <v>133038.25</v>
      </c>
      <c r="CA411" s="89">
        <f t="shared" si="280"/>
        <v>0.33333333333333337</v>
      </c>
      <c r="CB411" s="89">
        <f t="shared" si="281"/>
        <v>0</v>
      </c>
    </row>
    <row r="412" spans="2:80">
      <c r="B412" s="332"/>
      <c r="C412" s="329"/>
      <c r="D412" s="84"/>
      <c r="E412" s="209" t="s">
        <v>168</v>
      </c>
      <c r="F412" s="224">
        <v>0</v>
      </c>
      <c r="G412" s="225">
        <v>0</v>
      </c>
      <c r="H412" s="226" t="str">
        <f t="shared" si="282"/>
        <v>-</v>
      </c>
      <c r="I412" s="227">
        <v>0</v>
      </c>
      <c r="J412" s="228" t="str">
        <f t="shared" si="283"/>
        <v>-</v>
      </c>
      <c r="K412" s="225">
        <v>0</v>
      </c>
      <c r="L412" s="226" t="str">
        <f t="shared" si="284"/>
        <v>-</v>
      </c>
      <c r="M412" s="227">
        <v>0</v>
      </c>
      <c r="N412" s="228" t="str">
        <f t="shared" si="285"/>
        <v>-</v>
      </c>
      <c r="O412" s="224">
        <v>0</v>
      </c>
      <c r="P412" s="225">
        <v>0</v>
      </c>
      <c r="Q412" s="226" t="str">
        <f t="shared" si="286"/>
        <v>-</v>
      </c>
      <c r="R412" s="227">
        <v>0</v>
      </c>
      <c r="S412" s="228" t="str">
        <f t="shared" si="287"/>
        <v>-</v>
      </c>
      <c r="T412" s="225">
        <v>0</v>
      </c>
      <c r="U412" s="226" t="str">
        <f t="shared" si="288"/>
        <v>-</v>
      </c>
      <c r="V412" s="227">
        <v>0</v>
      </c>
      <c r="W412" s="228" t="str">
        <f t="shared" si="289"/>
        <v>-</v>
      </c>
      <c r="X412" s="224">
        <v>0</v>
      </c>
      <c r="Y412" s="225">
        <v>0</v>
      </c>
      <c r="Z412" s="226" t="str">
        <f t="shared" si="290"/>
        <v>-</v>
      </c>
      <c r="AA412" s="227">
        <v>0</v>
      </c>
      <c r="AB412" s="228" t="str">
        <f t="shared" si="291"/>
        <v>-</v>
      </c>
      <c r="AC412" s="225">
        <v>0</v>
      </c>
      <c r="AD412" s="226" t="str">
        <f t="shared" si="292"/>
        <v>-</v>
      </c>
      <c r="AE412" s="227">
        <v>0</v>
      </c>
      <c r="AF412" s="228" t="str">
        <f t="shared" si="293"/>
        <v>-</v>
      </c>
      <c r="AG412" s="224">
        <v>0</v>
      </c>
      <c r="AH412" s="225">
        <v>0</v>
      </c>
      <c r="AI412" s="226" t="str">
        <f t="shared" si="294"/>
        <v>-</v>
      </c>
      <c r="AJ412" s="227">
        <v>0</v>
      </c>
      <c r="AK412" s="228" t="str">
        <f t="shared" si="295"/>
        <v>-</v>
      </c>
      <c r="AL412" s="225">
        <v>0</v>
      </c>
      <c r="AM412" s="226" t="str">
        <f t="shared" si="296"/>
        <v>-</v>
      </c>
      <c r="AN412" s="227">
        <v>0</v>
      </c>
      <c r="AO412" s="228" t="str">
        <f t="shared" si="297"/>
        <v>-</v>
      </c>
      <c r="AP412" s="224">
        <v>0</v>
      </c>
      <c r="AQ412" s="225">
        <v>0</v>
      </c>
      <c r="AR412" s="226" t="str">
        <f t="shared" si="298"/>
        <v>-</v>
      </c>
      <c r="AS412" s="227">
        <v>0</v>
      </c>
      <c r="AT412" s="228" t="str">
        <f t="shared" si="299"/>
        <v>-</v>
      </c>
      <c r="AU412" s="225">
        <v>0</v>
      </c>
      <c r="AV412" s="226" t="str">
        <f t="shared" si="300"/>
        <v>-</v>
      </c>
      <c r="AW412" s="227">
        <v>0</v>
      </c>
      <c r="AX412" s="228" t="str">
        <f t="shared" si="301"/>
        <v>-</v>
      </c>
      <c r="AY412" s="224">
        <v>0</v>
      </c>
      <c r="AZ412" s="225">
        <v>0</v>
      </c>
      <c r="BA412" s="226" t="str">
        <f t="shared" si="302"/>
        <v>-</v>
      </c>
      <c r="BB412" s="227">
        <v>0</v>
      </c>
      <c r="BC412" s="228" t="str">
        <f t="shared" si="303"/>
        <v>-</v>
      </c>
      <c r="BD412" s="225">
        <v>0</v>
      </c>
      <c r="BE412" s="226" t="str">
        <f t="shared" si="304"/>
        <v>-</v>
      </c>
      <c r="BF412" s="227">
        <v>0</v>
      </c>
      <c r="BG412" s="228" t="str">
        <f t="shared" si="305"/>
        <v>-</v>
      </c>
      <c r="BH412" s="224">
        <v>0</v>
      </c>
      <c r="BI412" s="225">
        <v>0</v>
      </c>
      <c r="BJ412" s="226" t="str">
        <f t="shared" si="306"/>
        <v>-</v>
      </c>
      <c r="BK412" s="227">
        <v>0</v>
      </c>
      <c r="BL412" s="228" t="str">
        <f t="shared" si="307"/>
        <v>-</v>
      </c>
      <c r="BM412" s="225">
        <v>0</v>
      </c>
      <c r="BN412" s="226" t="str">
        <f t="shared" si="308"/>
        <v>-</v>
      </c>
      <c r="BO412" s="227">
        <v>0</v>
      </c>
      <c r="BP412" s="228" t="str">
        <f t="shared" si="309"/>
        <v>-</v>
      </c>
      <c r="BQ412" s="229">
        <f t="shared" si="310"/>
        <v>0</v>
      </c>
      <c r="BR412" s="225">
        <f t="shared" si="311"/>
        <v>0</v>
      </c>
      <c r="BS412" s="226" t="str">
        <f t="shared" si="312"/>
        <v>-</v>
      </c>
      <c r="BT412" s="227">
        <f t="shared" si="313"/>
        <v>0</v>
      </c>
      <c r="BU412" s="228" t="str">
        <f t="shared" si="314"/>
        <v>-</v>
      </c>
      <c r="BV412" s="225">
        <f t="shared" si="315"/>
        <v>0</v>
      </c>
      <c r="BW412" s="226" t="str">
        <f t="shared" si="316"/>
        <v>-</v>
      </c>
      <c r="BX412" s="227">
        <f t="shared" si="317"/>
        <v>0</v>
      </c>
      <c r="BY412" s="228" t="str">
        <f t="shared" si="318"/>
        <v>-</v>
      </c>
      <c r="CA412" s="89" t="str">
        <f t="shared" si="280"/>
        <v>-</v>
      </c>
      <c r="CB412" s="89" t="str">
        <f t="shared" si="281"/>
        <v>-</v>
      </c>
    </row>
    <row r="413" spans="2:80">
      <c r="B413" s="332"/>
      <c r="C413" s="329"/>
      <c r="D413" s="221"/>
      <c r="E413" s="75" t="s">
        <v>234</v>
      </c>
      <c r="F413" s="222">
        <v>0</v>
      </c>
      <c r="G413" s="136">
        <v>0</v>
      </c>
      <c r="H413" s="134" t="str">
        <f>IFERROR(G413/F413,"-")</f>
        <v>-</v>
      </c>
      <c r="I413" s="137">
        <v>0</v>
      </c>
      <c r="J413" s="135" t="str">
        <f>IFERROR(I413/G413,"-")</f>
        <v>-</v>
      </c>
      <c r="K413" s="136">
        <v>0</v>
      </c>
      <c r="L413" s="134" t="str">
        <f>IFERROR(K413/F413,"-")</f>
        <v>-</v>
      </c>
      <c r="M413" s="137">
        <v>0</v>
      </c>
      <c r="N413" s="135" t="str">
        <f>IFERROR(M413/K413,"-")</f>
        <v>-</v>
      </c>
      <c r="O413" s="222">
        <v>0</v>
      </c>
      <c r="P413" s="136">
        <v>0</v>
      </c>
      <c r="Q413" s="134" t="str">
        <f>IFERROR(P413/O413,"-")</f>
        <v>-</v>
      </c>
      <c r="R413" s="137">
        <v>0</v>
      </c>
      <c r="S413" s="135" t="str">
        <f>IFERROR(R413/P413,"-")</f>
        <v>-</v>
      </c>
      <c r="T413" s="136">
        <v>0</v>
      </c>
      <c r="U413" s="134" t="str">
        <f>IFERROR(T413/O413,"-")</f>
        <v>-</v>
      </c>
      <c r="V413" s="137">
        <v>0</v>
      </c>
      <c r="W413" s="135" t="str">
        <f>IFERROR(V413/T413,"-")</f>
        <v>-</v>
      </c>
      <c r="X413" s="222">
        <v>0</v>
      </c>
      <c r="Y413" s="136">
        <v>0</v>
      </c>
      <c r="Z413" s="134" t="str">
        <f>IFERROR(Y413/X413,"-")</f>
        <v>-</v>
      </c>
      <c r="AA413" s="137">
        <v>0</v>
      </c>
      <c r="AB413" s="135" t="str">
        <f>IFERROR(AA413/Y413,"-")</f>
        <v>-</v>
      </c>
      <c r="AC413" s="136">
        <v>0</v>
      </c>
      <c r="AD413" s="134" t="str">
        <f>IFERROR(AC413/X413,"-")</f>
        <v>-</v>
      </c>
      <c r="AE413" s="137">
        <v>0</v>
      </c>
      <c r="AF413" s="135" t="str">
        <f>IFERROR(AE413/AC413,"-")</f>
        <v>-</v>
      </c>
      <c r="AG413" s="222">
        <v>0</v>
      </c>
      <c r="AH413" s="136">
        <v>0</v>
      </c>
      <c r="AI413" s="134" t="str">
        <f>IFERROR(AH413/AG413,"-")</f>
        <v>-</v>
      </c>
      <c r="AJ413" s="137">
        <v>0</v>
      </c>
      <c r="AK413" s="135" t="str">
        <f>IFERROR(AJ413/AH413,"-")</f>
        <v>-</v>
      </c>
      <c r="AL413" s="136">
        <v>0</v>
      </c>
      <c r="AM413" s="134" t="str">
        <f>IFERROR(AL413/AG413,"-")</f>
        <v>-</v>
      </c>
      <c r="AN413" s="137">
        <v>0</v>
      </c>
      <c r="AO413" s="135" t="str">
        <f>IFERROR(AN413/AL413,"-")</f>
        <v>-</v>
      </c>
      <c r="AP413" s="222">
        <v>0</v>
      </c>
      <c r="AQ413" s="136">
        <v>0</v>
      </c>
      <c r="AR413" s="134" t="str">
        <f>IFERROR(AQ413/AP413,"-")</f>
        <v>-</v>
      </c>
      <c r="AS413" s="137">
        <v>0</v>
      </c>
      <c r="AT413" s="135" t="str">
        <f>IFERROR(AS413/AQ413,"-")</f>
        <v>-</v>
      </c>
      <c r="AU413" s="136">
        <v>0</v>
      </c>
      <c r="AV413" s="134" t="str">
        <f>IFERROR(AU413/AP413,"-")</f>
        <v>-</v>
      </c>
      <c r="AW413" s="137">
        <v>0</v>
      </c>
      <c r="AX413" s="135" t="str">
        <f>IFERROR(AW413/AU413,"-")</f>
        <v>-</v>
      </c>
      <c r="AY413" s="222">
        <v>0</v>
      </c>
      <c r="AZ413" s="136">
        <v>0</v>
      </c>
      <c r="BA413" s="134" t="str">
        <f>IFERROR(AZ413/AY413,"-")</f>
        <v>-</v>
      </c>
      <c r="BB413" s="137">
        <v>0</v>
      </c>
      <c r="BC413" s="135" t="str">
        <f>IFERROR(BB413/AZ413,"-")</f>
        <v>-</v>
      </c>
      <c r="BD413" s="136">
        <v>0</v>
      </c>
      <c r="BE413" s="134" t="str">
        <f>IFERROR(BD413/AY413,"-")</f>
        <v>-</v>
      </c>
      <c r="BF413" s="137">
        <v>0</v>
      </c>
      <c r="BG413" s="135" t="str">
        <f>IFERROR(BF413/BD413,"-")</f>
        <v>-</v>
      </c>
      <c r="BH413" s="222">
        <v>0</v>
      </c>
      <c r="BI413" s="136">
        <v>0</v>
      </c>
      <c r="BJ413" s="134" t="str">
        <f>IFERROR(BI413/BH413,"-")</f>
        <v>-</v>
      </c>
      <c r="BK413" s="137">
        <v>0</v>
      </c>
      <c r="BL413" s="135" t="str">
        <f>IFERROR(BK413/BI413,"-")</f>
        <v>-</v>
      </c>
      <c r="BM413" s="136">
        <v>0</v>
      </c>
      <c r="BN413" s="134" t="str">
        <f>IFERROR(BM413/BH413,"-")</f>
        <v>-</v>
      </c>
      <c r="BO413" s="137">
        <v>0</v>
      </c>
      <c r="BP413" s="135" t="str">
        <f>IFERROR(BO413/BM413,"-")</f>
        <v>-</v>
      </c>
      <c r="BQ413" s="223">
        <f t="shared" si="310"/>
        <v>0</v>
      </c>
      <c r="BR413" s="136">
        <f t="shared" si="311"/>
        <v>0</v>
      </c>
      <c r="BS413" s="134" t="str">
        <f>IFERROR(BR413/BQ413,"-")</f>
        <v>-</v>
      </c>
      <c r="BT413" s="137">
        <f>SUM(I413,R413,AA413,AJ413,AS413,BB413,BK413)</f>
        <v>0</v>
      </c>
      <c r="BU413" s="135" t="str">
        <f>IFERROR(BT413/BR413,"-")</f>
        <v>-</v>
      </c>
      <c r="BV413" s="136">
        <f>SUM(K413,T413,AC413,AL413,AU413,BD413,BM413)</f>
        <v>0</v>
      </c>
      <c r="BW413" s="134" t="str">
        <f>IFERROR(BV413/BQ413,"-")</f>
        <v>-</v>
      </c>
      <c r="BX413" s="137">
        <f>SUM(M413,V413,AE413,AN413,AW413,BF413,BO413)</f>
        <v>0</v>
      </c>
      <c r="BY413" s="135" t="str">
        <f>IFERROR(BX413/BV413,"-")</f>
        <v>-</v>
      </c>
      <c r="CA413" s="89" t="str">
        <f t="shared" si="280"/>
        <v>-</v>
      </c>
      <c r="CB413" s="89" t="str">
        <f t="shared" si="281"/>
        <v>-</v>
      </c>
    </row>
    <row r="414" spans="2:80" ht="13.5" customHeight="1">
      <c r="B414" s="333"/>
      <c r="C414" s="330"/>
      <c r="D414" s="338" t="s">
        <v>225</v>
      </c>
      <c r="E414" s="339"/>
      <c r="F414" s="154">
        <v>11</v>
      </c>
      <c r="G414" s="62">
        <v>10</v>
      </c>
      <c r="H414" s="83">
        <f t="shared" si="282"/>
        <v>0.90909090909090906</v>
      </c>
      <c r="I414" s="102">
        <v>24482420</v>
      </c>
      <c r="J414" s="110">
        <f t="shared" si="283"/>
        <v>2448242</v>
      </c>
      <c r="K414" s="62">
        <v>8</v>
      </c>
      <c r="L414" s="83">
        <f t="shared" si="284"/>
        <v>0.72727272727272729</v>
      </c>
      <c r="M414" s="102">
        <v>5602891</v>
      </c>
      <c r="N414" s="110">
        <f t="shared" si="285"/>
        <v>700361.375</v>
      </c>
      <c r="O414" s="154">
        <v>34</v>
      </c>
      <c r="P414" s="62">
        <v>34</v>
      </c>
      <c r="Q414" s="83">
        <f t="shared" si="286"/>
        <v>1</v>
      </c>
      <c r="R414" s="102">
        <v>55679690</v>
      </c>
      <c r="S414" s="110">
        <f t="shared" si="287"/>
        <v>1637637.9411764706</v>
      </c>
      <c r="T414" s="62">
        <v>33</v>
      </c>
      <c r="U414" s="83">
        <f t="shared" si="288"/>
        <v>0.97058823529411764</v>
      </c>
      <c r="V414" s="102">
        <v>30500089</v>
      </c>
      <c r="W414" s="110">
        <f t="shared" si="289"/>
        <v>924245.12121212122</v>
      </c>
      <c r="X414" s="154">
        <v>725</v>
      </c>
      <c r="Y414" s="62">
        <v>673</v>
      </c>
      <c r="Z414" s="83">
        <f t="shared" si="290"/>
        <v>0.92827586206896551</v>
      </c>
      <c r="AA414" s="102">
        <v>510617660</v>
      </c>
      <c r="AB414" s="110">
        <f t="shared" si="291"/>
        <v>758718.6627043091</v>
      </c>
      <c r="AC414" s="62">
        <v>587</v>
      </c>
      <c r="AD414" s="83">
        <f t="shared" si="292"/>
        <v>0.80965517241379314</v>
      </c>
      <c r="AE414" s="102">
        <v>122790576</v>
      </c>
      <c r="AF414" s="110">
        <f t="shared" si="293"/>
        <v>209183.26405451447</v>
      </c>
      <c r="AG414" s="154">
        <v>675</v>
      </c>
      <c r="AH414" s="62">
        <v>639</v>
      </c>
      <c r="AI414" s="83">
        <f t="shared" si="294"/>
        <v>0.94666666666666666</v>
      </c>
      <c r="AJ414" s="102">
        <v>575351190</v>
      </c>
      <c r="AK414" s="110">
        <f t="shared" si="295"/>
        <v>900393.09859154932</v>
      </c>
      <c r="AL414" s="62">
        <v>572</v>
      </c>
      <c r="AM414" s="83">
        <f t="shared" si="296"/>
        <v>0.84740740740740739</v>
      </c>
      <c r="AN414" s="102">
        <v>125421889</v>
      </c>
      <c r="AO414" s="110">
        <f t="shared" si="297"/>
        <v>219269.03671328671</v>
      </c>
      <c r="AP414" s="154">
        <v>454</v>
      </c>
      <c r="AQ414" s="62">
        <v>431</v>
      </c>
      <c r="AR414" s="83">
        <f t="shared" si="298"/>
        <v>0.9493392070484582</v>
      </c>
      <c r="AS414" s="102">
        <v>475035850</v>
      </c>
      <c r="AT414" s="110">
        <f t="shared" si="299"/>
        <v>1102171.3457076566</v>
      </c>
      <c r="AU414" s="62">
        <v>392</v>
      </c>
      <c r="AV414" s="83">
        <f t="shared" si="300"/>
        <v>0.86343612334801767</v>
      </c>
      <c r="AW414" s="102">
        <v>83758152</v>
      </c>
      <c r="AX414" s="110">
        <f t="shared" si="301"/>
        <v>213668.75510204083</v>
      </c>
      <c r="AY414" s="154">
        <v>245</v>
      </c>
      <c r="AZ414" s="62">
        <v>218</v>
      </c>
      <c r="BA414" s="83">
        <f t="shared" si="302"/>
        <v>0.88979591836734695</v>
      </c>
      <c r="BB414" s="102">
        <v>223237070</v>
      </c>
      <c r="BC414" s="110">
        <f t="shared" si="303"/>
        <v>1024023.256880734</v>
      </c>
      <c r="BD414" s="62">
        <v>198</v>
      </c>
      <c r="BE414" s="83">
        <f t="shared" si="304"/>
        <v>0.80816326530612248</v>
      </c>
      <c r="BF414" s="102">
        <v>38096754</v>
      </c>
      <c r="BG414" s="110">
        <f t="shared" si="305"/>
        <v>192407.84848484848</v>
      </c>
      <c r="BH414" s="154">
        <v>94</v>
      </c>
      <c r="BI414" s="62">
        <v>75</v>
      </c>
      <c r="BJ414" s="83">
        <f t="shared" si="306"/>
        <v>0.7978723404255319</v>
      </c>
      <c r="BK414" s="102">
        <v>88428410</v>
      </c>
      <c r="BL414" s="110">
        <f t="shared" si="307"/>
        <v>1179045.4666666666</v>
      </c>
      <c r="BM414" s="62">
        <v>65</v>
      </c>
      <c r="BN414" s="83">
        <f t="shared" si="308"/>
        <v>0.69148936170212771</v>
      </c>
      <c r="BO414" s="102">
        <v>16960173</v>
      </c>
      <c r="BP414" s="110">
        <f t="shared" si="309"/>
        <v>260925.73846153845</v>
      </c>
      <c r="BQ414" s="108">
        <f t="shared" si="310"/>
        <v>2238</v>
      </c>
      <c r="BR414" s="62">
        <f t="shared" si="311"/>
        <v>2080</v>
      </c>
      <c r="BS414" s="83">
        <f t="shared" si="312"/>
        <v>0.92940125111706884</v>
      </c>
      <c r="BT414" s="102">
        <f t="shared" si="313"/>
        <v>1952832290</v>
      </c>
      <c r="BU414" s="110">
        <f t="shared" si="314"/>
        <v>938861.67788461538</v>
      </c>
      <c r="BV414" s="62">
        <f t="shared" si="315"/>
        <v>1855</v>
      </c>
      <c r="BW414" s="83">
        <f t="shared" si="316"/>
        <v>0.82886505808757815</v>
      </c>
      <c r="BX414" s="102">
        <f t="shared" si="317"/>
        <v>423130524</v>
      </c>
      <c r="BY414" s="110">
        <f t="shared" si="318"/>
        <v>228102.70835579516</v>
      </c>
      <c r="CA414" s="89">
        <f t="shared" si="280"/>
        <v>0.10053619302949068</v>
      </c>
      <c r="CB414" s="89">
        <f t="shared" si="281"/>
        <v>7.0598748882931162E-2</v>
      </c>
    </row>
    <row r="415" spans="2:80">
      <c r="B415" s="331">
        <v>69</v>
      </c>
      <c r="C415" s="328" t="s">
        <v>53</v>
      </c>
      <c r="D415" s="318" t="s">
        <v>157</v>
      </c>
      <c r="E415" s="307"/>
      <c r="F415" s="154">
        <v>0</v>
      </c>
      <c r="G415" s="62">
        <v>0</v>
      </c>
      <c r="H415" s="83" t="str">
        <f t="shared" si="282"/>
        <v>-</v>
      </c>
      <c r="I415" s="102">
        <v>0</v>
      </c>
      <c r="J415" s="110" t="str">
        <f t="shared" si="283"/>
        <v>-</v>
      </c>
      <c r="K415" s="62">
        <v>0</v>
      </c>
      <c r="L415" s="83" t="str">
        <f t="shared" si="284"/>
        <v>-</v>
      </c>
      <c r="M415" s="102">
        <v>0</v>
      </c>
      <c r="N415" s="110" t="str">
        <f t="shared" si="285"/>
        <v>-</v>
      </c>
      <c r="O415" s="154">
        <v>4</v>
      </c>
      <c r="P415" s="62">
        <v>4</v>
      </c>
      <c r="Q415" s="83">
        <f t="shared" si="286"/>
        <v>1</v>
      </c>
      <c r="R415" s="102">
        <v>548660</v>
      </c>
      <c r="S415" s="110">
        <f t="shared" si="287"/>
        <v>137165</v>
      </c>
      <c r="T415" s="62">
        <v>4</v>
      </c>
      <c r="U415" s="83">
        <f t="shared" si="288"/>
        <v>1</v>
      </c>
      <c r="V415" s="102">
        <v>208184</v>
      </c>
      <c r="W415" s="110">
        <f t="shared" si="289"/>
        <v>52046</v>
      </c>
      <c r="X415" s="154">
        <v>534</v>
      </c>
      <c r="Y415" s="62">
        <v>521</v>
      </c>
      <c r="Z415" s="83">
        <f t="shared" si="290"/>
        <v>0.97565543071161054</v>
      </c>
      <c r="AA415" s="102">
        <v>214649970</v>
      </c>
      <c r="AB415" s="110">
        <f t="shared" si="291"/>
        <v>411996.10364683304</v>
      </c>
      <c r="AC415" s="62">
        <v>439</v>
      </c>
      <c r="AD415" s="83">
        <f t="shared" si="292"/>
        <v>0.82209737827715357</v>
      </c>
      <c r="AE415" s="102">
        <v>42631390</v>
      </c>
      <c r="AF415" s="110">
        <f t="shared" si="293"/>
        <v>97110.227790432808</v>
      </c>
      <c r="AG415" s="154">
        <v>270</v>
      </c>
      <c r="AH415" s="62">
        <v>266</v>
      </c>
      <c r="AI415" s="83">
        <f t="shared" si="294"/>
        <v>0.98518518518518516</v>
      </c>
      <c r="AJ415" s="102">
        <v>143086120</v>
      </c>
      <c r="AK415" s="110">
        <f t="shared" si="295"/>
        <v>537917.74436090223</v>
      </c>
      <c r="AL415" s="62">
        <v>236</v>
      </c>
      <c r="AM415" s="83">
        <f t="shared" si="296"/>
        <v>0.87407407407407411</v>
      </c>
      <c r="AN415" s="102">
        <v>23798248</v>
      </c>
      <c r="AO415" s="110">
        <f t="shared" si="297"/>
        <v>100840.03389830509</v>
      </c>
      <c r="AP415" s="154">
        <v>96</v>
      </c>
      <c r="AQ415" s="62">
        <v>96</v>
      </c>
      <c r="AR415" s="83">
        <f t="shared" si="298"/>
        <v>1</v>
      </c>
      <c r="AS415" s="102">
        <v>51981100</v>
      </c>
      <c r="AT415" s="110">
        <f t="shared" si="299"/>
        <v>541469.79166666663</v>
      </c>
      <c r="AU415" s="62">
        <v>75</v>
      </c>
      <c r="AV415" s="83">
        <f t="shared" si="300"/>
        <v>0.78125</v>
      </c>
      <c r="AW415" s="102">
        <v>7403078</v>
      </c>
      <c r="AX415" s="110">
        <f t="shared" si="301"/>
        <v>98707.706666666665</v>
      </c>
      <c r="AY415" s="154">
        <v>29</v>
      </c>
      <c r="AZ415" s="62">
        <v>29</v>
      </c>
      <c r="BA415" s="83">
        <f t="shared" si="302"/>
        <v>1</v>
      </c>
      <c r="BB415" s="102">
        <v>36687020</v>
      </c>
      <c r="BC415" s="110">
        <f t="shared" si="303"/>
        <v>1265069.6551724137</v>
      </c>
      <c r="BD415" s="62">
        <v>27</v>
      </c>
      <c r="BE415" s="83">
        <f t="shared" si="304"/>
        <v>0.93103448275862066</v>
      </c>
      <c r="BF415" s="102">
        <v>3194661</v>
      </c>
      <c r="BG415" s="110">
        <f t="shared" si="305"/>
        <v>118320.77777777778</v>
      </c>
      <c r="BH415" s="154">
        <v>5</v>
      </c>
      <c r="BI415" s="62">
        <v>5</v>
      </c>
      <c r="BJ415" s="83">
        <f t="shared" si="306"/>
        <v>1</v>
      </c>
      <c r="BK415" s="102">
        <v>3858040</v>
      </c>
      <c r="BL415" s="110">
        <f t="shared" si="307"/>
        <v>771608</v>
      </c>
      <c r="BM415" s="62">
        <v>5</v>
      </c>
      <c r="BN415" s="83">
        <f t="shared" si="308"/>
        <v>1</v>
      </c>
      <c r="BO415" s="102">
        <v>83803</v>
      </c>
      <c r="BP415" s="110">
        <f t="shared" si="309"/>
        <v>16760.599999999999</v>
      </c>
      <c r="BQ415" s="108">
        <f t="shared" si="310"/>
        <v>938</v>
      </c>
      <c r="BR415" s="62">
        <f t="shared" si="311"/>
        <v>921</v>
      </c>
      <c r="BS415" s="83">
        <f t="shared" si="312"/>
        <v>0.98187633262260132</v>
      </c>
      <c r="BT415" s="102">
        <f t="shared" si="313"/>
        <v>450810910</v>
      </c>
      <c r="BU415" s="110">
        <f t="shared" si="314"/>
        <v>489479.81541802391</v>
      </c>
      <c r="BV415" s="62">
        <f t="shared" si="315"/>
        <v>786</v>
      </c>
      <c r="BW415" s="83">
        <f t="shared" si="316"/>
        <v>0.83795309168443499</v>
      </c>
      <c r="BX415" s="102">
        <f t="shared" si="317"/>
        <v>77319364</v>
      </c>
      <c r="BY415" s="110">
        <f t="shared" si="318"/>
        <v>98370.692111959288</v>
      </c>
      <c r="CA415" s="89">
        <f t="shared" si="280"/>
        <v>0.14392324093816633</v>
      </c>
      <c r="CB415" s="89">
        <f t="shared" si="281"/>
        <v>1.8123667377398678E-2</v>
      </c>
    </row>
    <row r="416" spans="2:80">
      <c r="B416" s="332"/>
      <c r="C416" s="329"/>
      <c r="D416" s="306" t="s">
        <v>171</v>
      </c>
      <c r="E416" s="307"/>
      <c r="F416" s="154">
        <v>0</v>
      </c>
      <c r="G416" s="62">
        <v>0</v>
      </c>
      <c r="H416" s="83" t="str">
        <f t="shared" si="282"/>
        <v>-</v>
      </c>
      <c r="I416" s="102">
        <v>0</v>
      </c>
      <c r="J416" s="110" t="str">
        <f t="shared" si="283"/>
        <v>-</v>
      </c>
      <c r="K416" s="62">
        <v>0</v>
      </c>
      <c r="L416" s="83" t="str">
        <f t="shared" si="284"/>
        <v>-</v>
      </c>
      <c r="M416" s="102">
        <v>0</v>
      </c>
      <c r="N416" s="110" t="str">
        <f t="shared" si="285"/>
        <v>-</v>
      </c>
      <c r="O416" s="154">
        <v>0</v>
      </c>
      <c r="P416" s="62">
        <v>0</v>
      </c>
      <c r="Q416" s="83" t="str">
        <f t="shared" si="286"/>
        <v>-</v>
      </c>
      <c r="R416" s="102">
        <v>0</v>
      </c>
      <c r="S416" s="110" t="str">
        <f t="shared" si="287"/>
        <v>-</v>
      </c>
      <c r="T416" s="62">
        <v>0</v>
      </c>
      <c r="U416" s="83" t="str">
        <f t="shared" si="288"/>
        <v>-</v>
      </c>
      <c r="V416" s="102">
        <v>0</v>
      </c>
      <c r="W416" s="110" t="str">
        <f t="shared" si="289"/>
        <v>-</v>
      </c>
      <c r="X416" s="154">
        <v>72</v>
      </c>
      <c r="Y416" s="62">
        <v>70</v>
      </c>
      <c r="Z416" s="83">
        <f t="shared" si="290"/>
        <v>0.97222222222222221</v>
      </c>
      <c r="AA416" s="102">
        <v>26011940</v>
      </c>
      <c r="AB416" s="110">
        <f t="shared" si="291"/>
        <v>371599.14285714284</v>
      </c>
      <c r="AC416" s="62">
        <v>60</v>
      </c>
      <c r="AD416" s="83">
        <f t="shared" si="292"/>
        <v>0.83333333333333337</v>
      </c>
      <c r="AE416" s="102">
        <v>4988469</v>
      </c>
      <c r="AF416" s="110">
        <f t="shared" si="293"/>
        <v>83141.149999999994</v>
      </c>
      <c r="AG416" s="154">
        <v>16</v>
      </c>
      <c r="AH416" s="62">
        <v>16</v>
      </c>
      <c r="AI416" s="83">
        <f t="shared" si="294"/>
        <v>1</v>
      </c>
      <c r="AJ416" s="102">
        <v>20612310</v>
      </c>
      <c r="AK416" s="110">
        <f t="shared" si="295"/>
        <v>1288269.375</v>
      </c>
      <c r="AL416" s="62">
        <v>15</v>
      </c>
      <c r="AM416" s="83">
        <f t="shared" si="296"/>
        <v>0.9375</v>
      </c>
      <c r="AN416" s="102">
        <v>1473402</v>
      </c>
      <c r="AO416" s="110">
        <f t="shared" si="297"/>
        <v>98226.8</v>
      </c>
      <c r="AP416" s="154">
        <v>6</v>
      </c>
      <c r="AQ416" s="62">
        <v>6</v>
      </c>
      <c r="AR416" s="83">
        <f t="shared" si="298"/>
        <v>1</v>
      </c>
      <c r="AS416" s="102">
        <v>2032840</v>
      </c>
      <c r="AT416" s="110">
        <f t="shared" si="299"/>
        <v>338806.66666666669</v>
      </c>
      <c r="AU416" s="62">
        <v>3</v>
      </c>
      <c r="AV416" s="83">
        <f t="shared" si="300"/>
        <v>0.5</v>
      </c>
      <c r="AW416" s="102">
        <v>353264</v>
      </c>
      <c r="AX416" s="110">
        <f t="shared" si="301"/>
        <v>117754.66666666667</v>
      </c>
      <c r="AY416" s="154">
        <v>0</v>
      </c>
      <c r="AZ416" s="62">
        <v>0</v>
      </c>
      <c r="BA416" s="83" t="str">
        <f t="shared" si="302"/>
        <v>-</v>
      </c>
      <c r="BB416" s="102">
        <v>0</v>
      </c>
      <c r="BC416" s="110" t="str">
        <f t="shared" si="303"/>
        <v>-</v>
      </c>
      <c r="BD416" s="62">
        <v>0</v>
      </c>
      <c r="BE416" s="83" t="str">
        <f t="shared" si="304"/>
        <v>-</v>
      </c>
      <c r="BF416" s="102">
        <v>0</v>
      </c>
      <c r="BG416" s="110" t="str">
        <f t="shared" si="305"/>
        <v>-</v>
      </c>
      <c r="BH416" s="154">
        <v>0</v>
      </c>
      <c r="BI416" s="62">
        <v>0</v>
      </c>
      <c r="BJ416" s="83" t="str">
        <f t="shared" si="306"/>
        <v>-</v>
      </c>
      <c r="BK416" s="102">
        <v>0</v>
      </c>
      <c r="BL416" s="110" t="str">
        <f t="shared" si="307"/>
        <v>-</v>
      </c>
      <c r="BM416" s="62">
        <v>0</v>
      </c>
      <c r="BN416" s="83" t="str">
        <f t="shared" si="308"/>
        <v>-</v>
      </c>
      <c r="BO416" s="102">
        <v>0</v>
      </c>
      <c r="BP416" s="110" t="str">
        <f t="shared" si="309"/>
        <v>-</v>
      </c>
      <c r="BQ416" s="108">
        <f t="shared" si="310"/>
        <v>94</v>
      </c>
      <c r="BR416" s="62">
        <f t="shared" si="311"/>
        <v>92</v>
      </c>
      <c r="BS416" s="83">
        <f t="shared" si="312"/>
        <v>0.97872340425531912</v>
      </c>
      <c r="BT416" s="102">
        <f t="shared" si="313"/>
        <v>48657090</v>
      </c>
      <c r="BU416" s="110">
        <f t="shared" si="314"/>
        <v>528881.41304347827</v>
      </c>
      <c r="BV416" s="62">
        <f t="shared" si="315"/>
        <v>78</v>
      </c>
      <c r="BW416" s="83">
        <f t="shared" si="316"/>
        <v>0.82978723404255317</v>
      </c>
      <c r="BX416" s="102">
        <f t="shared" si="317"/>
        <v>6815135</v>
      </c>
      <c r="BY416" s="110">
        <f t="shared" si="318"/>
        <v>87373.525641025641</v>
      </c>
      <c r="CA416" s="89">
        <f t="shared" si="280"/>
        <v>0.14893617021276595</v>
      </c>
      <c r="CB416" s="89">
        <f t="shared" si="281"/>
        <v>2.1276595744680882E-2</v>
      </c>
    </row>
    <row r="417" spans="2:80">
      <c r="B417" s="332"/>
      <c r="C417" s="329"/>
      <c r="D417" s="84"/>
      <c r="E417" s="74" t="s">
        <v>167</v>
      </c>
      <c r="F417" s="178">
        <v>0</v>
      </c>
      <c r="G417" s="64">
        <v>0</v>
      </c>
      <c r="H417" s="82" t="str">
        <f t="shared" si="282"/>
        <v>-</v>
      </c>
      <c r="I417" s="111">
        <v>0</v>
      </c>
      <c r="J417" s="112" t="str">
        <f t="shared" si="283"/>
        <v>-</v>
      </c>
      <c r="K417" s="64">
        <v>0</v>
      </c>
      <c r="L417" s="82" t="str">
        <f t="shared" si="284"/>
        <v>-</v>
      </c>
      <c r="M417" s="111">
        <v>0</v>
      </c>
      <c r="N417" s="112" t="str">
        <f t="shared" si="285"/>
        <v>-</v>
      </c>
      <c r="O417" s="178">
        <v>0</v>
      </c>
      <c r="P417" s="64">
        <v>0</v>
      </c>
      <c r="Q417" s="82" t="str">
        <f t="shared" si="286"/>
        <v>-</v>
      </c>
      <c r="R417" s="111">
        <v>0</v>
      </c>
      <c r="S417" s="112" t="str">
        <f t="shared" si="287"/>
        <v>-</v>
      </c>
      <c r="T417" s="64">
        <v>0</v>
      </c>
      <c r="U417" s="82" t="str">
        <f t="shared" si="288"/>
        <v>-</v>
      </c>
      <c r="V417" s="111">
        <v>0</v>
      </c>
      <c r="W417" s="112" t="str">
        <f t="shared" si="289"/>
        <v>-</v>
      </c>
      <c r="X417" s="178">
        <v>61</v>
      </c>
      <c r="Y417" s="64">
        <v>60</v>
      </c>
      <c r="Z417" s="82">
        <f t="shared" si="290"/>
        <v>0.98360655737704916</v>
      </c>
      <c r="AA417" s="111">
        <v>22305620</v>
      </c>
      <c r="AB417" s="112">
        <f t="shared" si="291"/>
        <v>371760.33333333331</v>
      </c>
      <c r="AC417" s="64">
        <v>52</v>
      </c>
      <c r="AD417" s="82">
        <f t="shared" si="292"/>
        <v>0.85245901639344257</v>
      </c>
      <c r="AE417" s="111">
        <v>3880558</v>
      </c>
      <c r="AF417" s="112">
        <f t="shared" si="293"/>
        <v>74626.11538461539</v>
      </c>
      <c r="AG417" s="178">
        <v>14</v>
      </c>
      <c r="AH417" s="64">
        <v>14</v>
      </c>
      <c r="AI417" s="82">
        <f t="shared" si="294"/>
        <v>1</v>
      </c>
      <c r="AJ417" s="111">
        <v>12251390</v>
      </c>
      <c r="AK417" s="112">
        <f t="shared" si="295"/>
        <v>875099.28571428568</v>
      </c>
      <c r="AL417" s="64">
        <v>13</v>
      </c>
      <c r="AM417" s="82">
        <f t="shared" si="296"/>
        <v>0.9285714285714286</v>
      </c>
      <c r="AN417" s="111">
        <v>1240859</v>
      </c>
      <c r="AO417" s="112">
        <f t="shared" si="297"/>
        <v>95450.692307692312</v>
      </c>
      <c r="AP417" s="178">
        <v>6</v>
      </c>
      <c r="AQ417" s="64">
        <v>6</v>
      </c>
      <c r="AR417" s="82">
        <f t="shared" si="298"/>
        <v>1</v>
      </c>
      <c r="AS417" s="111">
        <v>2032840</v>
      </c>
      <c r="AT417" s="112">
        <f t="shared" si="299"/>
        <v>338806.66666666669</v>
      </c>
      <c r="AU417" s="64">
        <v>3</v>
      </c>
      <c r="AV417" s="82">
        <f t="shared" si="300"/>
        <v>0.5</v>
      </c>
      <c r="AW417" s="111">
        <v>353264</v>
      </c>
      <c r="AX417" s="112">
        <f t="shared" si="301"/>
        <v>117754.66666666667</v>
      </c>
      <c r="AY417" s="178">
        <v>0</v>
      </c>
      <c r="AZ417" s="64">
        <v>0</v>
      </c>
      <c r="BA417" s="82" t="str">
        <f t="shared" si="302"/>
        <v>-</v>
      </c>
      <c r="BB417" s="111">
        <v>0</v>
      </c>
      <c r="BC417" s="112" t="str">
        <f t="shared" si="303"/>
        <v>-</v>
      </c>
      <c r="BD417" s="64">
        <v>0</v>
      </c>
      <c r="BE417" s="82" t="str">
        <f t="shared" si="304"/>
        <v>-</v>
      </c>
      <c r="BF417" s="111">
        <v>0</v>
      </c>
      <c r="BG417" s="112" t="str">
        <f t="shared" si="305"/>
        <v>-</v>
      </c>
      <c r="BH417" s="178">
        <v>0</v>
      </c>
      <c r="BI417" s="64">
        <v>0</v>
      </c>
      <c r="BJ417" s="82" t="str">
        <f t="shared" si="306"/>
        <v>-</v>
      </c>
      <c r="BK417" s="111">
        <v>0</v>
      </c>
      <c r="BL417" s="112" t="str">
        <f t="shared" si="307"/>
        <v>-</v>
      </c>
      <c r="BM417" s="64">
        <v>0</v>
      </c>
      <c r="BN417" s="82" t="str">
        <f t="shared" si="308"/>
        <v>-</v>
      </c>
      <c r="BO417" s="111">
        <v>0</v>
      </c>
      <c r="BP417" s="112" t="str">
        <f t="shared" si="309"/>
        <v>-</v>
      </c>
      <c r="BQ417" s="109">
        <f t="shared" si="310"/>
        <v>81</v>
      </c>
      <c r="BR417" s="64">
        <f t="shared" si="311"/>
        <v>80</v>
      </c>
      <c r="BS417" s="82">
        <f t="shared" si="312"/>
        <v>0.98765432098765427</v>
      </c>
      <c r="BT417" s="111">
        <f t="shared" si="313"/>
        <v>36589850</v>
      </c>
      <c r="BU417" s="112">
        <f t="shared" si="314"/>
        <v>457373.125</v>
      </c>
      <c r="BV417" s="64">
        <f t="shared" si="315"/>
        <v>68</v>
      </c>
      <c r="BW417" s="82">
        <f t="shared" si="316"/>
        <v>0.83950617283950613</v>
      </c>
      <c r="BX417" s="111">
        <f t="shared" si="317"/>
        <v>5474681</v>
      </c>
      <c r="BY417" s="112">
        <f t="shared" si="318"/>
        <v>80510.01470588235</v>
      </c>
      <c r="CA417" s="89">
        <f t="shared" si="280"/>
        <v>0.14814814814814814</v>
      </c>
      <c r="CB417" s="89">
        <f t="shared" si="281"/>
        <v>1.2345679012345734E-2</v>
      </c>
    </row>
    <row r="418" spans="2:80">
      <c r="B418" s="332"/>
      <c r="C418" s="329"/>
      <c r="D418" s="84"/>
      <c r="E418" s="209" t="s">
        <v>168</v>
      </c>
      <c r="F418" s="224">
        <v>0</v>
      </c>
      <c r="G418" s="225">
        <v>0</v>
      </c>
      <c r="H418" s="226" t="str">
        <f t="shared" si="282"/>
        <v>-</v>
      </c>
      <c r="I418" s="227">
        <v>0</v>
      </c>
      <c r="J418" s="228" t="str">
        <f t="shared" si="283"/>
        <v>-</v>
      </c>
      <c r="K418" s="225">
        <v>0</v>
      </c>
      <c r="L418" s="226" t="str">
        <f t="shared" si="284"/>
        <v>-</v>
      </c>
      <c r="M418" s="227">
        <v>0</v>
      </c>
      <c r="N418" s="228" t="str">
        <f t="shared" si="285"/>
        <v>-</v>
      </c>
      <c r="O418" s="224">
        <v>0</v>
      </c>
      <c r="P418" s="225">
        <v>0</v>
      </c>
      <c r="Q418" s="226" t="str">
        <f t="shared" si="286"/>
        <v>-</v>
      </c>
      <c r="R418" s="227">
        <v>0</v>
      </c>
      <c r="S418" s="228" t="str">
        <f t="shared" si="287"/>
        <v>-</v>
      </c>
      <c r="T418" s="225">
        <v>0</v>
      </c>
      <c r="U418" s="226" t="str">
        <f t="shared" si="288"/>
        <v>-</v>
      </c>
      <c r="V418" s="227">
        <v>0</v>
      </c>
      <c r="W418" s="228" t="str">
        <f t="shared" si="289"/>
        <v>-</v>
      </c>
      <c r="X418" s="224">
        <v>11</v>
      </c>
      <c r="Y418" s="225">
        <v>10</v>
      </c>
      <c r="Z418" s="226">
        <f t="shared" si="290"/>
        <v>0.90909090909090906</v>
      </c>
      <c r="AA418" s="227">
        <v>3706320</v>
      </c>
      <c r="AB418" s="228">
        <f t="shared" si="291"/>
        <v>370632</v>
      </c>
      <c r="AC418" s="225">
        <v>8</v>
      </c>
      <c r="AD418" s="226">
        <f t="shared" si="292"/>
        <v>0.72727272727272729</v>
      </c>
      <c r="AE418" s="227">
        <v>1107911</v>
      </c>
      <c r="AF418" s="228">
        <f t="shared" si="293"/>
        <v>138488.875</v>
      </c>
      <c r="AG418" s="224">
        <v>2</v>
      </c>
      <c r="AH418" s="225">
        <v>2</v>
      </c>
      <c r="AI418" s="226">
        <f t="shared" si="294"/>
        <v>1</v>
      </c>
      <c r="AJ418" s="227">
        <v>8360920</v>
      </c>
      <c r="AK418" s="228">
        <f t="shared" si="295"/>
        <v>4180460</v>
      </c>
      <c r="AL418" s="225">
        <v>2</v>
      </c>
      <c r="AM418" s="226">
        <f t="shared" si="296"/>
        <v>1</v>
      </c>
      <c r="AN418" s="227">
        <v>232543</v>
      </c>
      <c r="AO418" s="228">
        <f t="shared" si="297"/>
        <v>116271.5</v>
      </c>
      <c r="AP418" s="224">
        <v>0</v>
      </c>
      <c r="AQ418" s="225">
        <v>0</v>
      </c>
      <c r="AR418" s="226" t="str">
        <f t="shared" si="298"/>
        <v>-</v>
      </c>
      <c r="AS418" s="227">
        <v>0</v>
      </c>
      <c r="AT418" s="228" t="str">
        <f t="shared" si="299"/>
        <v>-</v>
      </c>
      <c r="AU418" s="225">
        <v>0</v>
      </c>
      <c r="AV418" s="226" t="str">
        <f t="shared" si="300"/>
        <v>-</v>
      </c>
      <c r="AW418" s="227">
        <v>0</v>
      </c>
      <c r="AX418" s="228" t="str">
        <f t="shared" si="301"/>
        <v>-</v>
      </c>
      <c r="AY418" s="224">
        <v>0</v>
      </c>
      <c r="AZ418" s="225">
        <v>0</v>
      </c>
      <c r="BA418" s="226" t="str">
        <f t="shared" si="302"/>
        <v>-</v>
      </c>
      <c r="BB418" s="227">
        <v>0</v>
      </c>
      <c r="BC418" s="228" t="str">
        <f t="shared" si="303"/>
        <v>-</v>
      </c>
      <c r="BD418" s="225">
        <v>0</v>
      </c>
      <c r="BE418" s="226" t="str">
        <f t="shared" si="304"/>
        <v>-</v>
      </c>
      <c r="BF418" s="227">
        <v>0</v>
      </c>
      <c r="BG418" s="228" t="str">
        <f t="shared" si="305"/>
        <v>-</v>
      </c>
      <c r="BH418" s="224">
        <v>0</v>
      </c>
      <c r="BI418" s="225">
        <v>0</v>
      </c>
      <c r="BJ418" s="226" t="str">
        <f t="shared" si="306"/>
        <v>-</v>
      </c>
      <c r="BK418" s="227">
        <v>0</v>
      </c>
      <c r="BL418" s="228" t="str">
        <f t="shared" si="307"/>
        <v>-</v>
      </c>
      <c r="BM418" s="225">
        <v>0</v>
      </c>
      <c r="BN418" s="226" t="str">
        <f t="shared" si="308"/>
        <v>-</v>
      </c>
      <c r="BO418" s="227">
        <v>0</v>
      </c>
      <c r="BP418" s="228" t="str">
        <f t="shared" si="309"/>
        <v>-</v>
      </c>
      <c r="BQ418" s="229">
        <f t="shared" si="310"/>
        <v>13</v>
      </c>
      <c r="BR418" s="225">
        <f t="shared" si="311"/>
        <v>12</v>
      </c>
      <c r="BS418" s="226">
        <f t="shared" si="312"/>
        <v>0.92307692307692313</v>
      </c>
      <c r="BT418" s="227">
        <f t="shared" si="313"/>
        <v>12067240</v>
      </c>
      <c r="BU418" s="228">
        <f t="shared" si="314"/>
        <v>1005603.3333333334</v>
      </c>
      <c r="BV418" s="225">
        <f t="shared" si="315"/>
        <v>10</v>
      </c>
      <c r="BW418" s="226">
        <f t="shared" si="316"/>
        <v>0.76923076923076927</v>
      </c>
      <c r="BX418" s="227">
        <f t="shared" si="317"/>
        <v>1340454</v>
      </c>
      <c r="BY418" s="228">
        <f t="shared" si="318"/>
        <v>134045.4</v>
      </c>
      <c r="CA418" s="89">
        <f t="shared" si="280"/>
        <v>0.15384615384615385</v>
      </c>
      <c r="CB418" s="89">
        <f t="shared" si="281"/>
        <v>7.6923076923076872E-2</v>
      </c>
    </row>
    <row r="419" spans="2:80">
      <c r="B419" s="332"/>
      <c r="C419" s="329"/>
      <c r="D419" s="221"/>
      <c r="E419" s="75" t="s">
        <v>234</v>
      </c>
      <c r="F419" s="222">
        <v>0</v>
      </c>
      <c r="G419" s="136">
        <v>0</v>
      </c>
      <c r="H419" s="134" t="str">
        <f>IFERROR(G419/F419,"-")</f>
        <v>-</v>
      </c>
      <c r="I419" s="137">
        <v>0</v>
      </c>
      <c r="J419" s="135" t="str">
        <f>IFERROR(I419/G419,"-")</f>
        <v>-</v>
      </c>
      <c r="K419" s="136">
        <v>0</v>
      </c>
      <c r="L419" s="134" t="str">
        <f>IFERROR(K419/F419,"-")</f>
        <v>-</v>
      </c>
      <c r="M419" s="137">
        <v>0</v>
      </c>
      <c r="N419" s="135" t="str">
        <f>IFERROR(M419/K419,"-")</f>
        <v>-</v>
      </c>
      <c r="O419" s="222">
        <v>0</v>
      </c>
      <c r="P419" s="136">
        <v>0</v>
      </c>
      <c r="Q419" s="134" t="str">
        <f>IFERROR(P419/O419,"-")</f>
        <v>-</v>
      </c>
      <c r="R419" s="137">
        <v>0</v>
      </c>
      <c r="S419" s="135" t="str">
        <f>IFERROR(R419/P419,"-")</f>
        <v>-</v>
      </c>
      <c r="T419" s="136">
        <v>0</v>
      </c>
      <c r="U419" s="134" t="str">
        <f>IFERROR(T419/O419,"-")</f>
        <v>-</v>
      </c>
      <c r="V419" s="137">
        <v>0</v>
      </c>
      <c r="W419" s="135" t="str">
        <f>IFERROR(V419/T419,"-")</f>
        <v>-</v>
      </c>
      <c r="X419" s="222">
        <v>0</v>
      </c>
      <c r="Y419" s="136">
        <v>0</v>
      </c>
      <c r="Z419" s="134" t="str">
        <f>IFERROR(Y419/X419,"-")</f>
        <v>-</v>
      </c>
      <c r="AA419" s="137">
        <v>0</v>
      </c>
      <c r="AB419" s="135" t="str">
        <f>IFERROR(AA419/Y419,"-")</f>
        <v>-</v>
      </c>
      <c r="AC419" s="136">
        <v>0</v>
      </c>
      <c r="AD419" s="134" t="str">
        <f>IFERROR(AC419/X419,"-")</f>
        <v>-</v>
      </c>
      <c r="AE419" s="137">
        <v>0</v>
      </c>
      <c r="AF419" s="135" t="str">
        <f>IFERROR(AE419/AC419,"-")</f>
        <v>-</v>
      </c>
      <c r="AG419" s="222">
        <v>0</v>
      </c>
      <c r="AH419" s="136">
        <v>0</v>
      </c>
      <c r="AI419" s="134" t="str">
        <f>IFERROR(AH419/AG419,"-")</f>
        <v>-</v>
      </c>
      <c r="AJ419" s="137">
        <v>0</v>
      </c>
      <c r="AK419" s="135" t="str">
        <f>IFERROR(AJ419/AH419,"-")</f>
        <v>-</v>
      </c>
      <c r="AL419" s="136">
        <v>0</v>
      </c>
      <c r="AM419" s="134" t="str">
        <f>IFERROR(AL419/AG419,"-")</f>
        <v>-</v>
      </c>
      <c r="AN419" s="137">
        <v>0</v>
      </c>
      <c r="AO419" s="135" t="str">
        <f>IFERROR(AN419/AL419,"-")</f>
        <v>-</v>
      </c>
      <c r="AP419" s="222">
        <v>0</v>
      </c>
      <c r="AQ419" s="136">
        <v>0</v>
      </c>
      <c r="AR419" s="134" t="str">
        <f>IFERROR(AQ419/AP419,"-")</f>
        <v>-</v>
      </c>
      <c r="AS419" s="137">
        <v>0</v>
      </c>
      <c r="AT419" s="135" t="str">
        <f>IFERROR(AS419/AQ419,"-")</f>
        <v>-</v>
      </c>
      <c r="AU419" s="136">
        <v>0</v>
      </c>
      <c r="AV419" s="134" t="str">
        <f>IFERROR(AU419/AP419,"-")</f>
        <v>-</v>
      </c>
      <c r="AW419" s="137">
        <v>0</v>
      </c>
      <c r="AX419" s="135" t="str">
        <f>IFERROR(AW419/AU419,"-")</f>
        <v>-</v>
      </c>
      <c r="AY419" s="222">
        <v>0</v>
      </c>
      <c r="AZ419" s="136">
        <v>0</v>
      </c>
      <c r="BA419" s="134" t="str">
        <f>IFERROR(AZ419/AY419,"-")</f>
        <v>-</v>
      </c>
      <c r="BB419" s="137">
        <v>0</v>
      </c>
      <c r="BC419" s="135" t="str">
        <f>IFERROR(BB419/AZ419,"-")</f>
        <v>-</v>
      </c>
      <c r="BD419" s="136">
        <v>0</v>
      </c>
      <c r="BE419" s="134" t="str">
        <f>IFERROR(BD419/AY419,"-")</f>
        <v>-</v>
      </c>
      <c r="BF419" s="137">
        <v>0</v>
      </c>
      <c r="BG419" s="135" t="str">
        <f>IFERROR(BF419/BD419,"-")</f>
        <v>-</v>
      </c>
      <c r="BH419" s="222">
        <v>0</v>
      </c>
      <c r="BI419" s="136">
        <v>0</v>
      </c>
      <c r="BJ419" s="134" t="str">
        <f>IFERROR(BI419/BH419,"-")</f>
        <v>-</v>
      </c>
      <c r="BK419" s="137">
        <v>0</v>
      </c>
      <c r="BL419" s="135" t="str">
        <f>IFERROR(BK419/BI419,"-")</f>
        <v>-</v>
      </c>
      <c r="BM419" s="136">
        <v>0</v>
      </c>
      <c r="BN419" s="134" t="str">
        <f>IFERROR(BM419/BH419,"-")</f>
        <v>-</v>
      </c>
      <c r="BO419" s="137">
        <v>0</v>
      </c>
      <c r="BP419" s="135" t="str">
        <f>IFERROR(BO419/BM419,"-")</f>
        <v>-</v>
      </c>
      <c r="BQ419" s="223">
        <f t="shared" si="310"/>
        <v>0</v>
      </c>
      <c r="BR419" s="136">
        <f t="shared" si="311"/>
        <v>0</v>
      </c>
      <c r="BS419" s="134" t="str">
        <f>IFERROR(BR419/BQ419,"-")</f>
        <v>-</v>
      </c>
      <c r="BT419" s="137">
        <f>SUM(I419,R419,AA419,AJ419,AS419,BB419,BK419)</f>
        <v>0</v>
      </c>
      <c r="BU419" s="135" t="str">
        <f>IFERROR(BT419/BR419,"-")</f>
        <v>-</v>
      </c>
      <c r="BV419" s="136">
        <f>SUM(K419,T419,AC419,AL419,AU419,BD419,BM419)</f>
        <v>0</v>
      </c>
      <c r="BW419" s="134" t="str">
        <f>IFERROR(BV419/BQ419,"-")</f>
        <v>-</v>
      </c>
      <c r="BX419" s="137">
        <f>SUM(M419,V419,AE419,AN419,AW419,BF419,BO419)</f>
        <v>0</v>
      </c>
      <c r="BY419" s="135" t="str">
        <f>IFERROR(BX419/BV419,"-")</f>
        <v>-</v>
      </c>
      <c r="CA419" s="89" t="str">
        <f t="shared" si="280"/>
        <v>-</v>
      </c>
      <c r="CB419" s="89" t="str">
        <f t="shared" si="281"/>
        <v>-</v>
      </c>
    </row>
    <row r="420" spans="2:80" ht="13.5" customHeight="1">
      <c r="B420" s="333"/>
      <c r="C420" s="330"/>
      <c r="D420" s="338" t="s">
        <v>225</v>
      </c>
      <c r="E420" s="339"/>
      <c r="F420" s="154">
        <v>24</v>
      </c>
      <c r="G420" s="62">
        <v>22</v>
      </c>
      <c r="H420" s="83">
        <f t="shared" si="282"/>
        <v>0.91666666666666663</v>
      </c>
      <c r="I420" s="102">
        <v>38473880</v>
      </c>
      <c r="J420" s="110">
        <f t="shared" si="283"/>
        <v>1748812.7272727273</v>
      </c>
      <c r="K420" s="62">
        <v>17</v>
      </c>
      <c r="L420" s="83">
        <f t="shared" si="284"/>
        <v>0.70833333333333337</v>
      </c>
      <c r="M420" s="102">
        <v>7391886</v>
      </c>
      <c r="N420" s="110">
        <f t="shared" si="285"/>
        <v>434816.82352941175</v>
      </c>
      <c r="O420" s="154">
        <v>47</v>
      </c>
      <c r="P420" s="62">
        <v>44</v>
      </c>
      <c r="Q420" s="83">
        <f t="shared" si="286"/>
        <v>0.93617021276595747</v>
      </c>
      <c r="R420" s="102">
        <v>103871820</v>
      </c>
      <c r="S420" s="110">
        <f t="shared" si="287"/>
        <v>2360723.1818181816</v>
      </c>
      <c r="T420" s="62">
        <v>33</v>
      </c>
      <c r="U420" s="83">
        <f t="shared" si="288"/>
        <v>0.7021276595744681</v>
      </c>
      <c r="V420" s="102">
        <v>27318674</v>
      </c>
      <c r="W420" s="110">
        <f t="shared" si="289"/>
        <v>827838.60606060608</v>
      </c>
      <c r="X420" s="154">
        <v>2122</v>
      </c>
      <c r="Y420" s="62">
        <v>1993</v>
      </c>
      <c r="Z420" s="83">
        <f t="shared" si="290"/>
        <v>0.93920829406220552</v>
      </c>
      <c r="AA420" s="102">
        <v>1492925860</v>
      </c>
      <c r="AB420" s="110">
        <f t="shared" si="291"/>
        <v>749084.7265429002</v>
      </c>
      <c r="AC420" s="62">
        <v>1733</v>
      </c>
      <c r="AD420" s="83">
        <f t="shared" si="292"/>
        <v>0.81668237511781339</v>
      </c>
      <c r="AE420" s="102">
        <v>322000833</v>
      </c>
      <c r="AF420" s="110">
        <f t="shared" si="293"/>
        <v>185805.44316214658</v>
      </c>
      <c r="AG420" s="154">
        <v>1422</v>
      </c>
      <c r="AH420" s="62">
        <v>1348</v>
      </c>
      <c r="AI420" s="83">
        <f t="shared" si="294"/>
        <v>0.9479606188466948</v>
      </c>
      <c r="AJ420" s="102">
        <v>1255464170</v>
      </c>
      <c r="AK420" s="110">
        <f t="shared" si="295"/>
        <v>931353.24183976266</v>
      </c>
      <c r="AL420" s="62">
        <v>1201</v>
      </c>
      <c r="AM420" s="83">
        <f t="shared" si="296"/>
        <v>0.84458509142053451</v>
      </c>
      <c r="AN420" s="102">
        <v>264851921</v>
      </c>
      <c r="AO420" s="110">
        <f t="shared" si="297"/>
        <v>220526.16236469609</v>
      </c>
      <c r="AP420" s="154">
        <v>871</v>
      </c>
      <c r="AQ420" s="62">
        <v>834</v>
      </c>
      <c r="AR420" s="83">
        <f t="shared" si="298"/>
        <v>0.95752009184845011</v>
      </c>
      <c r="AS420" s="102">
        <v>829517430</v>
      </c>
      <c r="AT420" s="110">
        <f t="shared" si="299"/>
        <v>994625.21582733816</v>
      </c>
      <c r="AU420" s="62">
        <v>750</v>
      </c>
      <c r="AV420" s="83">
        <f t="shared" si="300"/>
        <v>0.86107921928817455</v>
      </c>
      <c r="AW420" s="102">
        <v>150087251</v>
      </c>
      <c r="AX420" s="110">
        <f t="shared" si="301"/>
        <v>200116.33466666666</v>
      </c>
      <c r="AY420" s="154">
        <v>488</v>
      </c>
      <c r="AZ420" s="62">
        <v>465</v>
      </c>
      <c r="BA420" s="83">
        <f t="shared" si="302"/>
        <v>0.95286885245901642</v>
      </c>
      <c r="BB420" s="102">
        <v>469859730</v>
      </c>
      <c r="BC420" s="110">
        <f t="shared" si="303"/>
        <v>1010451.0322580645</v>
      </c>
      <c r="BD420" s="62">
        <v>411</v>
      </c>
      <c r="BE420" s="83">
        <f t="shared" si="304"/>
        <v>0.84221311475409832</v>
      </c>
      <c r="BF420" s="102">
        <v>79327791</v>
      </c>
      <c r="BG420" s="110">
        <f t="shared" si="305"/>
        <v>193011.65693430658</v>
      </c>
      <c r="BH420" s="154">
        <v>163</v>
      </c>
      <c r="BI420" s="62">
        <v>151</v>
      </c>
      <c r="BJ420" s="83">
        <f t="shared" si="306"/>
        <v>0.92638036809815949</v>
      </c>
      <c r="BK420" s="102">
        <v>161635590</v>
      </c>
      <c r="BL420" s="110">
        <f t="shared" si="307"/>
        <v>1070434.370860927</v>
      </c>
      <c r="BM420" s="62">
        <v>136</v>
      </c>
      <c r="BN420" s="83">
        <f t="shared" si="308"/>
        <v>0.83435582822085885</v>
      </c>
      <c r="BO420" s="102">
        <v>34006580</v>
      </c>
      <c r="BP420" s="110">
        <f t="shared" si="309"/>
        <v>250048.38235294117</v>
      </c>
      <c r="BQ420" s="108">
        <f t="shared" si="310"/>
        <v>5137</v>
      </c>
      <c r="BR420" s="62">
        <f t="shared" si="311"/>
        <v>4857</v>
      </c>
      <c r="BS420" s="83">
        <f t="shared" si="312"/>
        <v>0.94549347868405687</v>
      </c>
      <c r="BT420" s="102">
        <f t="shared" si="313"/>
        <v>4351748480</v>
      </c>
      <c r="BU420" s="110">
        <f t="shared" si="314"/>
        <v>895974.56866378419</v>
      </c>
      <c r="BV420" s="62">
        <f t="shared" si="315"/>
        <v>4281</v>
      </c>
      <c r="BW420" s="83">
        <f t="shared" si="316"/>
        <v>0.83336577769125952</v>
      </c>
      <c r="BX420" s="102">
        <f t="shared" si="317"/>
        <v>884984936</v>
      </c>
      <c r="BY420" s="110">
        <f t="shared" si="318"/>
        <v>206723.88133613643</v>
      </c>
      <c r="CA420" s="89">
        <f t="shared" si="280"/>
        <v>0.11212770099279734</v>
      </c>
      <c r="CB420" s="89">
        <f t="shared" si="281"/>
        <v>5.4506521315943135E-2</v>
      </c>
    </row>
    <row r="421" spans="2:80">
      <c r="B421" s="331">
        <v>70</v>
      </c>
      <c r="C421" s="328" t="s">
        <v>54</v>
      </c>
      <c r="D421" s="318" t="s">
        <v>157</v>
      </c>
      <c r="E421" s="307"/>
      <c r="F421" s="154">
        <v>0</v>
      </c>
      <c r="G421" s="62">
        <v>0</v>
      </c>
      <c r="H421" s="83" t="str">
        <f t="shared" si="282"/>
        <v>-</v>
      </c>
      <c r="I421" s="102">
        <v>0</v>
      </c>
      <c r="J421" s="110" t="str">
        <f t="shared" si="283"/>
        <v>-</v>
      </c>
      <c r="K421" s="62">
        <v>0</v>
      </c>
      <c r="L421" s="83" t="str">
        <f t="shared" si="284"/>
        <v>-</v>
      </c>
      <c r="M421" s="102">
        <v>0</v>
      </c>
      <c r="N421" s="110" t="str">
        <f t="shared" si="285"/>
        <v>-</v>
      </c>
      <c r="O421" s="154">
        <v>1</v>
      </c>
      <c r="P421" s="62">
        <v>1</v>
      </c>
      <c r="Q421" s="83">
        <f t="shared" si="286"/>
        <v>1</v>
      </c>
      <c r="R421" s="102">
        <v>478630</v>
      </c>
      <c r="S421" s="110">
        <f t="shared" si="287"/>
        <v>478630</v>
      </c>
      <c r="T421" s="62">
        <v>0</v>
      </c>
      <c r="U421" s="83">
        <f t="shared" si="288"/>
        <v>0</v>
      </c>
      <c r="V421" s="102">
        <v>0</v>
      </c>
      <c r="W421" s="110" t="str">
        <f t="shared" si="289"/>
        <v>-</v>
      </c>
      <c r="X421" s="154">
        <v>98</v>
      </c>
      <c r="Y421" s="62">
        <v>98</v>
      </c>
      <c r="Z421" s="83">
        <f t="shared" si="290"/>
        <v>1</v>
      </c>
      <c r="AA421" s="102">
        <v>35061710</v>
      </c>
      <c r="AB421" s="110">
        <f t="shared" si="291"/>
        <v>357772.55102040817</v>
      </c>
      <c r="AC421" s="62">
        <v>89</v>
      </c>
      <c r="AD421" s="83">
        <f t="shared" si="292"/>
        <v>0.90816326530612246</v>
      </c>
      <c r="AE421" s="102">
        <v>8547053</v>
      </c>
      <c r="AF421" s="110">
        <f t="shared" si="293"/>
        <v>96034.303370786511</v>
      </c>
      <c r="AG421" s="154">
        <v>79</v>
      </c>
      <c r="AH421" s="62">
        <v>79</v>
      </c>
      <c r="AI421" s="83">
        <f t="shared" si="294"/>
        <v>1</v>
      </c>
      <c r="AJ421" s="102">
        <v>44539090</v>
      </c>
      <c r="AK421" s="110">
        <f t="shared" si="295"/>
        <v>563785.94936708861</v>
      </c>
      <c r="AL421" s="62">
        <v>75</v>
      </c>
      <c r="AM421" s="83">
        <f t="shared" si="296"/>
        <v>0.94936708860759489</v>
      </c>
      <c r="AN421" s="102">
        <v>12268943</v>
      </c>
      <c r="AO421" s="110">
        <f t="shared" si="297"/>
        <v>163585.90666666668</v>
      </c>
      <c r="AP421" s="154">
        <v>36</v>
      </c>
      <c r="AQ421" s="62">
        <v>36</v>
      </c>
      <c r="AR421" s="83">
        <f t="shared" si="298"/>
        <v>1</v>
      </c>
      <c r="AS421" s="102">
        <v>32027880</v>
      </c>
      <c r="AT421" s="110">
        <f t="shared" si="299"/>
        <v>889663.33333333337</v>
      </c>
      <c r="AU421" s="62">
        <v>33</v>
      </c>
      <c r="AV421" s="83">
        <f t="shared" si="300"/>
        <v>0.91666666666666663</v>
      </c>
      <c r="AW421" s="102">
        <v>4961864</v>
      </c>
      <c r="AX421" s="110">
        <f t="shared" si="301"/>
        <v>150359.51515151514</v>
      </c>
      <c r="AY421" s="154">
        <v>7</v>
      </c>
      <c r="AZ421" s="62">
        <v>7</v>
      </c>
      <c r="BA421" s="83">
        <f t="shared" si="302"/>
        <v>1</v>
      </c>
      <c r="BB421" s="102">
        <v>6214740</v>
      </c>
      <c r="BC421" s="110">
        <f t="shared" si="303"/>
        <v>887820</v>
      </c>
      <c r="BD421" s="62">
        <v>7</v>
      </c>
      <c r="BE421" s="83">
        <f t="shared" si="304"/>
        <v>1</v>
      </c>
      <c r="BF421" s="102">
        <v>1220194</v>
      </c>
      <c r="BG421" s="110">
        <f t="shared" si="305"/>
        <v>174313.42857142858</v>
      </c>
      <c r="BH421" s="154">
        <v>0</v>
      </c>
      <c r="BI421" s="62">
        <v>0</v>
      </c>
      <c r="BJ421" s="83" t="str">
        <f t="shared" si="306"/>
        <v>-</v>
      </c>
      <c r="BK421" s="102">
        <v>0</v>
      </c>
      <c r="BL421" s="110" t="str">
        <f t="shared" si="307"/>
        <v>-</v>
      </c>
      <c r="BM421" s="62">
        <v>0</v>
      </c>
      <c r="BN421" s="83" t="str">
        <f t="shared" si="308"/>
        <v>-</v>
      </c>
      <c r="BO421" s="102">
        <v>0</v>
      </c>
      <c r="BP421" s="110" t="str">
        <f t="shared" si="309"/>
        <v>-</v>
      </c>
      <c r="BQ421" s="108">
        <f t="shared" si="310"/>
        <v>221</v>
      </c>
      <c r="BR421" s="62">
        <f t="shared" si="311"/>
        <v>221</v>
      </c>
      <c r="BS421" s="83">
        <f t="shared" si="312"/>
        <v>1</v>
      </c>
      <c r="BT421" s="102">
        <f t="shared" si="313"/>
        <v>118322050</v>
      </c>
      <c r="BU421" s="110">
        <f t="shared" si="314"/>
        <v>535393.89140271489</v>
      </c>
      <c r="BV421" s="62">
        <f t="shared" si="315"/>
        <v>204</v>
      </c>
      <c r="BW421" s="83">
        <f t="shared" si="316"/>
        <v>0.92307692307692313</v>
      </c>
      <c r="BX421" s="102">
        <f t="shared" si="317"/>
        <v>26998054</v>
      </c>
      <c r="BY421" s="110">
        <f t="shared" si="318"/>
        <v>132343.40196078431</v>
      </c>
      <c r="CA421" s="89">
        <f t="shared" si="280"/>
        <v>7.6923076923076872E-2</v>
      </c>
      <c r="CB421" s="89">
        <f t="shared" si="281"/>
        <v>0</v>
      </c>
    </row>
    <row r="422" spans="2:80">
      <c r="B422" s="332"/>
      <c r="C422" s="329"/>
      <c r="D422" s="306" t="s">
        <v>171</v>
      </c>
      <c r="E422" s="307"/>
      <c r="F422" s="154">
        <v>0</v>
      </c>
      <c r="G422" s="62">
        <v>0</v>
      </c>
      <c r="H422" s="83" t="str">
        <f t="shared" si="282"/>
        <v>-</v>
      </c>
      <c r="I422" s="102">
        <v>0</v>
      </c>
      <c r="J422" s="110" t="str">
        <f t="shared" si="283"/>
        <v>-</v>
      </c>
      <c r="K422" s="62">
        <v>0</v>
      </c>
      <c r="L422" s="83" t="str">
        <f t="shared" si="284"/>
        <v>-</v>
      </c>
      <c r="M422" s="102">
        <v>0</v>
      </c>
      <c r="N422" s="110" t="str">
        <f t="shared" si="285"/>
        <v>-</v>
      </c>
      <c r="O422" s="154">
        <v>0</v>
      </c>
      <c r="P422" s="62">
        <v>0</v>
      </c>
      <c r="Q422" s="83" t="str">
        <f t="shared" si="286"/>
        <v>-</v>
      </c>
      <c r="R422" s="102">
        <v>0</v>
      </c>
      <c r="S422" s="110" t="str">
        <f t="shared" si="287"/>
        <v>-</v>
      </c>
      <c r="T422" s="62">
        <v>0</v>
      </c>
      <c r="U422" s="83" t="str">
        <f t="shared" si="288"/>
        <v>-</v>
      </c>
      <c r="V422" s="102">
        <v>0</v>
      </c>
      <c r="W422" s="110" t="str">
        <f t="shared" si="289"/>
        <v>-</v>
      </c>
      <c r="X422" s="154">
        <v>1</v>
      </c>
      <c r="Y422" s="62">
        <v>1</v>
      </c>
      <c r="Z422" s="83">
        <f t="shared" si="290"/>
        <v>1</v>
      </c>
      <c r="AA422" s="102">
        <v>161490</v>
      </c>
      <c r="AB422" s="110">
        <f t="shared" si="291"/>
        <v>161490</v>
      </c>
      <c r="AC422" s="62">
        <v>0</v>
      </c>
      <c r="AD422" s="83">
        <f t="shared" si="292"/>
        <v>0</v>
      </c>
      <c r="AE422" s="102">
        <v>0</v>
      </c>
      <c r="AF422" s="110" t="str">
        <f t="shared" si="293"/>
        <v>-</v>
      </c>
      <c r="AG422" s="154">
        <v>0</v>
      </c>
      <c r="AH422" s="62">
        <v>0</v>
      </c>
      <c r="AI422" s="83" t="str">
        <f t="shared" si="294"/>
        <v>-</v>
      </c>
      <c r="AJ422" s="102">
        <v>0</v>
      </c>
      <c r="AK422" s="110" t="str">
        <f t="shared" si="295"/>
        <v>-</v>
      </c>
      <c r="AL422" s="62">
        <v>0</v>
      </c>
      <c r="AM422" s="83" t="str">
        <f t="shared" si="296"/>
        <v>-</v>
      </c>
      <c r="AN422" s="102">
        <v>0</v>
      </c>
      <c r="AO422" s="110" t="str">
        <f t="shared" si="297"/>
        <v>-</v>
      </c>
      <c r="AP422" s="154">
        <v>0</v>
      </c>
      <c r="AQ422" s="62">
        <v>0</v>
      </c>
      <c r="AR422" s="83" t="str">
        <f t="shared" si="298"/>
        <v>-</v>
      </c>
      <c r="AS422" s="102">
        <v>0</v>
      </c>
      <c r="AT422" s="110" t="str">
        <f t="shared" si="299"/>
        <v>-</v>
      </c>
      <c r="AU422" s="62">
        <v>0</v>
      </c>
      <c r="AV422" s="83" t="str">
        <f t="shared" si="300"/>
        <v>-</v>
      </c>
      <c r="AW422" s="102">
        <v>0</v>
      </c>
      <c r="AX422" s="110" t="str">
        <f t="shared" si="301"/>
        <v>-</v>
      </c>
      <c r="AY422" s="154">
        <v>0</v>
      </c>
      <c r="AZ422" s="62">
        <v>0</v>
      </c>
      <c r="BA422" s="83" t="str">
        <f t="shared" si="302"/>
        <v>-</v>
      </c>
      <c r="BB422" s="102">
        <v>0</v>
      </c>
      <c r="BC422" s="110" t="str">
        <f t="shared" si="303"/>
        <v>-</v>
      </c>
      <c r="BD422" s="62">
        <v>0</v>
      </c>
      <c r="BE422" s="83" t="str">
        <f t="shared" si="304"/>
        <v>-</v>
      </c>
      <c r="BF422" s="102">
        <v>0</v>
      </c>
      <c r="BG422" s="110" t="str">
        <f t="shared" si="305"/>
        <v>-</v>
      </c>
      <c r="BH422" s="154">
        <v>0</v>
      </c>
      <c r="BI422" s="62">
        <v>0</v>
      </c>
      <c r="BJ422" s="83" t="str">
        <f t="shared" si="306"/>
        <v>-</v>
      </c>
      <c r="BK422" s="102">
        <v>0</v>
      </c>
      <c r="BL422" s="110" t="str">
        <f t="shared" si="307"/>
        <v>-</v>
      </c>
      <c r="BM422" s="62">
        <v>0</v>
      </c>
      <c r="BN422" s="83" t="str">
        <f t="shared" si="308"/>
        <v>-</v>
      </c>
      <c r="BO422" s="102">
        <v>0</v>
      </c>
      <c r="BP422" s="110" t="str">
        <f t="shared" si="309"/>
        <v>-</v>
      </c>
      <c r="BQ422" s="108">
        <f t="shared" si="310"/>
        <v>1</v>
      </c>
      <c r="BR422" s="62">
        <f t="shared" si="311"/>
        <v>1</v>
      </c>
      <c r="BS422" s="83">
        <f t="shared" si="312"/>
        <v>1</v>
      </c>
      <c r="BT422" s="102">
        <f t="shared" si="313"/>
        <v>161490</v>
      </c>
      <c r="BU422" s="110">
        <f t="shared" si="314"/>
        <v>161490</v>
      </c>
      <c r="BV422" s="62">
        <f t="shared" si="315"/>
        <v>0</v>
      </c>
      <c r="BW422" s="83">
        <f t="shared" si="316"/>
        <v>0</v>
      </c>
      <c r="BX422" s="102">
        <f t="shared" si="317"/>
        <v>0</v>
      </c>
      <c r="BY422" s="110" t="str">
        <f t="shared" si="318"/>
        <v>-</v>
      </c>
      <c r="CA422" s="89">
        <f t="shared" si="280"/>
        <v>1</v>
      </c>
      <c r="CB422" s="89">
        <f t="shared" si="281"/>
        <v>0</v>
      </c>
    </row>
    <row r="423" spans="2:80">
      <c r="B423" s="332"/>
      <c r="C423" s="329"/>
      <c r="D423" s="84"/>
      <c r="E423" s="74" t="s">
        <v>167</v>
      </c>
      <c r="F423" s="178">
        <v>0</v>
      </c>
      <c r="G423" s="64">
        <v>0</v>
      </c>
      <c r="H423" s="82" t="str">
        <f t="shared" si="282"/>
        <v>-</v>
      </c>
      <c r="I423" s="111">
        <v>0</v>
      </c>
      <c r="J423" s="112" t="str">
        <f t="shared" si="283"/>
        <v>-</v>
      </c>
      <c r="K423" s="64">
        <v>0</v>
      </c>
      <c r="L423" s="82" t="str">
        <f t="shared" si="284"/>
        <v>-</v>
      </c>
      <c r="M423" s="111">
        <v>0</v>
      </c>
      <c r="N423" s="112" t="str">
        <f t="shared" si="285"/>
        <v>-</v>
      </c>
      <c r="O423" s="178">
        <v>0</v>
      </c>
      <c r="P423" s="64">
        <v>0</v>
      </c>
      <c r="Q423" s="82" t="str">
        <f t="shared" si="286"/>
        <v>-</v>
      </c>
      <c r="R423" s="111">
        <v>0</v>
      </c>
      <c r="S423" s="112" t="str">
        <f t="shared" si="287"/>
        <v>-</v>
      </c>
      <c r="T423" s="64">
        <v>0</v>
      </c>
      <c r="U423" s="82" t="str">
        <f t="shared" si="288"/>
        <v>-</v>
      </c>
      <c r="V423" s="111">
        <v>0</v>
      </c>
      <c r="W423" s="112" t="str">
        <f t="shared" si="289"/>
        <v>-</v>
      </c>
      <c r="X423" s="178">
        <v>1</v>
      </c>
      <c r="Y423" s="64">
        <v>1</v>
      </c>
      <c r="Z423" s="82">
        <f t="shared" si="290"/>
        <v>1</v>
      </c>
      <c r="AA423" s="111">
        <v>161490</v>
      </c>
      <c r="AB423" s="112">
        <f t="shared" si="291"/>
        <v>161490</v>
      </c>
      <c r="AC423" s="64">
        <v>0</v>
      </c>
      <c r="AD423" s="82">
        <f t="shared" si="292"/>
        <v>0</v>
      </c>
      <c r="AE423" s="111">
        <v>0</v>
      </c>
      <c r="AF423" s="112" t="str">
        <f t="shared" si="293"/>
        <v>-</v>
      </c>
      <c r="AG423" s="178">
        <v>0</v>
      </c>
      <c r="AH423" s="64">
        <v>0</v>
      </c>
      <c r="AI423" s="82" t="str">
        <f t="shared" si="294"/>
        <v>-</v>
      </c>
      <c r="AJ423" s="111">
        <v>0</v>
      </c>
      <c r="AK423" s="112" t="str">
        <f t="shared" si="295"/>
        <v>-</v>
      </c>
      <c r="AL423" s="64">
        <v>0</v>
      </c>
      <c r="AM423" s="82" t="str">
        <f t="shared" si="296"/>
        <v>-</v>
      </c>
      <c r="AN423" s="111">
        <v>0</v>
      </c>
      <c r="AO423" s="112" t="str">
        <f t="shared" si="297"/>
        <v>-</v>
      </c>
      <c r="AP423" s="178">
        <v>0</v>
      </c>
      <c r="AQ423" s="64">
        <v>0</v>
      </c>
      <c r="AR423" s="82" t="str">
        <f t="shared" si="298"/>
        <v>-</v>
      </c>
      <c r="AS423" s="111">
        <v>0</v>
      </c>
      <c r="AT423" s="112" t="str">
        <f t="shared" si="299"/>
        <v>-</v>
      </c>
      <c r="AU423" s="64">
        <v>0</v>
      </c>
      <c r="AV423" s="82" t="str">
        <f t="shared" si="300"/>
        <v>-</v>
      </c>
      <c r="AW423" s="111">
        <v>0</v>
      </c>
      <c r="AX423" s="112" t="str">
        <f t="shared" si="301"/>
        <v>-</v>
      </c>
      <c r="AY423" s="178">
        <v>0</v>
      </c>
      <c r="AZ423" s="64">
        <v>0</v>
      </c>
      <c r="BA423" s="82" t="str">
        <f t="shared" si="302"/>
        <v>-</v>
      </c>
      <c r="BB423" s="111">
        <v>0</v>
      </c>
      <c r="BC423" s="112" t="str">
        <f t="shared" si="303"/>
        <v>-</v>
      </c>
      <c r="BD423" s="64">
        <v>0</v>
      </c>
      <c r="BE423" s="82" t="str">
        <f t="shared" si="304"/>
        <v>-</v>
      </c>
      <c r="BF423" s="111">
        <v>0</v>
      </c>
      <c r="BG423" s="112" t="str">
        <f t="shared" si="305"/>
        <v>-</v>
      </c>
      <c r="BH423" s="178">
        <v>0</v>
      </c>
      <c r="BI423" s="64">
        <v>0</v>
      </c>
      <c r="BJ423" s="82" t="str">
        <f t="shared" si="306"/>
        <v>-</v>
      </c>
      <c r="BK423" s="111">
        <v>0</v>
      </c>
      <c r="BL423" s="112" t="str">
        <f t="shared" si="307"/>
        <v>-</v>
      </c>
      <c r="BM423" s="64">
        <v>0</v>
      </c>
      <c r="BN423" s="82" t="str">
        <f t="shared" si="308"/>
        <v>-</v>
      </c>
      <c r="BO423" s="111">
        <v>0</v>
      </c>
      <c r="BP423" s="112" t="str">
        <f t="shared" si="309"/>
        <v>-</v>
      </c>
      <c r="BQ423" s="109">
        <f t="shared" si="310"/>
        <v>1</v>
      </c>
      <c r="BR423" s="64">
        <f t="shared" si="311"/>
        <v>1</v>
      </c>
      <c r="BS423" s="82">
        <f t="shared" si="312"/>
        <v>1</v>
      </c>
      <c r="BT423" s="111">
        <f t="shared" si="313"/>
        <v>161490</v>
      </c>
      <c r="BU423" s="112">
        <f t="shared" si="314"/>
        <v>161490</v>
      </c>
      <c r="BV423" s="64">
        <f t="shared" si="315"/>
        <v>0</v>
      </c>
      <c r="BW423" s="82">
        <f t="shared" si="316"/>
        <v>0</v>
      </c>
      <c r="BX423" s="111">
        <f t="shared" si="317"/>
        <v>0</v>
      </c>
      <c r="BY423" s="112" t="str">
        <f t="shared" si="318"/>
        <v>-</v>
      </c>
      <c r="CA423" s="89">
        <f t="shared" si="280"/>
        <v>1</v>
      </c>
      <c r="CB423" s="89">
        <f t="shared" si="281"/>
        <v>0</v>
      </c>
    </row>
    <row r="424" spans="2:80">
      <c r="B424" s="332"/>
      <c r="C424" s="329"/>
      <c r="D424" s="84"/>
      <c r="E424" s="209" t="s">
        <v>168</v>
      </c>
      <c r="F424" s="224">
        <v>0</v>
      </c>
      <c r="G424" s="225">
        <v>0</v>
      </c>
      <c r="H424" s="226" t="str">
        <f t="shared" si="282"/>
        <v>-</v>
      </c>
      <c r="I424" s="227">
        <v>0</v>
      </c>
      <c r="J424" s="228" t="str">
        <f t="shared" si="283"/>
        <v>-</v>
      </c>
      <c r="K424" s="225">
        <v>0</v>
      </c>
      <c r="L424" s="226" t="str">
        <f t="shared" si="284"/>
        <v>-</v>
      </c>
      <c r="M424" s="227">
        <v>0</v>
      </c>
      <c r="N424" s="228" t="str">
        <f t="shared" si="285"/>
        <v>-</v>
      </c>
      <c r="O424" s="224">
        <v>0</v>
      </c>
      <c r="P424" s="225">
        <v>0</v>
      </c>
      <c r="Q424" s="226" t="str">
        <f t="shared" si="286"/>
        <v>-</v>
      </c>
      <c r="R424" s="227">
        <v>0</v>
      </c>
      <c r="S424" s="228" t="str">
        <f t="shared" si="287"/>
        <v>-</v>
      </c>
      <c r="T424" s="225">
        <v>0</v>
      </c>
      <c r="U424" s="226" t="str">
        <f t="shared" si="288"/>
        <v>-</v>
      </c>
      <c r="V424" s="227">
        <v>0</v>
      </c>
      <c r="W424" s="228" t="str">
        <f t="shared" si="289"/>
        <v>-</v>
      </c>
      <c r="X424" s="224">
        <v>0</v>
      </c>
      <c r="Y424" s="225">
        <v>0</v>
      </c>
      <c r="Z424" s="226" t="str">
        <f t="shared" si="290"/>
        <v>-</v>
      </c>
      <c r="AA424" s="227">
        <v>0</v>
      </c>
      <c r="AB424" s="228" t="str">
        <f t="shared" si="291"/>
        <v>-</v>
      </c>
      <c r="AC424" s="225">
        <v>0</v>
      </c>
      <c r="AD424" s="226" t="str">
        <f t="shared" si="292"/>
        <v>-</v>
      </c>
      <c r="AE424" s="227">
        <v>0</v>
      </c>
      <c r="AF424" s="228" t="str">
        <f t="shared" si="293"/>
        <v>-</v>
      </c>
      <c r="AG424" s="224">
        <v>0</v>
      </c>
      <c r="AH424" s="225">
        <v>0</v>
      </c>
      <c r="AI424" s="226" t="str">
        <f t="shared" si="294"/>
        <v>-</v>
      </c>
      <c r="AJ424" s="227">
        <v>0</v>
      </c>
      <c r="AK424" s="228" t="str">
        <f t="shared" si="295"/>
        <v>-</v>
      </c>
      <c r="AL424" s="225">
        <v>0</v>
      </c>
      <c r="AM424" s="226" t="str">
        <f t="shared" si="296"/>
        <v>-</v>
      </c>
      <c r="AN424" s="227">
        <v>0</v>
      </c>
      <c r="AO424" s="228" t="str">
        <f t="shared" si="297"/>
        <v>-</v>
      </c>
      <c r="AP424" s="224">
        <v>0</v>
      </c>
      <c r="AQ424" s="225">
        <v>0</v>
      </c>
      <c r="AR424" s="226" t="str">
        <f t="shared" si="298"/>
        <v>-</v>
      </c>
      <c r="AS424" s="227">
        <v>0</v>
      </c>
      <c r="AT424" s="228" t="str">
        <f t="shared" si="299"/>
        <v>-</v>
      </c>
      <c r="AU424" s="225">
        <v>0</v>
      </c>
      <c r="AV424" s="226" t="str">
        <f t="shared" si="300"/>
        <v>-</v>
      </c>
      <c r="AW424" s="227">
        <v>0</v>
      </c>
      <c r="AX424" s="228" t="str">
        <f t="shared" si="301"/>
        <v>-</v>
      </c>
      <c r="AY424" s="224">
        <v>0</v>
      </c>
      <c r="AZ424" s="225">
        <v>0</v>
      </c>
      <c r="BA424" s="226" t="str">
        <f t="shared" si="302"/>
        <v>-</v>
      </c>
      <c r="BB424" s="227">
        <v>0</v>
      </c>
      <c r="BC424" s="228" t="str">
        <f t="shared" si="303"/>
        <v>-</v>
      </c>
      <c r="BD424" s="225">
        <v>0</v>
      </c>
      <c r="BE424" s="226" t="str">
        <f t="shared" si="304"/>
        <v>-</v>
      </c>
      <c r="BF424" s="227">
        <v>0</v>
      </c>
      <c r="BG424" s="228" t="str">
        <f t="shared" si="305"/>
        <v>-</v>
      </c>
      <c r="BH424" s="224">
        <v>0</v>
      </c>
      <c r="BI424" s="225">
        <v>0</v>
      </c>
      <c r="BJ424" s="226" t="str">
        <f t="shared" si="306"/>
        <v>-</v>
      </c>
      <c r="BK424" s="227">
        <v>0</v>
      </c>
      <c r="BL424" s="228" t="str">
        <f t="shared" si="307"/>
        <v>-</v>
      </c>
      <c r="BM424" s="225">
        <v>0</v>
      </c>
      <c r="BN424" s="226" t="str">
        <f t="shared" si="308"/>
        <v>-</v>
      </c>
      <c r="BO424" s="227">
        <v>0</v>
      </c>
      <c r="BP424" s="228" t="str">
        <f t="shared" si="309"/>
        <v>-</v>
      </c>
      <c r="BQ424" s="229">
        <f t="shared" si="310"/>
        <v>0</v>
      </c>
      <c r="BR424" s="225">
        <f t="shared" si="311"/>
        <v>0</v>
      </c>
      <c r="BS424" s="226" t="str">
        <f t="shared" si="312"/>
        <v>-</v>
      </c>
      <c r="BT424" s="227">
        <f t="shared" si="313"/>
        <v>0</v>
      </c>
      <c r="BU424" s="228" t="str">
        <f t="shared" si="314"/>
        <v>-</v>
      </c>
      <c r="BV424" s="225">
        <f t="shared" si="315"/>
        <v>0</v>
      </c>
      <c r="BW424" s="226" t="str">
        <f t="shared" si="316"/>
        <v>-</v>
      </c>
      <c r="BX424" s="227">
        <f t="shared" si="317"/>
        <v>0</v>
      </c>
      <c r="BY424" s="228" t="str">
        <f t="shared" si="318"/>
        <v>-</v>
      </c>
      <c r="CA424" s="89" t="str">
        <f t="shared" si="280"/>
        <v>-</v>
      </c>
      <c r="CB424" s="89" t="str">
        <f t="shared" si="281"/>
        <v>-</v>
      </c>
    </row>
    <row r="425" spans="2:80">
      <c r="B425" s="332"/>
      <c r="C425" s="329"/>
      <c r="D425" s="221"/>
      <c r="E425" s="75" t="s">
        <v>234</v>
      </c>
      <c r="F425" s="222">
        <v>0</v>
      </c>
      <c r="G425" s="136">
        <v>0</v>
      </c>
      <c r="H425" s="134" t="str">
        <f>IFERROR(G425/F425,"-")</f>
        <v>-</v>
      </c>
      <c r="I425" s="137">
        <v>0</v>
      </c>
      <c r="J425" s="135" t="str">
        <f>IFERROR(I425/G425,"-")</f>
        <v>-</v>
      </c>
      <c r="K425" s="136">
        <v>0</v>
      </c>
      <c r="L425" s="134" t="str">
        <f>IFERROR(K425/F425,"-")</f>
        <v>-</v>
      </c>
      <c r="M425" s="137">
        <v>0</v>
      </c>
      <c r="N425" s="135" t="str">
        <f>IFERROR(M425/K425,"-")</f>
        <v>-</v>
      </c>
      <c r="O425" s="222">
        <v>0</v>
      </c>
      <c r="P425" s="136">
        <v>0</v>
      </c>
      <c r="Q425" s="134" t="str">
        <f>IFERROR(P425/O425,"-")</f>
        <v>-</v>
      </c>
      <c r="R425" s="137">
        <v>0</v>
      </c>
      <c r="S425" s="135" t="str">
        <f>IFERROR(R425/P425,"-")</f>
        <v>-</v>
      </c>
      <c r="T425" s="136">
        <v>0</v>
      </c>
      <c r="U425" s="134" t="str">
        <f>IFERROR(T425/O425,"-")</f>
        <v>-</v>
      </c>
      <c r="V425" s="137">
        <v>0</v>
      </c>
      <c r="W425" s="135" t="str">
        <f>IFERROR(V425/T425,"-")</f>
        <v>-</v>
      </c>
      <c r="X425" s="222">
        <v>0</v>
      </c>
      <c r="Y425" s="136">
        <v>0</v>
      </c>
      <c r="Z425" s="134" t="str">
        <f>IFERROR(Y425/X425,"-")</f>
        <v>-</v>
      </c>
      <c r="AA425" s="137">
        <v>0</v>
      </c>
      <c r="AB425" s="135" t="str">
        <f>IFERROR(AA425/Y425,"-")</f>
        <v>-</v>
      </c>
      <c r="AC425" s="136">
        <v>0</v>
      </c>
      <c r="AD425" s="134" t="str">
        <f>IFERROR(AC425/X425,"-")</f>
        <v>-</v>
      </c>
      <c r="AE425" s="137">
        <v>0</v>
      </c>
      <c r="AF425" s="135" t="str">
        <f>IFERROR(AE425/AC425,"-")</f>
        <v>-</v>
      </c>
      <c r="AG425" s="222">
        <v>0</v>
      </c>
      <c r="AH425" s="136">
        <v>0</v>
      </c>
      <c r="AI425" s="134" t="str">
        <f>IFERROR(AH425/AG425,"-")</f>
        <v>-</v>
      </c>
      <c r="AJ425" s="137">
        <v>0</v>
      </c>
      <c r="AK425" s="135" t="str">
        <f>IFERROR(AJ425/AH425,"-")</f>
        <v>-</v>
      </c>
      <c r="AL425" s="136">
        <v>0</v>
      </c>
      <c r="AM425" s="134" t="str">
        <f>IFERROR(AL425/AG425,"-")</f>
        <v>-</v>
      </c>
      <c r="AN425" s="137">
        <v>0</v>
      </c>
      <c r="AO425" s="135" t="str">
        <f>IFERROR(AN425/AL425,"-")</f>
        <v>-</v>
      </c>
      <c r="AP425" s="222">
        <v>0</v>
      </c>
      <c r="AQ425" s="136">
        <v>0</v>
      </c>
      <c r="AR425" s="134" t="str">
        <f>IFERROR(AQ425/AP425,"-")</f>
        <v>-</v>
      </c>
      <c r="AS425" s="137">
        <v>0</v>
      </c>
      <c r="AT425" s="135" t="str">
        <f>IFERROR(AS425/AQ425,"-")</f>
        <v>-</v>
      </c>
      <c r="AU425" s="136">
        <v>0</v>
      </c>
      <c r="AV425" s="134" t="str">
        <f>IFERROR(AU425/AP425,"-")</f>
        <v>-</v>
      </c>
      <c r="AW425" s="137">
        <v>0</v>
      </c>
      <c r="AX425" s="135" t="str">
        <f>IFERROR(AW425/AU425,"-")</f>
        <v>-</v>
      </c>
      <c r="AY425" s="222">
        <v>0</v>
      </c>
      <c r="AZ425" s="136">
        <v>0</v>
      </c>
      <c r="BA425" s="134" t="str">
        <f>IFERROR(AZ425/AY425,"-")</f>
        <v>-</v>
      </c>
      <c r="BB425" s="137">
        <v>0</v>
      </c>
      <c r="BC425" s="135" t="str">
        <f>IFERROR(BB425/AZ425,"-")</f>
        <v>-</v>
      </c>
      <c r="BD425" s="136">
        <v>0</v>
      </c>
      <c r="BE425" s="134" t="str">
        <f>IFERROR(BD425/AY425,"-")</f>
        <v>-</v>
      </c>
      <c r="BF425" s="137">
        <v>0</v>
      </c>
      <c r="BG425" s="135" t="str">
        <f>IFERROR(BF425/BD425,"-")</f>
        <v>-</v>
      </c>
      <c r="BH425" s="222">
        <v>0</v>
      </c>
      <c r="BI425" s="136">
        <v>0</v>
      </c>
      <c r="BJ425" s="134" t="str">
        <f>IFERROR(BI425/BH425,"-")</f>
        <v>-</v>
      </c>
      <c r="BK425" s="137">
        <v>0</v>
      </c>
      <c r="BL425" s="135" t="str">
        <f>IFERROR(BK425/BI425,"-")</f>
        <v>-</v>
      </c>
      <c r="BM425" s="136">
        <v>0</v>
      </c>
      <c r="BN425" s="134" t="str">
        <f>IFERROR(BM425/BH425,"-")</f>
        <v>-</v>
      </c>
      <c r="BO425" s="137">
        <v>0</v>
      </c>
      <c r="BP425" s="135" t="str">
        <f>IFERROR(BO425/BM425,"-")</f>
        <v>-</v>
      </c>
      <c r="BQ425" s="223">
        <f t="shared" si="310"/>
        <v>0</v>
      </c>
      <c r="BR425" s="136">
        <f t="shared" si="311"/>
        <v>0</v>
      </c>
      <c r="BS425" s="134" t="str">
        <f>IFERROR(BR425/BQ425,"-")</f>
        <v>-</v>
      </c>
      <c r="BT425" s="137">
        <f>SUM(I425,R425,AA425,AJ425,AS425,BB425,BK425)</f>
        <v>0</v>
      </c>
      <c r="BU425" s="135" t="str">
        <f>IFERROR(BT425/BR425,"-")</f>
        <v>-</v>
      </c>
      <c r="BV425" s="136">
        <f>SUM(K425,T425,AC425,AL425,AU425,BD425,BM425)</f>
        <v>0</v>
      </c>
      <c r="BW425" s="134" t="str">
        <f>IFERROR(BV425/BQ425,"-")</f>
        <v>-</v>
      </c>
      <c r="BX425" s="137">
        <f>SUM(M425,V425,AE425,AN425,AW425,BF425,BO425)</f>
        <v>0</v>
      </c>
      <c r="BY425" s="135" t="str">
        <f>IFERROR(BX425/BV425,"-")</f>
        <v>-</v>
      </c>
      <c r="CA425" s="89" t="str">
        <f t="shared" si="280"/>
        <v>-</v>
      </c>
      <c r="CB425" s="89" t="str">
        <f t="shared" si="281"/>
        <v>-</v>
      </c>
    </row>
    <row r="426" spans="2:80" ht="13.5" customHeight="1">
      <c r="B426" s="333"/>
      <c r="C426" s="330"/>
      <c r="D426" s="338" t="s">
        <v>225</v>
      </c>
      <c r="E426" s="339"/>
      <c r="F426" s="154">
        <v>2</v>
      </c>
      <c r="G426" s="62">
        <v>2</v>
      </c>
      <c r="H426" s="83">
        <f t="shared" si="282"/>
        <v>1</v>
      </c>
      <c r="I426" s="102">
        <v>1224070</v>
      </c>
      <c r="J426" s="110">
        <f t="shared" si="283"/>
        <v>612035</v>
      </c>
      <c r="K426" s="62">
        <v>2</v>
      </c>
      <c r="L426" s="83">
        <f t="shared" si="284"/>
        <v>1</v>
      </c>
      <c r="M426" s="102">
        <v>248813</v>
      </c>
      <c r="N426" s="110">
        <f t="shared" si="285"/>
        <v>124406.5</v>
      </c>
      <c r="O426" s="154">
        <v>4</v>
      </c>
      <c r="P426" s="62">
        <v>4</v>
      </c>
      <c r="Q426" s="83">
        <f t="shared" si="286"/>
        <v>1</v>
      </c>
      <c r="R426" s="102">
        <v>9535560</v>
      </c>
      <c r="S426" s="110">
        <f t="shared" si="287"/>
        <v>2383890</v>
      </c>
      <c r="T426" s="62">
        <v>3</v>
      </c>
      <c r="U426" s="83">
        <f t="shared" si="288"/>
        <v>0.75</v>
      </c>
      <c r="V426" s="102">
        <v>5836591</v>
      </c>
      <c r="W426" s="110">
        <f t="shared" si="289"/>
        <v>1945530.3333333333</v>
      </c>
      <c r="X426" s="154">
        <v>293</v>
      </c>
      <c r="Y426" s="62">
        <v>273</v>
      </c>
      <c r="Z426" s="83">
        <f t="shared" si="290"/>
        <v>0.93174061433447097</v>
      </c>
      <c r="AA426" s="102">
        <v>200600530</v>
      </c>
      <c r="AB426" s="110">
        <f t="shared" si="291"/>
        <v>734800.47619047621</v>
      </c>
      <c r="AC426" s="62">
        <v>241</v>
      </c>
      <c r="AD426" s="83">
        <f t="shared" si="292"/>
        <v>0.8225255972696246</v>
      </c>
      <c r="AE426" s="102">
        <v>47958291</v>
      </c>
      <c r="AF426" s="110">
        <f t="shared" si="293"/>
        <v>198997.05809128631</v>
      </c>
      <c r="AG426" s="154">
        <v>250</v>
      </c>
      <c r="AH426" s="62">
        <v>241</v>
      </c>
      <c r="AI426" s="83">
        <f t="shared" si="294"/>
        <v>0.96399999999999997</v>
      </c>
      <c r="AJ426" s="102">
        <v>218215170</v>
      </c>
      <c r="AK426" s="110">
        <f t="shared" si="295"/>
        <v>905457.13692946057</v>
      </c>
      <c r="AL426" s="62">
        <v>220</v>
      </c>
      <c r="AM426" s="83">
        <f t="shared" si="296"/>
        <v>0.88</v>
      </c>
      <c r="AN426" s="102">
        <v>51527234</v>
      </c>
      <c r="AO426" s="110">
        <f t="shared" si="297"/>
        <v>234214.7</v>
      </c>
      <c r="AP426" s="154">
        <v>187</v>
      </c>
      <c r="AQ426" s="62">
        <v>179</v>
      </c>
      <c r="AR426" s="83">
        <f t="shared" si="298"/>
        <v>0.95721925133689845</v>
      </c>
      <c r="AS426" s="102">
        <v>205508740</v>
      </c>
      <c r="AT426" s="110">
        <f t="shared" si="299"/>
        <v>1148093.5195530725</v>
      </c>
      <c r="AU426" s="62">
        <v>172</v>
      </c>
      <c r="AV426" s="83">
        <f t="shared" si="300"/>
        <v>0.9197860962566845</v>
      </c>
      <c r="AW426" s="102">
        <v>38969085</v>
      </c>
      <c r="AX426" s="110">
        <f t="shared" si="301"/>
        <v>226564.4476744186</v>
      </c>
      <c r="AY426" s="154">
        <v>94</v>
      </c>
      <c r="AZ426" s="62">
        <v>91</v>
      </c>
      <c r="BA426" s="83">
        <f t="shared" si="302"/>
        <v>0.96808510638297873</v>
      </c>
      <c r="BB426" s="102">
        <v>94871400</v>
      </c>
      <c r="BC426" s="110">
        <f t="shared" si="303"/>
        <v>1042542.8571428572</v>
      </c>
      <c r="BD426" s="62">
        <v>85</v>
      </c>
      <c r="BE426" s="83">
        <f t="shared" si="304"/>
        <v>0.9042553191489362</v>
      </c>
      <c r="BF426" s="102">
        <v>17711249</v>
      </c>
      <c r="BG426" s="110">
        <f t="shared" si="305"/>
        <v>208367.63529411764</v>
      </c>
      <c r="BH426" s="154">
        <v>30</v>
      </c>
      <c r="BI426" s="62">
        <v>29</v>
      </c>
      <c r="BJ426" s="83">
        <f t="shared" si="306"/>
        <v>0.96666666666666667</v>
      </c>
      <c r="BK426" s="102">
        <v>13661720</v>
      </c>
      <c r="BL426" s="110">
        <f t="shared" si="307"/>
        <v>471093.79310344829</v>
      </c>
      <c r="BM426" s="62">
        <v>24</v>
      </c>
      <c r="BN426" s="83">
        <f t="shared" si="308"/>
        <v>0.8</v>
      </c>
      <c r="BO426" s="102">
        <v>2692898</v>
      </c>
      <c r="BP426" s="110">
        <f t="shared" si="309"/>
        <v>112204.08333333333</v>
      </c>
      <c r="BQ426" s="108">
        <f t="shared" si="310"/>
        <v>860</v>
      </c>
      <c r="BR426" s="62">
        <f t="shared" si="311"/>
        <v>819</v>
      </c>
      <c r="BS426" s="83">
        <f t="shared" si="312"/>
        <v>0.95232558139534884</v>
      </c>
      <c r="BT426" s="102">
        <f t="shared" si="313"/>
        <v>743617190</v>
      </c>
      <c r="BU426" s="110">
        <f t="shared" si="314"/>
        <v>907957.4969474969</v>
      </c>
      <c r="BV426" s="62">
        <f t="shared" si="315"/>
        <v>747</v>
      </c>
      <c r="BW426" s="83">
        <f t="shared" si="316"/>
        <v>0.86860465116279073</v>
      </c>
      <c r="BX426" s="102">
        <f t="shared" si="317"/>
        <v>164944161</v>
      </c>
      <c r="BY426" s="110">
        <f t="shared" si="318"/>
        <v>220808.78313253011</v>
      </c>
      <c r="CA426" s="89">
        <f t="shared" si="280"/>
        <v>8.3720930232558111E-2</v>
      </c>
      <c r="CB426" s="89">
        <f t="shared" si="281"/>
        <v>4.7674418604651159E-2</v>
      </c>
    </row>
    <row r="427" spans="2:80">
      <c r="B427" s="331">
        <v>71</v>
      </c>
      <c r="C427" s="328" t="s">
        <v>55</v>
      </c>
      <c r="D427" s="318" t="s">
        <v>157</v>
      </c>
      <c r="E427" s="307"/>
      <c r="F427" s="154">
        <v>0</v>
      </c>
      <c r="G427" s="62">
        <v>0</v>
      </c>
      <c r="H427" s="83" t="str">
        <f t="shared" si="282"/>
        <v>-</v>
      </c>
      <c r="I427" s="102">
        <v>0</v>
      </c>
      <c r="J427" s="110" t="str">
        <f t="shared" si="283"/>
        <v>-</v>
      </c>
      <c r="K427" s="62">
        <v>0</v>
      </c>
      <c r="L427" s="83" t="str">
        <f t="shared" si="284"/>
        <v>-</v>
      </c>
      <c r="M427" s="102">
        <v>0</v>
      </c>
      <c r="N427" s="110" t="str">
        <f t="shared" si="285"/>
        <v>-</v>
      </c>
      <c r="O427" s="154">
        <v>1</v>
      </c>
      <c r="P427" s="62">
        <v>1</v>
      </c>
      <c r="Q427" s="83">
        <f t="shared" si="286"/>
        <v>1</v>
      </c>
      <c r="R427" s="102">
        <v>463430</v>
      </c>
      <c r="S427" s="110">
        <f t="shared" si="287"/>
        <v>463430</v>
      </c>
      <c r="T427" s="62">
        <v>1</v>
      </c>
      <c r="U427" s="83">
        <f t="shared" si="288"/>
        <v>1</v>
      </c>
      <c r="V427" s="102">
        <v>9126</v>
      </c>
      <c r="W427" s="110">
        <f t="shared" si="289"/>
        <v>9126</v>
      </c>
      <c r="X427" s="154">
        <v>175</v>
      </c>
      <c r="Y427" s="62">
        <v>172</v>
      </c>
      <c r="Z427" s="83">
        <f t="shared" si="290"/>
        <v>0.98285714285714287</v>
      </c>
      <c r="AA427" s="102">
        <v>85882680</v>
      </c>
      <c r="AB427" s="110">
        <f t="shared" si="291"/>
        <v>499317.90697674418</v>
      </c>
      <c r="AC427" s="62">
        <v>135</v>
      </c>
      <c r="AD427" s="83">
        <f t="shared" si="292"/>
        <v>0.77142857142857146</v>
      </c>
      <c r="AE427" s="102">
        <v>15719786</v>
      </c>
      <c r="AF427" s="110">
        <f t="shared" si="293"/>
        <v>116442.85925925926</v>
      </c>
      <c r="AG427" s="154">
        <v>91</v>
      </c>
      <c r="AH427" s="62">
        <v>90</v>
      </c>
      <c r="AI427" s="83">
        <f t="shared" si="294"/>
        <v>0.98901098901098905</v>
      </c>
      <c r="AJ427" s="102">
        <v>45801650</v>
      </c>
      <c r="AK427" s="110">
        <f t="shared" si="295"/>
        <v>508907.22222222225</v>
      </c>
      <c r="AL427" s="62">
        <v>76</v>
      </c>
      <c r="AM427" s="83">
        <f t="shared" si="296"/>
        <v>0.8351648351648352</v>
      </c>
      <c r="AN427" s="102">
        <v>8902088</v>
      </c>
      <c r="AO427" s="110">
        <f t="shared" si="297"/>
        <v>117132.73684210527</v>
      </c>
      <c r="AP427" s="154">
        <v>29</v>
      </c>
      <c r="AQ427" s="62">
        <v>29</v>
      </c>
      <c r="AR427" s="83">
        <f t="shared" si="298"/>
        <v>1</v>
      </c>
      <c r="AS427" s="102">
        <v>15172850</v>
      </c>
      <c r="AT427" s="110">
        <f t="shared" si="299"/>
        <v>523201.72413793101</v>
      </c>
      <c r="AU427" s="62">
        <v>25</v>
      </c>
      <c r="AV427" s="83">
        <f t="shared" si="300"/>
        <v>0.86206896551724133</v>
      </c>
      <c r="AW427" s="102">
        <v>1525931</v>
      </c>
      <c r="AX427" s="110">
        <f t="shared" si="301"/>
        <v>61037.24</v>
      </c>
      <c r="AY427" s="154">
        <v>14</v>
      </c>
      <c r="AZ427" s="62">
        <v>13</v>
      </c>
      <c r="BA427" s="83">
        <f t="shared" si="302"/>
        <v>0.9285714285714286</v>
      </c>
      <c r="BB427" s="102">
        <v>4561480</v>
      </c>
      <c r="BC427" s="110">
        <f t="shared" si="303"/>
        <v>350883.07692307694</v>
      </c>
      <c r="BD427" s="62">
        <v>12</v>
      </c>
      <c r="BE427" s="83">
        <f t="shared" si="304"/>
        <v>0.8571428571428571</v>
      </c>
      <c r="BF427" s="102">
        <v>1248673</v>
      </c>
      <c r="BG427" s="110">
        <f t="shared" si="305"/>
        <v>104056.08333333333</v>
      </c>
      <c r="BH427" s="154">
        <v>1</v>
      </c>
      <c r="BI427" s="62">
        <v>1</v>
      </c>
      <c r="BJ427" s="83">
        <f t="shared" si="306"/>
        <v>1</v>
      </c>
      <c r="BK427" s="102">
        <v>4361930</v>
      </c>
      <c r="BL427" s="110">
        <f t="shared" si="307"/>
        <v>4361930</v>
      </c>
      <c r="BM427" s="62">
        <v>1</v>
      </c>
      <c r="BN427" s="83">
        <f t="shared" si="308"/>
        <v>1</v>
      </c>
      <c r="BO427" s="102">
        <v>62694</v>
      </c>
      <c r="BP427" s="110">
        <f t="shared" si="309"/>
        <v>62694</v>
      </c>
      <c r="BQ427" s="108">
        <f t="shared" si="310"/>
        <v>311</v>
      </c>
      <c r="BR427" s="62">
        <f t="shared" si="311"/>
        <v>306</v>
      </c>
      <c r="BS427" s="83">
        <f t="shared" si="312"/>
        <v>0.98392282958199362</v>
      </c>
      <c r="BT427" s="102">
        <f t="shared" si="313"/>
        <v>156244020</v>
      </c>
      <c r="BU427" s="110">
        <f t="shared" si="314"/>
        <v>510601.37254901958</v>
      </c>
      <c r="BV427" s="62">
        <f t="shared" si="315"/>
        <v>250</v>
      </c>
      <c r="BW427" s="83">
        <f t="shared" si="316"/>
        <v>0.8038585209003215</v>
      </c>
      <c r="BX427" s="102">
        <f t="shared" si="317"/>
        <v>27468298</v>
      </c>
      <c r="BY427" s="110">
        <f t="shared" si="318"/>
        <v>109873.192</v>
      </c>
      <c r="CA427" s="89">
        <f t="shared" si="280"/>
        <v>0.18006430868167211</v>
      </c>
      <c r="CB427" s="89">
        <f t="shared" si="281"/>
        <v>1.6077170418006381E-2</v>
      </c>
    </row>
    <row r="428" spans="2:80">
      <c r="B428" s="332"/>
      <c r="C428" s="329"/>
      <c r="D428" s="306" t="s">
        <v>171</v>
      </c>
      <c r="E428" s="307"/>
      <c r="F428" s="154">
        <v>0</v>
      </c>
      <c r="G428" s="62">
        <v>0</v>
      </c>
      <c r="H428" s="83" t="str">
        <f t="shared" si="282"/>
        <v>-</v>
      </c>
      <c r="I428" s="102">
        <v>0</v>
      </c>
      <c r="J428" s="110" t="str">
        <f t="shared" si="283"/>
        <v>-</v>
      </c>
      <c r="K428" s="62">
        <v>0</v>
      </c>
      <c r="L428" s="83" t="str">
        <f t="shared" si="284"/>
        <v>-</v>
      </c>
      <c r="M428" s="102">
        <v>0</v>
      </c>
      <c r="N428" s="110" t="str">
        <f t="shared" si="285"/>
        <v>-</v>
      </c>
      <c r="O428" s="154">
        <v>1</v>
      </c>
      <c r="P428" s="62">
        <v>1</v>
      </c>
      <c r="Q428" s="83">
        <f t="shared" si="286"/>
        <v>1</v>
      </c>
      <c r="R428" s="102">
        <v>463430</v>
      </c>
      <c r="S428" s="110">
        <f t="shared" si="287"/>
        <v>463430</v>
      </c>
      <c r="T428" s="62">
        <v>1</v>
      </c>
      <c r="U428" s="83">
        <f t="shared" si="288"/>
        <v>1</v>
      </c>
      <c r="V428" s="102">
        <v>9126</v>
      </c>
      <c r="W428" s="110">
        <f t="shared" si="289"/>
        <v>9126</v>
      </c>
      <c r="X428" s="154">
        <v>7</v>
      </c>
      <c r="Y428" s="62">
        <v>7</v>
      </c>
      <c r="Z428" s="83">
        <f t="shared" si="290"/>
        <v>1</v>
      </c>
      <c r="AA428" s="102">
        <v>4141370</v>
      </c>
      <c r="AB428" s="110">
        <f t="shared" si="291"/>
        <v>591624.28571428568</v>
      </c>
      <c r="AC428" s="62">
        <v>6</v>
      </c>
      <c r="AD428" s="83">
        <f t="shared" si="292"/>
        <v>0.8571428571428571</v>
      </c>
      <c r="AE428" s="102">
        <v>596706</v>
      </c>
      <c r="AF428" s="110">
        <f t="shared" si="293"/>
        <v>99451</v>
      </c>
      <c r="AG428" s="154">
        <v>3</v>
      </c>
      <c r="AH428" s="62">
        <v>3</v>
      </c>
      <c r="AI428" s="83">
        <f t="shared" si="294"/>
        <v>1</v>
      </c>
      <c r="AJ428" s="102">
        <v>1337840</v>
      </c>
      <c r="AK428" s="110">
        <f t="shared" si="295"/>
        <v>445946.66666666669</v>
      </c>
      <c r="AL428" s="62">
        <v>3</v>
      </c>
      <c r="AM428" s="83">
        <f t="shared" si="296"/>
        <v>1</v>
      </c>
      <c r="AN428" s="102">
        <v>234099</v>
      </c>
      <c r="AO428" s="110">
        <f t="shared" si="297"/>
        <v>78033</v>
      </c>
      <c r="AP428" s="154">
        <v>0</v>
      </c>
      <c r="AQ428" s="62">
        <v>0</v>
      </c>
      <c r="AR428" s="83" t="str">
        <f t="shared" si="298"/>
        <v>-</v>
      </c>
      <c r="AS428" s="102">
        <v>0</v>
      </c>
      <c r="AT428" s="110" t="str">
        <f t="shared" si="299"/>
        <v>-</v>
      </c>
      <c r="AU428" s="62">
        <v>0</v>
      </c>
      <c r="AV428" s="83" t="str">
        <f t="shared" si="300"/>
        <v>-</v>
      </c>
      <c r="AW428" s="102">
        <v>0</v>
      </c>
      <c r="AX428" s="110" t="str">
        <f t="shared" si="301"/>
        <v>-</v>
      </c>
      <c r="AY428" s="154">
        <v>0</v>
      </c>
      <c r="AZ428" s="62">
        <v>0</v>
      </c>
      <c r="BA428" s="83" t="str">
        <f t="shared" si="302"/>
        <v>-</v>
      </c>
      <c r="BB428" s="102">
        <v>0</v>
      </c>
      <c r="BC428" s="110" t="str">
        <f t="shared" si="303"/>
        <v>-</v>
      </c>
      <c r="BD428" s="62">
        <v>0</v>
      </c>
      <c r="BE428" s="83" t="str">
        <f t="shared" si="304"/>
        <v>-</v>
      </c>
      <c r="BF428" s="102">
        <v>0</v>
      </c>
      <c r="BG428" s="110" t="str">
        <f t="shared" si="305"/>
        <v>-</v>
      </c>
      <c r="BH428" s="154">
        <v>0</v>
      </c>
      <c r="BI428" s="62">
        <v>0</v>
      </c>
      <c r="BJ428" s="83" t="str">
        <f t="shared" si="306"/>
        <v>-</v>
      </c>
      <c r="BK428" s="102">
        <v>0</v>
      </c>
      <c r="BL428" s="110" t="str">
        <f t="shared" si="307"/>
        <v>-</v>
      </c>
      <c r="BM428" s="62">
        <v>0</v>
      </c>
      <c r="BN428" s="83" t="str">
        <f t="shared" si="308"/>
        <v>-</v>
      </c>
      <c r="BO428" s="102">
        <v>0</v>
      </c>
      <c r="BP428" s="110" t="str">
        <f t="shared" si="309"/>
        <v>-</v>
      </c>
      <c r="BQ428" s="108">
        <f t="shared" si="310"/>
        <v>11</v>
      </c>
      <c r="BR428" s="62">
        <f t="shared" si="311"/>
        <v>11</v>
      </c>
      <c r="BS428" s="83">
        <f t="shared" si="312"/>
        <v>1</v>
      </c>
      <c r="BT428" s="102">
        <f t="shared" si="313"/>
        <v>5942640</v>
      </c>
      <c r="BU428" s="110">
        <f t="shared" si="314"/>
        <v>540240</v>
      </c>
      <c r="BV428" s="62">
        <f t="shared" si="315"/>
        <v>10</v>
      </c>
      <c r="BW428" s="83">
        <f t="shared" si="316"/>
        <v>0.90909090909090906</v>
      </c>
      <c r="BX428" s="102">
        <f t="shared" si="317"/>
        <v>839931</v>
      </c>
      <c r="BY428" s="110">
        <f t="shared" si="318"/>
        <v>83993.1</v>
      </c>
      <c r="CA428" s="89">
        <f t="shared" si="280"/>
        <v>9.0909090909090939E-2</v>
      </c>
      <c r="CB428" s="89">
        <f t="shared" si="281"/>
        <v>0</v>
      </c>
    </row>
    <row r="429" spans="2:80">
      <c r="B429" s="332"/>
      <c r="C429" s="329"/>
      <c r="D429" s="84"/>
      <c r="E429" s="74" t="s">
        <v>167</v>
      </c>
      <c r="F429" s="178">
        <v>0</v>
      </c>
      <c r="G429" s="64">
        <v>0</v>
      </c>
      <c r="H429" s="82" t="str">
        <f t="shared" si="282"/>
        <v>-</v>
      </c>
      <c r="I429" s="111">
        <v>0</v>
      </c>
      <c r="J429" s="112" t="str">
        <f t="shared" si="283"/>
        <v>-</v>
      </c>
      <c r="K429" s="64">
        <v>0</v>
      </c>
      <c r="L429" s="82" t="str">
        <f t="shared" si="284"/>
        <v>-</v>
      </c>
      <c r="M429" s="111">
        <v>0</v>
      </c>
      <c r="N429" s="112" t="str">
        <f t="shared" si="285"/>
        <v>-</v>
      </c>
      <c r="O429" s="178">
        <v>1</v>
      </c>
      <c r="P429" s="64">
        <v>1</v>
      </c>
      <c r="Q429" s="82">
        <f t="shared" si="286"/>
        <v>1</v>
      </c>
      <c r="R429" s="111">
        <v>463430</v>
      </c>
      <c r="S429" s="112">
        <f t="shared" si="287"/>
        <v>463430</v>
      </c>
      <c r="T429" s="64">
        <v>1</v>
      </c>
      <c r="U429" s="82">
        <f t="shared" si="288"/>
        <v>1</v>
      </c>
      <c r="V429" s="111">
        <v>9126</v>
      </c>
      <c r="W429" s="112">
        <f t="shared" si="289"/>
        <v>9126</v>
      </c>
      <c r="X429" s="178">
        <v>7</v>
      </c>
      <c r="Y429" s="64">
        <v>7</v>
      </c>
      <c r="Z429" s="82">
        <f t="shared" si="290"/>
        <v>1</v>
      </c>
      <c r="AA429" s="111">
        <v>4141370</v>
      </c>
      <c r="AB429" s="112">
        <f t="shared" si="291"/>
        <v>591624.28571428568</v>
      </c>
      <c r="AC429" s="64">
        <v>6</v>
      </c>
      <c r="AD429" s="82">
        <f t="shared" si="292"/>
        <v>0.8571428571428571</v>
      </c>
      <c r="AE429" s="111">
        <v>596706</v>
      </c>
      <c r="AF429" s="112">
        <f t="shared" si="293"/>
        <v>99451</v>
      </c>
      <c r="AG429" s="178">
        <v>3</v>
      </c>
      <c r="AH429" s="64">
        <v>3</v>
      </c>
      <c r="AI429" s="82">
        <f t="shared" si="294"/>
        <v>1</v>
      </c>
      <c r="AJ429" s="111">
        <v>1337840</v>
      </c>
      <c r="AK429" s="112">
        <f t="shared" si="295"/>
        <v>445946.66666666669</v>
      </c>
      <c r="AL429" s="64">
        <v>3</v>
      </c>
      <c r="AM429" s="82">
        <f t="shared" si="296"/>
        <v>1</v>
      </c>
      <c r="AN429" s="111">
        <v>234099</v>
      </c>
      <c r="AO429" s="112">
        <f t="shared" si="297"/>
        <v>78033</v>
      </c>
      <c r="AP429" s="178">
        <v>0</v>
      </c>
      <c r="AQ429" s="64">
        <v>0</v>
      </c>
      <c r="AR429" s="82" t="str">
        <f t="shared" si="298"/>
        <v>-</v>
      </c>
      <c r="AS429" s="111">
        <v>0</v>
      </c>
      <c r="AT429" s="112" t="str">
        <f t="shared" si="299"/>
        <v>-</v>
      </c>
      <c r="AU429" s="64">
        <v>0</v>
      </c>
      <c r="AV429" s="82" t="str">
        <f t="shared" si="300"/>
        <v>-</v>
      </c>
      <c r="AW429" s="111">
        <v>0</v>
      </c>
      <c r="AX429" s="112" t="str">
        <f t="shared" si="301"/>
        <v>-</v>
      </c>
      <c r="AY429" s="178">
        <v>0</v>
      </c>
      <c r="AZ429" s="64">
        <v>0</v>
      </c>
      <c r="BA429" s="82" t="str">
        <f t="shared" si="302"/>
        <v>-</v>
      </c>
      <c r="BB429" s="111">
        <v>0</v>
      </c>
      <c r="BC429" s="112" t="str">
        <f t="shared" si="303"/>
        <v>-</v>
      </c>
      <c r="BD429" s="64">
        <v>0</v>
      </c>
      <c r="BE429" s="82" t="str">
        <f t="shared" si="304"/>
        <v>-</v>
      </c>
      <c r="BF429" s="111">
        <v>0</v>
      </c>
      <c r="BG429" s="112" t="str">
        <f t="shared" si="305"/>
        <v>-</v>
      </c>
      <c r="BH429" s="178">
        <v>0</v>
      </c>
      <c r="BI429" s="64">
        <v>0</v>
      </c>
      <c r="BJ429" s="82" t="str">
        <f t="shared" si="306"/>
        <v>-</v>
      </c>
      <c r="BK429" s="111">
        <v>0</v>
      </c>
      <c r="BL429" s="112" t="str">
        <f t="shared" si="307"/>
        <v>-</v>
      </c>
      <c r="BM429" s="64">
        <v>0</v>
      </c>
      <c r="BN429" s="82" t="str">
        <f t="shared" si="308"/>
        <v>-</v>
      </c>
      <c r="BO429" s="111">
        <v>0</v>
      </c>
      <c r="BP429" s="112" t="str">
        <f t="shared" si="309"/>
        <v>-</v>
      </c>
      <c r="BQ429" s="109">
        <f t="shared" si="310"/>
        <v>11</v>
      </c>
      <c r="BR429" s="64">
        <f t="shared" si="311"/>
        <v>11</v>
      </c>
      <c r="BS429" s="82">
        <f t="shared" si="312"/>
        <v>1</v>
      </c>
      <c r="BT429" s="111">
        <f t="shared" si="313"/>
        <v>5942640</v>
      </c>
      <c r="BU429" s="112">
        <f t="shared" si="314"/>
        <v>540240</v>
      </c>
      <c r="BV429" s="64">
        <f t="shared" si="315"/>
        <v>10</v>
      </c>
      <c r="BW429" s="82">
        <f t="shared" si="316"/>
        <v>0.90909090909090906</v>
      </c>
      <c r="BX429" s="111">
        <f t="shared" si="317"/>
        <v>839931</v>
      </c>
      <c r="BY429" s="112">
        <f t="shared" si="318"/>
        <v>83993.1</v>
      </c>
      <c r="CA429" s="89">
        <f t="shared" si="280"/>
        <v>9.0909090909090939E-2</v>
      </c>
      <c r="CB429" s="89">
        <f t="shared" si="281"/>
        <v>0</v>
      </c>
    </row>
    <row r="430" spans="2:80">
      <c r="B430" s="332"/>
      <c r="C430" s="329"/>
      <c r="D430" s="84"/>
      <c r="E430" s="209" t="s">
        <v>168</v>
      </c>
      <c r="F430" s="224">
        <v>0</v>
      </c>
      <c r="G430" s="225">
        <v>0</v>
      </c>
      <c r="H430" s="226" t="str">
        <f t="shared" si="282"/>
        <v>-</v>
      </c>
      <c r="I430" s="227">
        <v>0</v>
      </c>
      <c r="J430" s="228" t="str">
        <f t="shared" si="283"/>
        <v>-</v>
      </c>
      <c r="K430" s="225">
        <v>0</v>
      </c>
      <c r="L430" s="226" t="str">
        <f t="shared" si="284"/>
        <v>-</v>
      </c>
      <c r="M430" s="227">
        <v>0</v>
      </c>
      <c r="N430" s="228" t="str">
        <f t="shared" si="285"/>
        <v>-</v>
      </c>
      <c r="O430" s="224">
        <v>0</v>
      </c>
      <c r="P430" s="225">
        <v>0</v>
      </c>
      <c r="Q430" s="226" t="str">
        <f t="shared" si="286"/>
        <v>-</v>
      </c>
      <c r="R430" s="227">
        <v>0</v>
      </c>
      <c r="S430" s="228" t="str">
        <f t="shared" si="287"/>
        <v>-</v>
      </c>
      <c r="T430" s="225">
        <v>0</v>
      </c>
      <c r="U430" s="226" t="str">
        <f t="shared" si="288"/>
        <v>-</v>
      </c>
      <c r="V430" s="227">
        <v>0</v>
      </c>
      <c r="W430" s="228" t="str">
        <f t="shared" si="289"/>
        <v>-</v>
      </c>
      <c r="X430" s="224">
        <v>0</v>
      </c>
      <c r="Y430" s="225">
        <v>0</v>
      </c>
      <c r="Z430" s="226" t="str">
        <f t="shared" si="290"/>
        <v>-</v>
      </c>
      <c r="AA430" s="227">
        <v>0</v>
      </c>
      <c r="AB430" s="228" t="str">
        <f t="shared" si="291"/>
        <v>-</v>
      </c>
      <c r="AC430" s="225">
        <v>0</v>
      </c>
      <c r="AD430" s="226" t="str">
        <f t="shared" si="292"/>
        <v>-</v>
      </c>
      <c r="AE430" s="227">
        <v>0</v>
      </c>
      <c r="AF430" s="228" t="str">
        <f t="shared" si="293"/>
        <v>-</v>
      </c>
      <c r="AG430" s="224">
        <v>0</v>
      </c>
      <c r="AH430" s="225">
        <v>0</v>
      </c>
      <c r="AI430" s="226" t="str">
        <f t="shared" si="294"/>
        <v>-</v>
      </c>
      <c r="AJ430" s="227">
        <v>0</v>
      </c>
      <c r="AK430" s="228" t="str">
        <f t="shared" si="295"/>
        <v>-</v>
      </c>
      <c r="AL430" s="225">
        <v>0</v>
      </c>
      <c r="AM430" s="226" t="str">
        <f t="shared" si="296"/>
        <v>-</v>
      </c>
      <c r="AN430" s="227">
        <v>0</v>
      </c>
      <c r="AO430" s="228" t="str">
        <f t="shared" si="297"/>
        <v>-</v>
      </c>
      <c r="AP430" s="224">
        <v>0</v>
      </c>
      <c r="AQ430" s="225">
        <v>0</v>
      </c>
      <c r="AR430" s="226" t="str">
        <f t="shared" si="298"/>
        <v>-</v>
      </c>
      <c r="AS430" s="227">
        <v>0</v>
      </c>
      <c r="AT430" s="228" t="str">
        <f t="shared" si="299"/>
        <v>-</v>
      </c>
      <c r="AU430" s="225">
        <v>0</v>
      </c>
      <c r="AV430" s="226" t="str">
        <f t="shared" si="300"/>
        <v>-</v>
      </c>
      <c r="AW430" s="227">
        <v>0</v>
      </c>
      <c r="AX430" s="228" t="str">
        <f t="shared" si="301"/>
        <v>-</v>
      </c>
      <c r="AY430" s="224">
        <v>0</v>
      </c>
      <c r="AZ430" s="225">
        <v>0</v>
      </c>
      <c r="BA430" s="226" t="str">
        <f t="shared" si="302"/>
        <v>-</v>
      </c>
      <c r="BB430" s="227">
        <v>0</v>
      </c>
      <c r="BC430" s="228" t="str">
        <f t="shared" si="303"/>
        <v>-</v>
      </c>
      <c r="BD430" s="225">
        <v>0</v>
      </c>
      <c r="BE430" s="226" t="str">
        <f t="shared" si="304"/>
        <v>-</v>
      </c>
      <c r="BF430" s="227">
        <v>0</v>
      </c>
      <c r="BG430" s="228" t="str">
        <f t="shared" si="305"/>
        <v>-</v>
      </c>
      <c r="BH430" s="224">
        <v>0</v>
      </c>
      <c r="BI430" s="225">
        <v>0</v>
      </c>
      <c r="BJ430" s="226" t="str">
        <f t="shared" si="306"/>
        <v>-</v>
      </c>
      <c r="BK430" s="227">
        <v>0</v>
      </c>
      <c r="BL430" s="228" t="str">
        <f t="shared" si="307"/>
        <v>-</v>
      </c>
      <c r="BM430" s="225">
        <v>0</v>
      </c>
      <c r="BN430" s="226" t="str">
        <f t="shared" si="308"/>
        <v>-</v>
      </c>
      <c r="BO430" s="227">
        <v>0</v>
      </c>
      <c r="BP430" s="228" t="str">
        <f t="shared" si="309"/>
        <v>-</v>
      </c>
      <c r="BQ430" s="229">
        <f t="shared" si="310"/>
        <v>0</v>
      </c>
      <c r="BR430" s="225">
        <f t="shared" si="311"/>
        <v>0</v>
      </c>
      <c r="BS430" s="226" t="str">
        <f t="shared" si="312"/>
        <v>-</v>
      </c>
      <c r="BT430" s="227">
        <f t="shared" si="313"/>
        <v>0</v>
      </c>
      <c r="BU430" s="228" t="str">
        <f t="shared" si="314"/>
        <v>-</v>
      </c>
      <c r="BV430" s="225">
        <f t="shared" si="315"/>
        <v>0</v>
      </c>
      <c r="BW430" s="226" t="str">
        <f t="shared" si="316"/>
        <v>-</v>
      </c>
      <c r="BX430" s="227">
        <f t="shared" si="317"/>
        <v>0</v>
      </c>
      <c r="BY430" s="228" t="str">
        <f t="shared" si="318"/>
        <v>-</v>
      </c>
      <c r="CA430" s="89" t="str">
        <f>IFERROR(BS430-BW430,"-")</f>
        <v>-</v>
      </c>
      <c r="CB430" s="89" t="str">
        <f t="shared" si="281"/>
        <v>-</v>
      </c>
    </row>
    <row r="431" spans="2:80">
      <c r="B431" s="332"/>
      <c r="C431" s="329"/>
      <c r="D431" s="221"/>
      <c r="E431" s="75" t="s">
        <v>234</v>
      </c>
      <c r="F431" s="222">
        <v>0</v>
      </c>
      <c r="G431" s="136">
        <v>0</v>
      </c>
      <c r="H431" s="134" t="str">
        <f>IFERROR(G431/F431,"-")</f>
        <v>-</v>
      </c>
      <c r="I431" s="137">
        <v>0</v>
      </c>
      <c r="J431" s="135" t="str">
        <f>IFERROR(I431/G431,"-")</f>
        <v>-</v>
      </c>
      <c r="K431" s="136">
        <v>0</v>
      </c>
      <c r="L431" s="134" t="str">
        <f>IFERROR(K431/F431,"-")</f>
        <v>-</v>
      </c>
      <c r="M431" s="137">
        <v>0</v>
      </c>
      <c r="N431" s="135" t="str">
        <f>IFERROR(M431/K431,"-")</f>
        <v>-</v>
      </c>
      <c r="O431" s="222">
        <v>0</v>
      </c>
      <c r="P431" s="136">
        <v>0</v>
      </c>
      <c r="Q431" s="134" t="str">
        <f>IFERROR(P431/O431,"-")</f>
        <v>-</v>
      </c>
      <c r="R431" s="137">
        <v>0</v>
      </c>
      <c r="S431" s="135" t="str">
        <f>IFERROR(R431/P431,"-")</f>
        <v>-</v>
      </c>
      <c r="T431" s="136">
        <v>0</v>
      </c>
      <c r="U431" s="134" t="str">
        <f>IFERROR(T431/O431,"-")</f>
        <v>-</v>
      </c>
      <c r="V431" s="137">
        <v>0</v>
      </c>
      <c r="W431" s="135" t="str">
        <f>IFERROR(V431/T431,"-")</f>
        <v>-</v>
      </c>
      <c r="X431" s="222">
        <v>0</v>
      </c>
      <c r="Y431" s="136">
        <v>0</v>
      </c>
      <c r="Z431" s="134" t="str">
        <f>IFERROR(Y431/X431,"-")</f>
        <v>-</v>
      </c>
      <c r="AA431" s="137">
        <v>0</v>
      </c>
      <c r="AB431" s="135" t="str">
        <f>IFERROR(AA431/Y431,"-")</f>
        <v>-</v>
      </c>
      <c r="AC431" s="136">
        <v>0</v>
      </c>
      <c r="AD431" s="134" t="str">
        <f>IFERROR(AC431/X431,"-")</f>
        <v>-</v>
      </c>
      <c r="AE431" s="137">
        <v>0</v>
      </c>
      <c r="AF431" s="135" t="str">
        <f>IFERROR(AE431/AC431,"-")</f>
        <v>-</v>
      </c>
      <c r="AG431" s="222">
        <v>0</v>
      </c>
      <c r="AH431" s="136">
        <v>0</v>
      </c>
      <c r="AI431" s="134" t="str">
        <f>IFERROR(AH431/AG431,"-")</f>
        <v>-</v>
      </c>
      <c r="AJ431" s="137">
        <v>0</v>
      </c>
      <c r="AK431" s="135" t="str">
        <f>IFERROR(AJ431/AH431,"-")</f>
        <v>-</v>
      </c>
      <c r="AL431" s="136">
        <v>0</v>
      </c>
      <c r="AM431" s="134" t="str">
        <f>IFERROR(AL431/AG431,"-")</f>
        <v>-</v>
      </c>
      <c r="AN431" s="137">
        <v>0</v>
      </c>
      <c r="AO431" s="135" t="str">
        <f>IFERROR(AN431/AL431,"-")</f>
        <v>-</v>
      </c>
      <c r="AP431" s="222">
        <v>0</v>
      </c>
      <c r="AQ431" s="136">
        <v>0</v>
      </c>
      <c r="AR431" s="134" t="str">
        <f>IFERROR(AQ431/AP431,"-")</f>
        <v>-</v>
      </c>
      <c r="AS431" s="137">
        <v>0</v>
      </c>
      <c r="AT431" s="135" t="str">
        <f>IFERROR(AS431/AQ431,"-")</f>
        <v>-</v>
      </c>
      <c r="AU431" s="136">
        <v>0</v>
      </c>
      <c r="AV431" s="134" t="str">
        <f>IFERROR(AU431/AP431,"-")</f>
        <v>-</v>
      </c>
      <c r="AW431" s="137">
        <v>0</v>
      </c>
      <c r="AX431" s="135" t="str">
        <f>IFERROR(AW431/AU431,"-")</f>
        <v>-</v>
      </c>
      <c r="AY431" s="222">
        <v>0</v>
      </c>
      <c r="AZ431" s="136">
        <v>0</v>
      </c>
      <c r="BA431" s="134" t="str">
        <f>IFERROR(AZ431/AY431,"-")</f>
        <v>-</v>
      </c>
      <c r="BB431" s="137">
        <v>0</v>
      </c>
      <c r="BC431" s="135" t="str">
        <f>IFERROR(BB431/AZ431,"-")</f>
        <v>-</v>
      </c>
      <c r="BD431" s="136">
        <v>0</v>
      </c>
      <c r="BE431" s="134" t="str">
        <f>IFERROR(BD431/AY431,"-")</f>
        <v>-</v>
      </c>
      <c r="BF431" s="137">
        <v>0</v>
      </c>
      <c r="BG431" s="135" t="str">
        <f>IFERROR(BF431/BD431,"-")</f>
        <v>-</v>
      </c>
      <c r="BH431" s="222">
        <v>0</v>
      </c>
      <c r="BI431" s="136">
        <v>0</v>
      </c>
      <c r="BJ431" s="134" t="str">
        <f>IFERROR(BI431/BH431,"-")</f>
        <v>-</v>
      </c>
      <c r="BK431" s="137">
        <v>0</v>
      </c>
      <c r="BL431" s="135" t="str">
        <f>IFERROR(BK431/BI431,"-")</f>
        <v>-</v>
      </c>
      <c r="BM431" s="136">
        <v>0</v>
      </c>
      <c r="BN431" s="134" t="str">
        <f>IFERROR(BM431/BH431,"-")</f>
        <v>-</v>
      </c>
      <c r="BO431" s="137">
        <v>0</v>
      </c>
      <c r="BP431" s="135" t="str">
        <f>IFERROR(BO431/BM431,"-")</f>
        <v>-</v>
      </c>
      <c r="BQ431" s="223">
        <f t="shared" si="310"/>
        <v>0</v>
      </c>
      <c r="BR431" s="136">
        <f t="shared" si="311"/>
        <v>0</v>
      </c>
      <c r="BS431" s="134" t="str">
        <f>IFERROR(BR431/BQ431,"-")</f>
        <v>-</v>
      </c>
      <c r="BT431" s="137">
        <f>SUM(I431,R431,AA431,AJ431,AS431,BB431,BK431)</f>
        <v>0</v>
      </c>
      <c r="BU431" s="135" t="str">
        <f>IFERROR(BT431/BR431,"-")</f>
        <v>-</v>
      </c>
      <c r="BV431" s="136">
        <f>SUM(K431,T431,AC431,AL431,AU431,BD431,BM431)</f>
        <v>0</v>
      </c>
      <c r="BW431" s="134" t="str">
        <f>IFERROR(BV431/BQ431,"-")</f>
        <v>-</v>
      </c>
      <c r="BX431" s="137">
        <f>SUM(M431,V431,AE431,AN431,AW431,BF431,BO431)</f>
        <v>0</v>
      </c>
      <c r="BY431" s="135" t="str">
        <f>IFERROR(BX431/BV431,"-")</f>
        <v>-</v>
      </c>
      <c r="CA431" s="89" t="str">
        <f>IFERROR(BS431-BW431,"-")</f>
        <v>-</v>
      </c>
      <c r="CB431" s="89" t="str">
        <f t="shared" si="281"/>
        <v>-</v>
      </c>
    </row>
    <row r="432" spans="2:80" ht="13.5" customHeight="1">
      <c r="B432" s="333"/>
      <c r="C432" s="330"/>
      <c r="D432" s="338" t="s">
        <v>225</v>
      </c>
      <c r="E432" s="339"/>
      <c r="F432" s="154">
        <v>2</v>
      </c>
      <c r="G432" s="62">
        <v>2</v>
      </c>
      <c r="H432" s="83">
        <f t="shared" si="282"/>
        <v>1</v>
      </c>
      <c r="I432" s="102">
        <v>8351850</v>
      </c>
      <c r="J432" s="110">
        <f t="shared" si="283"/>
        <v>4175925</v>
      </c>
      <c r="K432" s="62">
        <v>2</v>
      </c>
      <c r="L432" s="83">
        <f t="shared" si="284"/>
        <v>1</v>
      </c>
      <c r="M432" s="102">
        <v>3189403</v>
      </c>
      <c r="N432" s="110">
        <f t="shared" si="285"/>
        <v>1594701.5</v>
      </c>
      <c r="O432" s="154">
        <v>12</v>
      </c>
      <c r="P432" s="62">
        <v>12</v>
      </c>
      <c r="Q432" s="83">
        <f t="shared" si="286"/>
        <v>1</v>
      </c>
      <c r="R432" s="102">
        <v>35823990</v>
      </c>
      <c r="S432" s="110">
        <f t="shared" si="287"/>
        <v>2985332.5</v>
      </c>
      <c r="T432" s="62">
        <v>12</v>
      </c>
      <c r="U432" s="83">
        <f t="shared" si="288"/>
        <v>1</v>
      </c>
      <c r="V432" s="102">
        <v>14376370</v>
      </c>
      <c r="W432" s="110">
        <f t="shared" si="289"/>
        <v>1198030.8333333333</v>
      </c>
      <c r="X432" s="154">
        <v>1099</v>
      </c>
      <c r="Y432" s="62">
        <v>1026</v>
      </c>
      <c r="Z432" s="83">
        <f t="shared" si="290"/>
        <v>0.93357597816196547</v>
      </c>
      <c r="AA432" s="102">
        <v>821032950</v>
      </c>
      <c r="AB432" s="110">
        <f t="shared" si="291"/>
        <v>800227.04678362573</v>
      </c>
      <c r="AC432" s="62">
        <v>894</v>
      </c>
      <c r="AD432" s="83">
        <f t="shared" si="292"/>
        <v>0.81346678798908101</v>
      </c>
      <c r="AE432" s="102">
        <v>176957974</v>
      </c>
      <c r="AF432" s="110">
        <f t="shared" si="293"/>
        <v>197939.56823266219</v>
      </c>
      <c r="AG432" s="154">
        <v>796</v>
      </c>
      <c r="AH432" s="62">
        <v>763</v>
      </c>
      <c r="AI432" s="83">
        <f t="shared" si="294"/>
        <v>0.95854271356783916</v>
      </c>
      <c r="AJ432" s="102">
        <v>749041390</v>
      </c>
      <c r="AK432" s="110">
        <f t="shared" si="295"/>
        <v>981705.62254259503</v>
      </c>
      <c r="AL432" s="62">
        <v>686</v>
      </c>
      <c r="AM432" s="83">
        <f t="shared" si="296"/>
        <v>0.86180904522613067</v>
      </c>
      <c r="AN432" s="102">
        <v>150356806</v>
      </c>
      <c r="AO432" s="110">
        <f t="shared" si="297"/>
        <v>219179.01749271137</v>
      </c>
      <c r="AP432" s="154">
        <v>619</v>
      </c>
      <c r="AQ432" s="62">
        <v>599</v>
      </c>
      <c r="AR432" s="83">
        <f t="shared" si="298"/>
        <v>0.96768982229402267</v>
      </c>
      <c r="AS432" s="102">
        <v>621217850</v>
      </c>
      <c r="AT432" s="110">
        <f t="shared" si="299"/>
        <v>1037091.5692821369</v>
      </c>
      <c r="AU432" s="62">
        <v>550</v>
      </c>
      <c r="AV432" s="83">
        <f t="shared" si="300"/>
        <v>0.88852988691437806</v>
      </c>
      <c r="AW432" s="102">
        <v>103137638</v>
      </c>
      <c r="AX432" s="110">
        <f t="shared" si="301"/>
        <v>187522.97818181818</v>
      </c>
      <c r="AY432" s="154">
        <v>300</v>
      </c>
      <c r="AZ432" s="62">
        <v>277</v>
      </c>
      <c r="BA432" s="83">
        <f t="shared" si="302"/>
        <v>0.92333333333333334</v>
      </c>
      <c r="BB432" s="102">
        <v>310429580</v>
      </c>
      <c r="BC432" s="110">
        <f t="shared" si="303"/>
        <v>1120684.40433213</v>
      </c>
      <c r="BD432" s="62">
        <v>244</v>
      </c>
      <c r="BE432" s="83">
        <f t="shared" si="304"/>
        <v>0.81333333333333335</v>
      </c>
      <c r="BF432" s="102">
        <v>51906028</v>
      </c>
      <c r="BG432" s="110">
        <f t="shared" si="305"/>
        <v>212729.62295081967</v>
      </c>
      <c r="BH432" s="154">
        <v>102</v>
      </c>
      <c r="BI432" s="62">
        <v>92</v>
      </c>
      <c r="BJ432" s="83">
        <f t="shared" si="306"/>
        <v>0.90196078431372551</v>
      </c>
      <c r="BK432" s="102">
        <v>145331560</v>
      </c>
      <c r="BL432" s="110">
        <f t="shared" si="307"/>
        <v>1579690.8695652173</v>
      </c>
      <c r="BM432" s="62">
        <v>81</v>
      </c>
      <c r="BN432" s="83">
        <f t="shared" si="308"/>
        <v>0.79411764705882348</v>
      </c>
      <c r="BO432" s="102">
        <v>17449833</v>
      </c>
      <c r="BP432" s="110">
        <f t="shared" si="309"/>
        <v>215430.03703703705</v>
      </c>
      <c r="BQ432" s="108">
        <f t="shared" si="310"/>
        <v>2930</v>
      </c>
      <c r="BR432" s="62">
        <f t="shared" si="311"/>
        <v>2771</v>
      </c>
      <c r="BS432" s="83">
        <f t="shared" si="312"/>
        <v>0.94573378839590438</v>
      </c>
      <c r="BT432" s="102">
        <f t="shared" si="313"/>
        <v>2691229170</v>
      </c>
      <c r="BU432" s="110">
        <f t="shared" si="314"/>
        <v>971212.25911223388</v>
      </c>
      <c r="BV432" s="62">
        <f t="shared" si="315"/>
        <v>2469</v>
      </c>
      <c r="BW432" s="83">
        <f t="shared" si="316"/>
        <v>0.84266211604095564</v>
      </c>
      <c r="BX432" s="102">
        <f t="shared" si="317"/>
        <v>517374052</v>
      </c>
      <c r="BY432" s="110">
        <f t="shared" si="318"/>
        <v>209548.01620089106</v>
      </c>
      <c r="CA432" s="89">
        <f t="shared" si="280"/>
        <v>0.10307167235494874</v>
      </c>
      <c r="CB432" s="89">
        <f t="shared" si="281"/>
        <v>5.4266211604095616E-2</v>
      </c>
    </row>
    <row r="433" spans="2:80">
      <c r="B433" s="331">
        <v>72</v>
      </c>
      <c r="C433" s="328" t="s">
        <v>31</v>
      </c>
      <c r="D433" s="318" t="s">
        <v>157</v>
      </c>
      <c r="E433" s="307"/>
      <c r="F433" s="154">
        <v>0</v>
      </c>
      <c r="G433" s="62">
        <v>0</v>
      </c>
      <c r="H433" s="83" t="str">
        <f t="shared" si="282"/>
        <v>-</v>
      </c>
      <c r="I433" s="102">
        <v>0</v>
      </c>
      <c r="J433" s="110" t="str">
        <f t="shared" si="283"/>
        <v>-</v>
      </c>
      <c r="K433" s="62">
        <v>0</v>
      </c>
      <c r="L433" s="83" t="str">
        <f t="shared" si="284"/>
        <v>-</v>
      </c>
      <c r="M433" s="102">
        <v>0</v>
      </c>
      <c r="N433" s="110" t="str">
        <f t="shared" si="285"/>
        <v>-</v>
      </c>
      <c r="O433" s="154">
        <v>2</v>
      </c>
      <c r="P433" s="62">
        <v>2</v>
      </c>
      <c r="Q433" s="83">
        <f t="shared" si="286"/>
        <v>1</v>
      </c>
      <c r="R433" s="102">
        <v>442890</v>
      </c>
      <c r="S433" s="110">
        <f t="shared" si="287"/>
        <v>221445</v>
      </c>
      <c r="T433" s="62">
        <v>2</v>
      </c>
      <c r="U433" s="83">
        <f t="shared" si="288"/>
        <v>1</v>
      </c>
      <c r="V433" s="102">
        <v>326141</v>
      </c>
      <c r="W433" s="110">
        <f t="shared" si="289"/>
        <v>163070.5</v>
      </c>
      <c r="X433" s="154">
        <v>241</v>
      </c>
      <c r="Y433" s="62">
        <v>234</v>
      </c>
      <c r="Z433" s="83">
        <f t="shared" si="290"/>
        <v>0.97095435684647302</v>
      </c>
      <c r="AA433" s="102">
        <v>85775370</v>
      </c>
      <c r="AB433" s="110">
        <f t="shared" si="291"/>
        <v>366561.41025641025</v>
      </c>
      <c r="AC433" s="62">
        <v>204</v>
      </c>
      <c r="AD433" s="83">
        <f t="shared" si="292"/>
        <v>0.84647302904564314</v>
      </c>
      <c r="AE433" s="102">
        <v>18966598</v>
      </c>
      <c r="AF433" s="110">
        <f t="shared" si="293"/>
        <v>92973.519607843133</v>
      </c>
      <c r="AG433" s="154">
        <v>155</v>
      </c>
      <c r="AH433" s="62">
        <v>154</v>
      </c>
      <c r="AI433" s="83">
        <f t="shared" si="294"/>
        <v>0.99354838709677418</v>
      </c>
      <c r="AJ433" s="102">
        <v>68718450</v>
      </c>
      <c r="AK433" s="110">
        <f t="shared" si="295"/>
        <v>446223.70129870129</v>
      </c>
      <c r="AL433" s="62">
        <v>133</v>
      </c>
      <c r="AM433" s="83">
        <f t="shared" si="296"/>
        <v>0.85806451612903223</v>
      </c>
      <c r="AN433" s="102">
        <v>12764945</v>
      </c>
      <c r="AO433" s="110">
        <f t="shared" si="297"/>
        <v>95977.030075187969</v>
      </c>
      <c r="AP433" s="154">
        <v>56</v>
      </c>
      <c r="AQ433" s="62">
        <v>56</v>
      </c>
      <c r="AR433" s="83">
        <f t="shared" si="298"/>
        <v>1</v>
      </c>
      <c r="AS433" s="102">
        <v>36909550</v>
      </c>
      <c r="AT433" s="110">
        <f t="shared" si="299"/>
        <v>659099.10714285716</v>
      </c>
      <c r="AU433" s="62">
        <v>51</v>
      </c>
      <c r="AV433" s="83">
        <f t="shared" si="300"/>
        <v>0.9107142857142857</v>
      </c>
      <c r="AW433" s="102">
        <v>7098111</v>
      </c>
      <c r="AX433" s="110">
        <f t="shared" si="301"/>
        <v>139178.64705882352</v>
      </c>
      <c r="AY433" s="154">
        <v>15</v>
      </c>
      <c r="AZ433" s="62">
        <v>15</v>
      </c>
      <c r="BA433" s="83">
        <f t="shared" si="302"/>
        <v>1</v>
      </c>
      <c r="BB433" s="102">
        <v>9842590</v>
      </c>
      <c r="BC433" s="110">
        <f t="shared" si="303"/>
        <v>656172.66666666663</v>
      </c>
      <c r="BD433" s="62">
        <v>15</v>
      </c>
      <c r="BE433" s="83">
        <f t="shared" si="304"/>
        <v>1</v>
      </c>
      <c r="BF433" s="102">
        <v>4448768</v>
      </c>
      <c r="BG433" s="110">
        <f t="shared" si="305"/>
        <v>296584.53333333333</v>
      </c>
      <c r="BH433" s="154">
        <v>1</v>
      </c>
      <c r="BI433" s="62">
        <v>1</v>
      </c>
      <c r="BJ433" s="83">
        <f t="shared" si="306"/>
        <v>1</v>
      </c>
      <c r="BK433" s="102">
        <v>407780</v>
      </c>
      <c r="BL433" s="110">
        <f t="shared" si="307"/>
        <v>407780</v>
      </c>
      <c r="BM433" s="62">
        <v>1</v>
      </c>
      <c r="BN433" s="83">
        <f t="shared" si="308"/>
        <v>1</v>
      </c>
      <c r="BO433" s="102">
        <v>65785</v>
      </c>
      <c r="BP433" s="110">
        <f t="shared" si="309"/>
        <v>65785</v>
      </c>
      <c r="BQ433" s="108">
        <f t="shared" si="310"/>
        <v>470</v>
      </c>
      <c r="BR433" s="62">
        <f t="shared" si="311"/>
        <v>462</v>
      </c>
      <c r="BS433" s="83">
        <f t="shared" si="312"/>
        <v>0.98297872340425529</v>
      </c>
      <c r="BT433" s="102">
        <f t="shared" si="313"/>
        <v>202096630</v>
      </c>
      <c r="BU433" s="110">
        <f t="shared" si="314"/>
        <v>437438.59307359305</v>
      </c>
      <c r="BV433" s="62">
        <f t="shared" si="315"/>
        <v>406</v>
      </c>
      <c r="BW433" s="83">
        <f t="shared" si="316"/>
        <v>0.86382978723404258</v>
      </c>
      <c r="BX433" s="102">
        <f t="shared" si="317"/>
        <v>43670348</v>
      </c>
      <c r="BY433" s="110">
        <f t="shared" si="318"/>
        <v>107562.43349753694</v>
      </c>
      <c r="CA433" s="89">
        <f t="shared" si="280"/>
        <v>0.11914893617021272</v>
      </c>
      <c r="CB433" s="89">
        <f t="shared" si="281"/>
        <v>1.7021276595744705E-2</v>
      </c>
    </row>
    <row r="434" spans="2:80">
      <c r="B434" s="332"/>
      <c r="C434" s="329"/>
      <c r="D434" s="306" t="s">
        <v>171</v>
      </c>
      <c r="E434" s="307"/>
      <c r="F434" s="154">
        <v>0</v>
      </c>
      <c r="G434" s="62">
        <v>0</v>
      </c>
      <c r="H434" s="83" t="str">
        <f t="shared" si="282"/>
        <v>-</v>
      </c>
      <c r="I434" s="102">
        <v>0</v>
      </c>
      <c r="J434" s="110" t="str">
        <f t="shared" si="283"/>
        <v>-</v>
      </c>
      <c r="K434" s="62">
        <v>0</v>
      </c>
      <c r="L434" s="83" t="str">
        <f t="shared" si="284"/>
        <v>-</v>
      </c>
      <c r="M434" s="102">
        <v>0</v>
      </c>
      <c r="N434" s="110" t="str">
        <f t="shared" si="285"/>
        <v>-</v>
      </c>
      <c r="O434" s="154">
        <v>0</v>
      </c>
      <c r="P434" s="62">
        <v>0</v>
      </c>
      <c r="Q434" s="83" t="str">
        <f t="shared" si="286"/>
        <v>-</v>
      </c>
      <c r="R434" s="102">
        <v>0</v>
      </c>
      <c r="S434" s="110" t="str">
        <f t="shared" si="287"/>
        <v>-</v>
      </c>
      <c r="T434" s="62">
        <v>0</v>
      </c>
      <c r="U434" s="83" t="str">
        <f t="shared" si="288"/>
        <v>-</v>
      </c>
      <c r="V434" s="102">
        <v>0</v>
      </c>
      <c r="W434" s="110" t="str">
        <f t="shared" si="289"/>
        <v>-</v>
      </c>
      <c r="X434" s="154">
        <v>19</v>
      </c>
      <c r="Y434" s="62">
        <v>18</v>
      </c>
      <c r="Z434" s="83">
        <f t="shared" si="290"/>
        <v>0.94736842105263153</v>
      </c>
      <c r="AA434" s="102">
        <v>4740830</v>
      </c>
      <c r="AB434" s="110">
        <f t="shared" si="291"/>
        <v>263379.44444444444</v>
      </c>
      <c r="AC434" s="62">
        <v>16</v>
      </c>
      <c r="AD434" s="83">
        <f t="shared" si="292"/>
        <v>0.84210526315789469</v>
      </c>
      <c r="AE434" s="102">
        <v>1253229</v>
      </c>
      <c r="AF434" s="110">
        <f t="shared" si="293"/>
        <v>78326.8125</v>
      </c>
      <c r="AG434" s="154">
        <v>7</v>
      </c>
      <c r="AH434" s="62">
        <v>7</v>
      </c>
      <c r="AI434" s="83">
        <f t="shared" si="294"/>
        <v>1</v>
      </c>
      <c r="AJ434" s="102">
        <v>2336000</v>
      </c>
      <c r="AK434" s="110">
        <f t="shared" si="295"/>
        <v>333714.28571428574</v>
      </c>
      <c r="AL434" s="62">
        <v>6</v>
      </c>
      <c r="AM434" s="83">
        <f t="shared" si="296"/>
        <v>0.8571428571428571</v>
      </c>
      <c r="AN434" s="102">
        <v>452435</v>
      </c>
      <c r="AO434" s="110">
        <f t="shared" si="297"/>
        <v>75405.833333333328</v>
      </c>
      <c r="AP434" s="154">
        <v>2</v>
      </c>
      <c r="AQ434" s="62">
        <v>2</v>
      </c>
      <c r="AR434" s="83">
        <f t="shared" si="298"/>
        <v>1</v>
      </c>
      <c r="AS434" s="102">
        <v>1289670</v>
      </c>
      <c r="AT434" s="110">
        <f t="shared" si="299"/>
        <v>644835</v>
      </c>
      <c r="AU434" s="62">
        <v>2</v>
      </c>
      <c r="AV434" s="83">
        <f t="shared" si="300"/>
        <v>1</v>
      </c>
      <c r="AW434" s="102">
        <v>121532</v>
      </c>
      <c r="AX434" s="110">
        <f t="shared" si="301"/>
        <v>60766</v>
      </c>
      <c r="AY434" s="154">
        <v>0</v>
      </c>
      <c r="AZ434" s="62">
        <v>0</v>
      </c>
      <c r="BA434" s="83" t="str">
        <f t="shared" si="302"/>
        <v>-</v>
      </c>
      <c r="BB434" s="102">
        <v>0</v>
      </c>
      <c r="BC434" s="110" t="str">
        <f t="shared" si="303"/>
        <v>-</v>
      </c>
      <c r="BD434" s="62">
        <v>0</v>
      </c>
      <c r="BE434" s="83" t="str">
        <f t="shared" si="304"/>
        <v>-</v>
      </c>
      <c r="BF434" s="102">
        <v>0</v>
      </c>
      <c r="BG434" s="110" t="str">
        <f t="shared" si="305"/>
        <v>-</v>
      </c>
      <c r="BH434" s="154">
        <v>0</v>
      </c>
      <c r="BI434" s="62">
        <v>0</v>
      </c>
      <c r="BJ434" s="83" t="str">
        <f t="shared" si="306"/>
        <v>-</v>
      </c>
      <c r="BK434" s="102">
        <v>0</v>
      </c>
      <c r="BL434" s="110" t="str">
        <f t="shared" si="307"/>
        <v>-</v>
      </c>
      <c r="BM434" s="62">
        <v>0</v>
      </c>
      <c r="BN434" s="83" t="str">
        <f t="shared" si="308"/>
        <v>-</v>
      </c>
      <c r="BO434" s="102">
        <v>0</v>
      </c>
      <c r="BP434" s="110" t="str">
        <f t="shared" si="309"/>
        <v>-</v>
      </c>
      <c r="BQ434" s="108">
        <f t="shared" si="310"/>
        <v>28</v>
      </c>
      <c r="BR434" s="62">
        <f t="shared" si="311"/>
        <v>27</v>
      </c>
      <c r="BS434" s="83">
        <f t="shared" si="312"/>
        <v>0.9642857142857143</v>
      </c>
      <c r="BT434" s="102">
        <f t="shared" si="313"/>
        <v>8366500</v>
      </c>
      <c r="BU434" s="110">
        <f t="shared" si="314"/>
        <v>309870.37037037039</v>
      </c>
      <c r="BV434" s="62">
        <f t="shared" si="315"/>
        <v>24</v>
      </c>
      <c r="BW434" s="83">
        <f t="shared" si="316"/>
        <v>0.8571428571428571</v>
      </c>
      <c r="BX434" s="102">
        <f t="shared" si="317"/>
        <v>1827196</v>
      </c>
      <c r="BY434" s="110">
        <f t="shared" si="318"/>
        <v>76133.166666666672</v>
      </c>
      <c r="CA434" s="89">
        <f t="shared" si="280"/>
        <v>0.10714285714285721</v>
      </c>
      <c r="CB434" s="89">
        <f t="shared" si="281"/>
        <v>3.5714285714285698E-2</v>
      </c>
    </row>
    <row r="435" spans="2:80">
      <c r="B435" s="332"/>
      <c r="C435" s="329"/>
      <c r="D435" s="84"/>
      <c r="E435" s="74" t="s">
        <v>167</v>
      </c>
      <c r="F435" s="178">
        <v>0</v>
      </c>
      <c r="G435" s="64">
        <v>0</v>
      </c>
      <c r="H435" s="82" t="str">
        <f t="shared" si="282"/>
        <v>-</v>
      </c>
      <c r="I435" s="111">
        <v>0</v>
      </c>
      <c r="J435" s="112" t="str">
        <f t="shared" si="283"/>
        <v>-</v>
      </c>
      <c r="K435" s="64">
        <v>0</v>
      </c>
      <c r="L435" s="82" t="str">
        <f t="shared" si="284"/>
        <v>-</v>
      </c>
      <c r="M435" s="111">
        <v>0</v>
      </c>
      <c r="N435" s="112" t="str">
        <f t="shared" si="285"/>
        <v>-</v>
      </c>
      <c r="O435" s="178">
        <v>0</v>
      </c>
      <c r="P435" s="64">
        <v>0</v>
      </c>
      <c r="Q435" s="82" t="str">
        <f t="shared" si="286"/>
        <v>-</v>
      </c>
      <c r="R435" s="111">
        <v>0</v>
      </c>
      <c r="S435" s="112" t="str">
        <f t="shared" si="287"/>
        <v>-</v>
      </c>
      <c r="T435" s="64">
        <v>0</v>
      </c>
      <c r="U435" s="82" t="str">
        <f t="shared" si="288"/>
        <v>-</v>
      </c>
      <c r="V435" s="111">
        <v>0</v>
      </c>
      <c r="W435" s="112" t="str">
        <f t="shared" si="289"/>
        <v>-</v>
      </c>
      <c r="X435" s="178">
        <v>15</v>
      </c>
      <c r="Y435" s="64">
        <v>14</v>
      </c>
      <c r="Z435" s="82">
        <f t="shared" si="290"/>
        <v>0.93333333333333335</v>
      </c>
      <c r="AA435" s="111">
        <v>3664510</v>
      </c>
      <c r="AB435" s="112">
        <f t="shared" si="291"/>
        <v>261750.71428571429</v>
      </c>
      <c r="AC435" s="64">
        <v>12</v>
      </c>
      <c r="AD435" s="82">
        <f t="shared" si="292"/>
        <v>0.8</v>
      </c>
      <c r="AE435" s="111">
        <v>1022893</v>
      </c>
      <c r="AF435" s="112">
        <f t="shared" si="293"/>
        <v>85241.083333333328</v>
      </c>
      <c r="AG435" s="178">
        <v>6</v>
      </c>
      <c r="AH435" s="64">
        <v>6</v>
      </c>
      <c r="AI435" s="82">
        <f t="shared" si="294"/>
        <v>1</v>
      </c>
      <c r="AJ435" s="111">
        <v>1854060</v>
      </c>
      <c r="AK435" s="112">
        <f t="shared" si="295"/>
        <v>309010</v>
      </c>
      <c r="AL435" s="64">
        <v>5</v>
      </c>
      <c r="AM435" s="82">
        <f t="shared" si="296"/>
        <v>0.83333333333333337</v>
      </c>
      <c r="AN435" s="111">
        <v>323713</v>
      </c>
      <c r="AO435" s="112">
        <f t="shared" si="297"/>
        <v>64742.6</v>
      </c>
      <c r="AP435" s="178">
        <v>1</v>
      </c>
      <c r="AQ435" s="64">
        <v>1</v>
      </c>
      <c r="AR435" s="82">
        <f t="shared" si="298"/>
        <v>1</v>
      </c>
      <c r="AS435" s="111">
        <v>829670</v>
      </c>
      <c r="AT435" s="112">
        <f t="shared" si="299"/>
        <v>829670</v>
      </c>
      <c r="AU435" s="64">
        <v>1</v>
      </c>
      <c r="AV435" s="82">
        <f t="shared" si="300"/>
        <v>1</v>
      </c>
      <c r="AW435" s="111">
        <v>15687</v>
      </c>
      <c r="AX435" s="112">
        <f t="shared" si="301"/>
        <v>15687</v>
      </c>
      <c r="AY435" s="178">
        <v>0</v>
      </c>
      <c r="AZ435" s="64">
        <v>0</v>
      </c>
      <c r="BA435" s="82" t="str">
        <f t="shared" si="302"/>
        <v>-</v>
      </c>
      <c r="BB435" s="111">
        <v>0</v>
      </c>
      <c r="BC435" s="112" t="str">
        <f t="shared" si="303"/>
        <v>-</v>
      </c>
      <c r="BD435" s="64">
        <v>0</v>
      </c>
      <c r="BE435" s="82" t="str">
        <f t="shared" si="304"/>
        <v>-</v>
      </c>
      <c r="BF435" s="111">
        <v>0</v>
      </c>
      <c r="BG435" s="112" t="str">
        <f t="shared" si="305"/>
        <v>-</v>
      </c>
      <c r="BH435" s="178">
        <v>0</v>
      </c>
      <c r="BI435" s="64">
        <v>0</v>
      </c>
      <c r="BJ435" s="82" t="str">
        <f t="shared" si="306"/>
        <v>-</v>
      </c>
      <c r="BK435" s="111">
        <v>0</v>
      </c>
      <c r="BL435" s="112" t="str">
        <f t="shared" si="307"/>
        <v>-</v>
      </c>
      <c r="BM435" s="64">
        <v>0</v>
      </c>
      <c r="BN435" s="82" t="str">
        <f t="shared" si="308"/>
        <v>-</v>
      </c>
      <c r="BO435" s="111">
        <v>0</v>
      </c>
      <c r="BP435" s="112" t="str">
        <f t="shared" si="309"/>
        <v>-</v>
      </c>
      <c r="BQ435" s="109">
        <f t="shared" si="310"/>
        <v>22</v>
      </c>
      <c r="BR435" s="64">
        <f t="shared" si="311"/>
        <v>21</v>
      </c>
      <c r="BS435" s="82">
        <f t="shared" si="312"/>
        <v>0.95454545454545459</v>
      </c>
      <c r="BT435" s="111">
        <f t="shared" si="313"/>
        <v>6348240</v>
      </c>
      <c r="BU435" s="112">
        <f t="shared" si="314"/>
        <v>302297.14285714284</v>
      </c>
      <c r="BV435" s="64">
        <f t="shared" si="315"/>
        <v>18</v>
      </c>
      <c r="BW435" s="82">
        <f t="shared" si="316"/>
        <v>0.81818181818181823</v>
      </c>
      <c r="BX435" s="111">
        <f t="shared" si="317"/>
        <v>1362293</v>
      </c>
      <c r="BY435" s="112">
        <f t="shared" si="318"/>
        <v>75682.944444444438</v>
      </c>
      <c r="CA435" s="89">
        <f t="shared" si="280"/>
        <v>0.13636363636363635</v>
      </c>
      <c r="CB435" s="89">
        <f t="shared" si="281"/>
        <v>4.5454545454545414E-2</v>
      </c>
    </row>
    <row r="436" spans="2:80">
      <c r="B436" s="332"/>
      <c r="C436" s="329"/>
      <c r="D436" s="84"/>
      <c r="E436" s="209" t="s">
        <v>168</v>
      </c>
      <c r="F436" s="224">
        <v>0</v>
      </c>
      <c r="G436" s="225">
        <v>0</v>
      </c>
      <c r="H436" s="226" t="str">
        <f t="shared" si="282"/>
        <v>-</v>
      </c>
      <c r="I436" s="227">
        <v>0</v>
      </c>
      <c r="J436" s="228" t="str">
        <f t="shared" si="283"/>
        <v>-</v>
      </c>
      <c r="K436" s="225">
        <v>0</v>
      </c>
      <c r="L436" s="226" t="str">
        <f t="shared" si="284"/>
        <v>-</v>
      </c>
      <c r="M436" s="227">
        <v>0</v>
      </c>
      <c r="N436" s="228" t="str">
        <f t="shared" si="285"/>
        <v>-</v>
      </c>
      <c r="O436" s="224">
        <v>0</v>
      </c>
      <c r="P436" s="225">
        <v>0</v>
      </c>
      <c r="Q436" s="226" t="str">
        <f t="shared" si="286"/>
        <v>-</v>
      </c>
      <c r="R436" s="227">
        <v>0</v>
      </c>
      <c r="S436" s="228" t="str">
        <f t="shared" si="287"/>
        <v>-</v>
      </c>
      <c r="T436" s="225">
        <v>0</v>
      </c>
      <c r="U436" s="226" t="str">
        <f t="shared" si="288"/>
        <v>-</v>
      </c>
      <c r="V436" s="227">
        <v>0</v>
      </c>
      <c r="W436" s="228" t="str">
        <f t="shared" si="289"/>
        <v>-</v>
      </c>
      <c r="X436" s="224">
        <v>4</v>
      </c>
      <c r="Y436" s="225">
        <v>4</v>
      </c>
      <c r="Z436" s="226">
        <f t="shared" si="290"/>
        <v>1</v>
      </c>
      <c r="AA436" s="227">
        <v>1076320</v>
      </c>
      <c r="AB436" s="228">
        <f t="shared" si="291"/>
        <v>269080</v>
      </c>
      <c r="AC436" s="225">
        <v>4</v>
      </c>
      <c r="AD436" s="226">
        <f t="shared" si="292"/>
        <v>1</v>
      </c>
      <c r="AE436" s="227">
        <v>230336</v>
      </c>
      <c r="AF436" s="228">
        <f t="shared" si="293"/>
        <v>57584</v>
      </c>
      <c r="AG436" s="224">
        <v>1</v>
      </c>
      <c r="AH436" s="225">
        <v>1</v>
      </c>
      <c r="AI436" s="226">
        <f t="shared" si="294"/>
        <v>1</v>
      </c>
      <c r="AJ436" s="227">
        <v>481940</v>
      </c>
      <c r="AK436" s="228">
        <f t="shared" si="295"/>
        <v>481940</v>
      </c>
      <c r="AL436" s="225">
        <v>1</v>
      </c>
      <c r="AM436" s="226">
        <f t="shared" si="296"/>
        <v>1</v>
      </c>
      <c r="AN436" s="227">
        <v>128722</v>
      </c>
      <c r="AO436" s="228">
        <f t="shared" si="297"/>
        <v>128722</v>
      </c>
      <c r="AP436" s="224">
        <v>1</v>
      </c>
      <c r="AQ436" s="225">
        <v>1</v>
      </c>
      <c r="AR436" s="226">
        <f t="shared" si="298"/>
        <v>1</v>
      </c>
      <c r="AS436" s="227">
        <v>460000</v>
      </c>
      <c r="AT436" s="228">
        <f t="shared" si="299"/>
        <v>460000</v>
      </c>
      <c r="AU436" s="225">
        <v>1</v>
      </c>
      <c r="AV436" s="226">
        <f t="shared" si="300"/>
        <v>1</v>
      </c>
      <c r="AW436" s="227">
        <v>105845</v>
      </c>
      <c r="AX436" s="228">
        <f t="shared" si="301"/>
        <v>105845</v>
      </c>
      <c r="AY436" s="224">
        <v>0</v>
      </c>
      <c r="AZ436" s="225">
        <v>0</v>
      </c>
      <c r="BA436" s="226" t="str">
        <f t="shared" si="302"/>
        <v>-</v>
      </c>
      <c r="BB436" s="227">
        <v>0</v>
      </c>
      <c r="BC436" s="228" t="str">
        <f t="shared" si="303"/>
        <v>-</v>
      </c>
      <c r="BD436" s="225">
        <v>0</v>
      </c>
      <c r="BE436" s="226" t="str">
        <f t="shared" si="304"/>
        <v>-</v>
      </c>
      <c r="BF436" s="227">
        <v>0</v>
      </c>
      <c r="BG436" s="228" t="str">
        <f t="shared" si="305"/>
        <v>-</v>
      </c>
      <c r="BH436" s="224">
        <v>0</v>
      </c>
      <c r="BI436" s="225">
        <v>0</v>
      </c>
      <c r="BJ436" s="226" t="str">
        <f t="shared" si="306"/>
        <v>-</v>
      </c>
      <c r="BK436" s="227">
        <v>0</v>
      </c>
      <c r="BL436" s="228" t="str">
        <f t="shared" si="307"/>
        <v>-</v>
      </c>
      <c r="BM436" s="225">
        <v>0</v>
      </c>
      <c r="BN436" s="226" t="str">
        <f t="shared" si="308"/>
        <v>-</v>
      </c>
      <c r="BO436" s="227">
        <v>0</v>
      </c>
      <c r="BP436" s="228" t="str">
        <f t="shared" si="309"/>
        <v>-</v>
      </c>
      <c r="BQ436" s="229">
        <f t="shared" si="310"/>
        <v>6</v>
      </c>
      <c r="BR436" s="225">
        <f t="shared" si="311"/>
        <v>6</v>
      </c>
      <c r="BS436" s="226">
        <f t="shared" si="312"/>
        <v>1</v>
      </c>
      <c r="BT436" s="227">
        <f t="shared" si="313"/>
        <v>2018260</v>
      </c>
      <c r="BU436" s="228">
        <f t="shared" si="314"/>
        <v>336376.66666666669</v>
      </c>
      <c r="BV436" s="225">
        <f t="shared" si="315"/>
        <v>6</v>
      </c>
      <c r="BW436" s="226">
        <f t="shared" si="316"/>
        <v>1</v>
      </c>
      <c r="BX436" s="227">
        <f t="shared" si="317"/>
        <v>464903</v>
      </c>
      <c r="BY436" s="228">
        <f t="shared" si="318"/>
        <v>77483.833333333328</v>
      </c>
      <c r="CA436" s="89">
        <f t="shared" si="280"/>
        <v>0</v>
      </c>
      <c r="CB436" s="89">
        <f t="shared" si="281"/>
        <v>0</v>
      </c>
    </row>
    <row r="437" spans="2:80">
      <c r="B437" s="332"/>
      <c r="C437" s="329"/>
      <c r="D437" s="221"/>
      <c r="E437" s="75" t="s">
        <v>234</v>
      </c>
      <c r="F437" s="222">
        <v>0</v>
      </c>
      <c r="G437" s="136">
        <v>0</v>
      </c>
      <c r="H437" s="134" t="str">
        <f>IFERROR(G437/F437,"-")</f>
        <v>-</v>
      </c>
      <c r="I437" s="137">
        <v>0</v>
      </c>
      <c r="J437" s="135" t="str">
        <f>IFERROR(I437/G437,"-")</f>
        <v>-</v>
      </c>
      <c r="K437" s="136">
        <v>0</v>
      </c>
      <c r="L437" s="134" t="str">
        <f>IFERROR(K437/F437,"-")</f>
        <v>-</v>
      </c>
      <c r="M437" s="137">
        <v>0</v>
      </c>
      <c r="N437" s="135" t="str">
        <f>IFERROR(M437/K437,"-")</f>
        <v>-</v>
      </c>
      <c r="O437" s="222">
        <v>0</v>
      </c>
      <c r="P437" s="136">
        <v>0</v>
      </c>
      <c r="Q437" s="134" t="str">
        <f>IFERROR(P437/O437,"-")</f>
        <v>-</v>
      </c>
      <c r="R437" s="137">
        <v>0</v>
      </c>
      <c r="S437" s="135" t="str">
        <f>IFERROR(R437/P437,"-")</f>
        <v>-</v>
      </c>
      <c r="T437" s="136">
        <v>0</v>
      </c>
      <c r="U437" s="134" t="str">
        <f>IFERROR(T437/O437,"-")</f>
        <v>-</v>
      </c>
      <c r="V437" s="137">
        <v>0</v>
      </c>
      <c r="W437" s="135" t="str">
        <f>IFERROR(V437/T437,"-")</f>
        <v>-</v>
      </c>
      <c r="X437" s="222">
        <v>0</v>
      </c>
      <c r="Y437" s="136">
        <v>0</v>
      </c>
      <c r="Z437" s="134" t="str">
        <f>IFERROR(Y437/X437,"-")</f>
        <v>-</v>
      </c>
      <c r="AA437" s="137">
        <v>0</v>
      </c>
      <c r="AB437" s="135" t="str">
        <f>IFERROR(AA437/Y437,"-")</f>
        <v>-</v>
      </c>
      <c r="AC437" s="136">
        <v>0</v>
      </c>
      <c r="AD437" s="134" t="str">
        <f>IFERROR(AC437/X437,"-")</f>
        <v>-</v>
      </c>
      <c r="AE437" s="137">
        <v>0</v>
      </c>
      <c r="AF437" s="135" t="str">
        <f>IFERROR(AE437/AC437,"-")</f>
        <v>-</v>
      </c>
      <c r="AG437" s="222">
        <v>0</v>
      </c>
      <c r="AH437" s="136">
        <v>0</v>
      </c>
      <c r="AI437" s="134" t="str">
        <f>IFERROR(AH437/AG437,"-")</f>
        <v>-</v>
      </c>
      <c r="AJ437" s="137">
        <v>0</v>
      </c>
      <c r="AK437" s="135" t="str">
        <f>IFERROR(AJ437/AH437,"-")</f>
        <v>-</v>
      </c>
      <c r="AL437" s="136">
        <v>0</v>
      </c>
      <c r="AM437" s="134" t="str">
        <f>IFERROR(AL437/AG437,"-")</f>
        <v>-</v>
      </c>
      <c r="AN437" s="137">
        <v>0</v>
      </c>
      <c r="AO437" s="135" t="str">
        <f>IFERROR(AN437/AL437,"-")</f>
        <v>-</v>
      </c>
      <c r="AP437" s="222">
        <v>0</v>
      </c>
      <c r="AQ437" s="136">
        <v>0</v>
      </c>
      <c r="AR437" s="134" t="str">
        <f>IFERROR(AQ437/AP437,"-")</f>
        <v>-</v>
      </c>
      <c r="AS437" s="137">
        <v>0</v>
      </c>
      <c r="AT437" s="135" t="str">
        <f>IFERROR(AS437/AQ437,"-")</f>
        <v>-</v>
      </c>
      <c r="AU437" s="136">
        <v>0</v>
      </c>
      <c r="AV437" s="134" t="str">
        <f>IFERROR(AU437/AP437,"-")</f>
        <v>-</v>
      </c>
      <c r="AW437" s="137">
        <v>0</v>
      </c>
      <c r="AX437" s="135" t="str">
        <f>IFERROR(AW437/AU437,"-")</f>
        <v>-</v>
      </c>
      <c r="AY437" s="222">
        <v>0</v>
      </c>
      <c r="AZ437" s="136">
        <v>0</v>
      </c>
      <c r="BA437" s="134" t="str">
        <f>IFERROR(AZ437/AY437,"-")</f>
        <v>-</v>
      </c>
      <c r="BB437" s="137">
        <v>0</v>
      </c>
      <c r="BC437" s="135" t="str">
        <f>IFERROR(BB437/AZ437,"-")</f>
        <v>-</v>
      </c>
      <c r="BD437" s="136">
        <v>0</v>
      </c>
      <c r="BE437" s="134" t="str">
        <f>IFERROR(BD437/AY437,"-")</f>
        <v>-</v>
      </c>
      <c r="BF437" s="137">
        <v>0</v>
      </c>
      <c r="BG437" s="135" t="str">
        <f>IFERROR(BF437/BD437,"-")</f>
        <v>-</v>
      </c>
      <c r="BH437" s="222">
        <v>0</v>
      </c>
      <c r="BI437" s="136">
        <v>0</v>
      </c>
      <c r="BJ437" s="134" t="str">
        <f>IFERROR(BI437/BH437,"-")</f>
        <v>-</v>
      </c>
      <c r="BK437" s="137">
        <v>0</v>
      </c>
      <c r="BL437" s="135" t="str">
        <f>IFERROR(BK437/BI437,"-")</f>
        <v>-</v>
      </c>
      <c r="BM437" s="136">
        <v>0</v>
      </c>
      <c r="BN437" s="134" t="str">
        <f>IFERROR(BM437/BH437,"-")</f>
        <v>-</v>
      </c>
      <c r="BO437" s="137">
        <v>0</v>
      </c>
      <c r="BP437" s="135" t="str">
        <f>IFERROR(BO437/BM437,"-")</f>
        <v>-</v>
      </c>
      <c r="BQ437" s="223">
        <f t="shared" si="310"/>
        <v>0</v>
      </c>
      <c r="BR437" s="136">
        <f t="shared" si="311"/>
        <v>0</v>
      </c>
      <c r="BS437" s="134" t="str">
        <f>IFERROR(BR437/BQ437,"-")</f>
        <v>-</v>
      </c>
      <c r="BT437" s="137">
        <f>SUM(I437,R437,AA437,AJ437,AS437,BB437,BK437)</f>
        <v>0</v>
      </c>
      <c r="BU437" s="135" t="str">
        <f>IFERROR(BT437/BR437,"-")</f>
        <v>-</v>
      </c>
      <c r="BV437" s="136">
        <f>SUM(K437,T437,AC437,AL437,AU437,BD437,BM437)</f>
        <v>0</v>
      </c>
      <c r="BW437" s="134" t="str">
        <f>IFERROR(BV437/BQ437,"-")</f>
        <v>-</v>
      </c>
      <c r="BX437" s="137">
        <f>SUM(M437,V437,AE437,AN437,AW437,BF437,BO437)</f>
        <v>0</v>
      </c>
      <c r="BY437" s="135" t="str">
        <f>IFERROR(BX437/BV437,"-")</f>
        <v>-</v>
      </c>
      <c r="CA437" s="89" t="str">
        <f>IFERROR(BS437-BW437,"-")</f>
        <v>-</v>
      </c>
      <c r="CB437" s="89" t="str">
        <f t="shared" si="281"/>
        <v>-</v>
      </c>
    </row>
    <row r="438" spans="2:80" ht="13.5" customHeight="1">
      <c r="B438" s="333"/>
      <c r="C438" s="330"/>
      <c r="D438" s="338" t="s">
        <v>225</v>
      </c>
      <c r="E438" s="339"/>
      <c r="F438" s="154">
        <v>0</v>
      </c>
      <c r="G438" s="62">
        <v>0</v>
      </c>
      <c r="H438" s="83" t="str">
        <f t="shared" si="282"/>
        <v>-</v>
      </c>
      <c r="I438" s="102">
        <v>0</v>
      </c>
      <c r="J438" s="110" t="str">
        <f t="shared" si="283"/>
        <v>-</v>
      </c>
      <c r="K438" s="62">
        <v>0</v>
      </c>
      <c r="L438" s="83" t="str">
        <f t="shared" si="284"/>
        <v>-</v>
      </c>
      <c r="M438" s="102">
        <v>0</v>
      </c>
      <c r="N438" s="110" t="str">
        <f t="shared" si="285"/>
        <v>-</v>
      </c>
      <c r="O438" s="154">
        <v>11</v>
      </c>
      <c r="P438" s="62">
        <v>11</v>
      </c>
      <c r="Q438" s="83">
        <f t="shared" si="286"/>
        <v>1</v>
      </c>
      <c r="R438" s="102">
        <v>15804160</v>
      </c>
      <c r="S438" s="110">
        <f t="shared" si="287"/>
        <v>1436741.8181818181</v>
      </c>
      <c r="T438" s="62">
        <v>11</v>
      </c>
      <c r="U438" s="83">
        <f t="shared" si="288"/>
        <v>1</v>
      </c>
      <c r="V438" s="102">
        <v>6791949</v>
      </c>
      <c r="W438" s="110">
        <f t="shared" si="289"/>
        <v>617449.90909090906</v>
      </c>
      <c r="X438" s="154">
        <v>542</v>
      </c>
      <c r="Y438" s="62">
        <v>503</v>
      </c>
      <c r="Z438" s="83">
        <f t="shared" si="290"/>
        <v>0.9280442804428044</v>
      </c>
      <c r="AA438" s="102">
        <v>328076280</v>
      </c>
      <c r="AB438" s="110">
        <f t="shared" si="291"/>
        <v>652239.12524850899</v>
      </c>
      <c r="AC438" s="62">
        <v>440</v>
      </c>
      <c r="AD438" s="83">
        <f t="shared" si="292"/>
        <v>0.81180811808118081</v>
      </c>
      <c r="AE438" s="102">
        <v>67708309</v>
      </c>
      <c r="AF438" s="110">
        <f t="shared" si="293"/>
        <v>153882.52045454545</v>
      </c>
      <c r="AG438" s="154">
        <v>407</v>
      </c>
      <c r="AH438" s="62">
        <v>391</v>
      </c>
      <c r="AI438" s="83">
        <f t="shared" si="294"/>
        <v>0.9606879606879607</v>
      </c>
      <c r="AJ438" s="102">
        <v>318663350</v>
      </c>
      <c r="AK438" s="110">
        <f t="shared" si="295"/>
        <v>814995.78005115094</v>
      </c>
      <c r="AL438" s="62">
        <v>357</v>
      </c>
      <c r="AM438" s="83">
        <f t="shared" si="296"/>
        <v>0.87714987714987713</v>
      </c>
      <c r="AN438" s="102">
        <v>88969108</v>
      </c>
      <c r="AO438" s="110">
        <f t="shared" si="297"/>
        <v>249213.18767507002</v>
      </c>
      <c r="AP438" s="154">
        <v>325</v>
      </c>
      <c r="AQ438" s="62">
        <v>310</v>
      </c>
      <c r="AR438" s="83">
        <f t="shared" si="298"/>
        <v>0.9538461538461539</v>
      </c>
      <c r="AS438" s="102">
        <v>319491930</v>
      </c>
      <c r="AT438" s="110">
        <f t="shared" si="299"/>
        <v>1030619.1290322581</v>
      </c>
      <c r="AU438" s="62">
        <v>287</v>
      </c>
      <c r="AV438" s="83">
        <f t="shared" si="300"/>
        <v>0.88307692307692309</v>
      </c>
      <c r="AW438" s="102">
        <v>58276261</v>
      </c>
      <c r="AX438" s="110">
        <f t="shared" si="301"/>
        <v>203053.17421602787</v>
      </c>
      <c r="AY438" s="154">
        <v>170</v>
      </c>
      <c r="AZ438" s="62">
        <v>160</v>
      </c>
      <c r="BA438" s="83">
        <f t="shared" si="302"/>
        <v>0.94117647058823528</v>
      </c>
      <c r="BB438" s="102">
        <v>155613680</v>
      </c>
      <c r="BC438" s="110">
        <f t="shared" si="303"/>
        <v>972585.5</v>
      </c>
      <c r="BD438" s="62">
        <v>140</v>
      </c>
      <c r="BE438" s="83">
        <f t="shared" si="304"/>
        <v>0.82352941176470584</v>
      </c>
      <c r="BF438" s="102">
        <v>21740797</v>
      </c>
      <c r="BG438" s="110">
        <f t="shared" si="305"/>
        <v>155291.40714285715</v>
      </c>
      <c r="BH438" s="154">
        <v>63</v>
      </c>
      <c r="BI438" s="62">
        <v>57</v>
      </c>
      <c r="BJ438" s="83">
        <f t="shared" si="306"/>
        <v>0.90476190476190477</v>
      </c>
      <c r="BK438" s="102">
        <v>49678050</v>
      </c>
      <c r="BL438" s="110">
        <f t="shared" si="307"/>
        <v>871544.73684210528</v>
      </c>
      <c r="BM438" s="62">
        <v>48</v>
      </c>
      <c r="BN438" s="83">
        <f t="shared" si="308"/>
        <v>0.76190476190476186</v>
      </c>
      <c r="BO438" s="102">
        <v>8780176</v>
      </c>
      <c r="BP438" s="110">
        <f t="shared" si="309"/>
        <v>182920.33333333334</v>
      </c>
      <c r="BQ438" s="108">
        <f t="shared" si="310"/>
        <v>1518</v>
      </c>
      <c r="BR438" s="62">
        <f t="shared" si="311"/>
        <v>1432</v>
      </c>
      <c r="BS438" s="83">
        <f t="shared" si="312"/>
        <v>0.9433465085638999</v>
      </c>
      <c r="BT438" s="102">
        <f t="shared" si="313"/>
        <v>1187327450</v>
      </c>
      <c r="BU438" s="110">
        <f t="shared" si="314"/>
        <v>829139.28072625701</v>
      </c>
      <c r="BV438" s="62">
        <f t="shared" si="315"/>
        <v>1283</v>
      </c>
      <c r="BW438" s="83">
        <f t="shared" si="316"/>
        <v>0.84519104084321472</v>
      </c>
      <c r="BX438" s="102">
        <f t="shared" si="317"/>
        <v>252266600</v>
      </c>
      <c r="BY438" s="110">
        <f t="shared" si="318"/>
        <v>196622.4473889322</v>
      </c>
      <c r="CA438" s="89">
        <f t="shared" si="280"/>
        <v>9.8155467720685174E-2</v>
      </c>
      <c r="CB438" s="89">
        <f t="shared" si="281"/>
        <v>5.6653491436100101E-2</v>
      </c>
    </row>
    <row r="439" spans="2:80">
      <c r="B439" s="331">
        <v>73</v>
      </c>
      <c r="C439" s="328" t="s">
        <v>32</v>
      </c>
      <c r="D439" s="318" t="s">
        <v>157</v>
      </c>
      <c r="E439" s="307"/>
      <c r="F439" s="154">
        <v>0</v>
      </c>
      <c r="G439" s="62">
        <v>0</v>
      </c>
      <c r="H439" s="83" t="str">
        <f t="shared" si="282"/>
        <v>-</v>
      </c>
      <c r="I439" s="102">
        <v>0</v>
      </c>
      <c r="J439" s="110" t="str">
        <f t="shared" si="283"/>
        <v>-</v>
      </c>
      <c r="K439" s="62">
        <v>0</v>
      </c>
      <c r="L439" s="83" t="str">
        <f t="shared" si="284"/>
        <v>-</v>
      </c>
      <c r="M439" s="102">
        <v>0</v>
      </c>
      <c r="N439" s="110" t="str">
        <f t="shared" si="285"/>
        <v>-</v>
      </c>
      <c r="O439" s="154">
        <v>3</v>
      </c>
      <c r="P439" s="62">
        <v>3</v>
      </c>
      <c r="Q439" s="83">
        <f t="shared" si="286"/>
        <v>1</v>
      </c>
      <c r="R439" s="102">
        <v>921460</v>
      </c>
      <c r="S439" s="110">
        <f t="shared" si="287"/>
        <v>307153.33333333331</v>
      </c>
      <c r="T439" s="62">
        <v>3</v>
      </c>
      <c r="U439" s="83">
        <f t="shared" si="288"/>
        <v>1</v>
      </c>
      <c r="V439" s="102">
        <v>60263</v>
      </c>
      <c r="W439" s="110">
        <f t="shared" si="289"/>
        <v>20087.666666666668</v>
      </c>
      <c r="X439" s="154">
        <v>274</v>
      </c>
      <c r="Y439" s="62">
        <v>272</v>
      </c>
      <c r="Z439" s="83">
        <f t="shared" si="290"/>
        <v>0.99270072992700731</v>
      </c>
      <c r="AA439" s="102">
        <v>119836880</v>
      </c>
      <c r="AB439" s="110">
        <f t="shared" si="291"/>
        <v>440576.76470588235</v>
      </c>
      <c r="AC439" s="62">
        <v>240</v>
      </c>
      <c r="AD439" s="83">
        <f t="shared" si="292"/>
        <v>0.87591240875912413</v>
      </c>
      <c r="AE439" s="102">
        <v>24454409</v>
      </c>
      <c r="AF439" s="110">
        <f t="shared" si="293"/>
        <v>101893.37083333333</v>
      </c>
      <c r="AG439" s="154">
        <v>200</v>
      </c>
      <c r="AH439" s="62">
        <v>199</v>
      </c>
      <c r="AI439" s="83">
        <f t="shared" si="294"/>
        <v>0.995</v>
      </c>
      <c r="AJ439" s="102">
        <v>79083800</v>
      </c>
      <c r="AK439" s="110">
        <f t="shared" si="295"/>
        <v>397406.0301507538</v>
      </c>
      <c r="AL439" s="62">
        <v>173</v>
      </c>
      <c r="AM439" s="83">
        <f t="shared" si="296"/>
        <v>0.86499999999999999</v>
      </c>
      <c r="AN439" s="102">
        <v>18434066</v>
      </c>
      <c r="AO439" s="110">
        <f t="shared" si="297"/>
        <v>106555.29479768786</v>
      </c>
      <c r="AP439" s="154">
        <v>102</v>
      </c>
      <c r="AQ439" s="62">
        <v>102</v>
      </c>
      <c r="AR439" s="83">
        <f t="shared" si="298"/>
        <v>1</v>
      </c>
      <c r="AS439" s="102">
        <v>72894550</v>
      </c>
      <c r="AT439" s="110">
        <f t="shared" si="299"/>
        <v>714652.45098039217</v>
      </c>
      <c r="AU439" s="62">
        <v>90</v>
      </c>
      <c r="AV439" s="83">
        <f t="shared" si="300"/>
        <v>0.88235294117647056</v>
      </c>
      <c r="AW439" s="102">
        <v>14009279</v>
      </c>
      <c r="AX439" s="110">
        <f t="shared" si="301"/>
        <v>155658.65555555557</v>
      </c>
      <c r="AY439" s="154">
        <v>37</v>
      </c>
      <c r="AZ439" s="62">
        <v>36</v>
      </c>
      <c r="BA439" s="83">
        <f t="shared" si="302"/>
        <v>0.97297297297297303</v>
      </c>
      <c r="BB439" s="102">
        <v>26259470</v>
      </c>
      <c r="BC439" s="110">
        <f t="shared" si="303"/>
        <v>729429.72222222225</v>
      </c>
      <c r="BD439" s="62">
        <v>34</v>
      </c>
      <c r="BE439" s="83">
        <f t="shared" si="304"/>
        <v>0.91891891891891897</v>
      </c>
      <c r="BF439" s="102">
        <v>4941999</v>
      </c>
      <c r="BG439" s="110">
        <f t="shared" si="305"/>
        <v>145352.91176470587</v>
      </c>
      <c r="BH439" s="154">
        <v>14</v>
      </c>
      <c r="BI439" s="62">
        <v>14</v>
      </c>
      <c r="BJ439" s="83">
        <f t="shared" si="306"/>
        <v>1</v>
      </c>
      <c r="BK439" s="102">
        <v>6742150</v>
      </c>
      <c r="BL439" s="110">
        <f t="shared" si="307"/>
        <v>481582.14285714284</v>
      </c>
      <c r="BM439" s="62">
        <v>14</v>
      </c>
      <c r="BN439" s="83">
        <f t="shared" si="308"/>
        <v>1</v>
      </c>
      <c r="BO439" s="102">
        <v>1846334</v>
      </c>
      <c r="BP439" s="110">
        <f t="shared" si="309"/>
        <v>131881</v>
      </c>
      <c r="BQ439" s="108">
        <f t="shared" si="310"/>
        <v>630</v>
      </c>
      <c r="BR439" s="62">
        <f t="shared" si="311"/>
        <v>626</v>
      </c>
      <c r="BS439" s="83">
        <f t="shared" si="312"/>
        <v>0.99365079365079367</v>
      </c>
      <c r="BT439" s="102">
        <f t="shared" si="313"/>
        <v>305738310</v>
      </c>
      <c r="BU439" s="110">
        <f t="shared" si="314"/>
        <v>488399.85623003193</v>
      </c>
      <c r="BV439" s="62">
        <f t="shared" si="315"/>
        <v>554</v>
      </c>
      <c r="BW439" s="83">
        <f t="shared" si="316"/>
        <v>0.87936507936507935</v>
      </c>
      <c r="BX439" s="102">
        <f t="shared" si="317"/>
        <v>63746350</v>
      </c>
      <c r="BY439" s="110">
        <f t="shared" si="318"/>
        <v>115065.61371841155</v>
      </c>
      <c r="CA439" s="89">
        <f t="shared" si="280"/>
        <v>0.11428571428571432</v>
      </c>
      <c r="CB439" s="89">
        <f t="shared" si="281"/>
        <v>6.3492063492063266E-3</v>
      </c>
    </row>
    <row r="440" spans="2:80">
      <c r="B440" s="332"/>
      <c r="C440" s="329"/>
      <c r="D440" s="306" t="s">
        <v>171</v>
      </c>
      <c r="E440" s="307"/>
      <c r="F440" s="154">
        <v>0</v>
      </c>
      <c r="G440" s="62">
        <v>0</v>
      </c>
      <c r="H440" s="83" t="str">
        <f t="shared" si="282"/>
        <v>-</v>
      </c>
      <c r="I440" s="102">
        <v>0</v>
      </c>
      <c r="J440" s="110" t="str">
        <f t="shared" si="283"/>
        <v>-</v>
      </c>
      <c r="K440" s="62">
        <v>0</v>
      </c>
      <c r="L440" s="83" t="str">
        <f t="shared" si="284"/>
        <v>-</v>
      </c>
      <c r="M440" s="102">
        <v>0</v>
      </c>
      <c r="N440" s="110" t="str">
        <f t="shared" si="285"/>
        <v>-</v>
      </c>
      <c r="O440" s="154">
        <v>0</v>
      </c>
      <c r="P440" s="62">
        <v>0</v>
      </c>
      <c r="Q440" s="83" t="str">
        <f t="shared" si="286"/>
        <v>-</v>
      </c>
      <c r="R440" s="102">
        <v>0</v>
      </c>
      <c r="S440" s="110" t="str">
        <f t="shared" si="287"/>
        <v>-</v>
      </c>
      <c r="T440" s="62">
        <v>0</v>
      </c>
      <c r="U440" s="83" t="str">
        <f t="shared" si="288"/>
        <v>-</v>
      </c>
      <c r="V440" s="102">
        <v>0</v>
      </c>
      <c r="W440" s="110" t="str">
        <f t="shared" si="289"/>
        <v>-</v>
      </c>
      <c r="X440" s="154">
        <v>20</v>
      </c>
      <c r="Y440" s="62">
        <v>20</v>
      </c>
      <c r="Z440" s="83">
        <f t="shared" si="290"/>
        <v>1</v>
      </c>
      <c r="AA440" s="102">
        <v>6430880</v>
      </c>
      <c r="AB440" s="110">
        <f t="shared" si="291"/>
        <v>321544</v>
      </c>
      <c r="AC440" s="62">
        <v>15</v>
      </c>
      <c r="AD440" s="83">
        <f t="shared" si="292"/>
        <v>0.75</v>
      </c>
      <c r="AE440" s="102">
        <v>1076007</v>
      </c>
      <c r="AF440" s="110">
        <f t="shared" si="293"/>
        <v>71733.8</v>
      </c>
      <c r="AG440" s="154">
        <v>7</v>
      </c>
      <c r="AH440" s="62">
        <v>7</v>
      </c>
      <c r="AI440" s="83">
        <f t="shared" si="294"/>
        <v>1</v>
      </c>
      <c r="AJ440" s="102">
        <v>2334980</v>
      </c>
      <c r="AK440" s="110">
        <f t="shared" si="295"/>
        <v>333568.57142857142</v>
      </c>
      <c r="AL440" s="62">
        <v>6</v>
      </c>
      <c r="AM440" s="83">
        <f t="shared" si="296"/>
        <v>0.8571428571428571</v>
      </c>
      <c r="AN440" s="102">
        <v>610775</v>
      </c>
      <c r="AO440" s="110">
        <f t="shared" si="297"/>
        <v>101795.83333333333</v>
      </c>
      <c r="AP440" s="154">
        <v>5</v>
      </c>
      <c r="AQ440" s="62">
        <v>5</v>
      </c>
      <c r="AR440" s="83">
        <f t="shared" si="298"/>
        <v>1</v>
      </c>
      <c r="AS440" s="102">
        <v>2507110</v>
      </c>
      <c r="AT440" s="110">
        <f t="shared" si="299"/>
        <v>501422</v>
      </c>
      <c r="AU440" s="62">
        <v>4</v>
      </c>
      <c r="AV440" s="83">
        <f t="shared" si="300"/>
        <v>0.8</v>
      </c>
      <c r="AW440" s="102">
        <v>253475</v>
      </c>
      <c r="AX440" s="110">
        <f t="shared" si="301"/>
        <v>63368.75</v>
      </c>
      <c r="AY440" s="154">
        <v>0</v>
      </c>
      <c r="AZ440" s="62">
        <v>0</v>
      </c>
      <c r="BA440" s="83" t="str">
        <f t="shared" si="302"/>
        <v>-</v>
      </c>
      <c r="BB440" s="102">
        <v>0</v>
      </c>
      <c r="BC440" s="110" t="str">
        <f t="shared" si="303"/>
        <v>-</v>
      </c>
      <c r="BD440" s="62">
        <v>0</v>
      </c>
      <c r="BE440" s="83" t="str">
        <f t="shared" si="304"/>
        <v>-</v>
      </c>
      <c r="BF440" s="102">
        <v>0</v>
      </c>
      <c r="BG440" s="110" t="str">
        <f t="shared" si="305"/>
        <v>-</v>
      </c>
      <c r="BH440" s="154">
        <v>0</v>
      </c>
      <c r="BI440" s="62">
        <v>0</v>
      </c>
      <c r="BJ440" s="83" t="str">
        <f t="shared" si="306"/>
        <v>-</v>
      </c>
      <c r="BK440" s="102">
        <v>0</v>
      </c>
      <c r="BL440" s="110" t="str">
        <f t="shared" si="307"/>
        <v>-</v>
      </c>
      <c r="BM440" s="62">
        <v>0</v>
      </c>
      <c r="BN440" s="83" t="str">
        <f t="shared" si="308"/>
        <v>-</v>
      </c>
      <c r="BO440" s="102">
        <v>0</v>
      </c>
      <c r="BP440" s="110" t="str">
        <f t="shared" si="309"/>
        <v>-</v>
      </c>
      <c r="BQ440" s="108">
        <f t="shared" si="310"/>
        <v>32</v>
      </c>
      <c r="BR440" s="62">
        <f t="shared" si="311"/>
        <v>32</v>
      </c>
      <c r="BS440" s="83">
        <f t="shared" si="312"/>
        <v>1</v>
      </c>
      <c r="BT440" s="102">
        <f t="shared" si="313"/>
        <v>11272970</v>
      </c>
      <c r="BU440" s="110">
        <f t="shared" si="314"/>
        <v>352280.3125</v>
      </c>
      <c r="BV440" s="62">
        <f t="shared" si="315"/>
        <v>25</v>
      </c>
      <c r="BW440" s="83">
        <f t="shared" si="316"/>
        <v>0.78125</v>
      </c>
      <c r="BX440" s="102">
        <f t="shared" si="317"/>
        <v>1940257</v>
      </c>
      <c r="BY440" s="110">
        <f t="shared" si="318"/>
        <v>77610.28</v>
      </c>
      <c r="CA440" s="89">
        <f t="shared" si="280"/>
        <v>0.21875</v>
      </c>
      <c r="CB440" s="89">
        <f t="shared" si="281"/>
        <v>0</v>
      </c>
    </row>
    <row r="441" spans="2:80">
      <c r="B441" s="332"/>
      <c r="C441" s="329"/>
      <c r="D441" s="84"/>
      <c r="E441" s="74" t="s">
        <v>167</v>
      </c>
      <c r="F441" s="178">
        <v>0</v>
      </c>
      <c r="G441" s="64">
        <v>0</v>
      </c>
      <c r="H441" s="82" t="str">
        <f t="shared" si="282"/>
        <v>-</v>
      </c>
      <c r="I441" s="111">
        <v>0</v>
      </c>
      <c r="J441" s="112" t="str">
        <f t="shared" si="283"/>
        <v>-</v>
      </c>
      <c r="K441" s="64">
        <v>0</v>
      </c>
      <c r="L441" s="82" t="str">
        <f t="shared" si="284"/>
        <v>-</v>
      </c>
      <c r="M441" s="111">
        <v>0</v>
      </c>
      <c r="N441" s="112" t="str">
        <f t="shared" si="285"/>
        <v>-</v>
      </c>
      <c r="O441" s="178">
        <v>0</v>
      </c>
      <c r="P441" s="64">
        <v>0</v>
      </c>
      <c r="Q441" s="82" t="str">
        <f t="shared" si="286"/>
        <v>-</v>
      </c>
      <c r="R441" s="111">
        <v>0</v>
      </c>
      <c r="S441" s="112" t="str">
        <f t="shared" si="287"/>
        <v>-</v>
      </c>
      <c r="T441" s="64">
        <v>0</v>
      </c>
      <c r="U441" s="82" t="str">
        <f t="shared" si="288"/>
        <v>-</v>
      </c>
      <c r="V441" s="111">
        <v>0</v>
      </c>
      <c r="W441" s="112" t="str">
        <f t="shared" si="289"/>
        <v>-</v>
      </c>
      <c r="X441" s="178">
        <v>13</v>
      </c>
      <c r="Y441" s="64">
        <v>13</v>
      </c>
      <c r="Z441" s="82">
        <f t="shared" si="290"/>
        <v>1</v>
      </c>
      <c r="AA441" s="111">
        <v>4471410</v>
      </c>
      <c r="AB441" s="112">
        <f t="shared" si="291"/>
        <v>343954.61538461538</v>
      </c>
      <c r="AC441" s="64">
        <v>10</v>
      </c>
      <c r="AD441" s="82">
        <f t="shared" si="292"/>
        <v>0.76923076923076927</v>
      </c>
      <c r="AE441" s="111">
        <v>779931</v>
      </c>
      <c r="AF441" s="112">
        <f t="shared" si="293"/>
        <v>77993.100000000006</v>
      </c>
      <c r="AG441" s="178">
        <v>3</v>
      </c>
      <c r="AH441" s="64">
        <v>3</v>
      </c>
      <c r="AI441" s="82">
        <f t="shared" si="294"/>
        <v>1</v>
      </c>
      <c r="AJ441" s="111">
        <v>841570</v>
      </c>
      <c r="AK441" s="112">
        <f t="shared" si="295"/>
        <v>280523.33333333331</v>
      </c>
      <c r="AL441" s="64">
        <v>2</v>
      </c>
      <c r="AM441" s="82">
        <f t="shared" si="296"/>
        <v>0.66666666666666663</v>
      </c>
      <c r="AN441" s="111">
        <v>288855</v>
      </c>
      <c r="AO441" s="112">
        <f t="shared" si="297"/>
        <v>144427.5</v>
      </c>
      <c r="AP441" s="178">
        <v>4</v>
      </c>
      <c r="AQ441" s="64">
        <v>4</v>
      </c>
      <c r="AR441" s="82">
        <f t="shared" si="298"/>
        <v>1</v>
      </c>
      <c r="AS441" s="111">
        <v>2235900</v>
      </c>
      <c r="AT441" s="112">
        <f t="shared" si="299"/>
        <v>558975</v>
      </c>
      <c r="AU441" s="64">
        <v>4</v>
      </c>
      <c r="AV441" s="82">
        <f t="shared" si="300"/>
        <v>1</v>
      </c>
      <c r="AW441" s="111">
        <v>253475</v>
      </c>
      <c r="AX441" s="112">
        <f t="shared" si="301"/>
        <v>63368.75</v>
      </c>
      <c r="AY441" s="178">
        <v>0</v>
      </c>
      <c r="AZ441" s="64">
        <v>0</v>
      </c>
      <c r="BA441" s="82" t="str">
        <f t="shared" si="302"/>
        <v>-</v>
      </c>
      <c r="BB441" s="111">
        <v>0</v>
      </c>
      <c r="BC441" s="112" t="str">
        <f t="shared" si="303"/>
        <v>-</v>
      </c>
      <c r="BD441" s="64">
        <v>0</v>
      </c>
      <c r="BE441" s="82" t="str">
        <f t="shared" si="304"/>
        <v>-</v>
      </c>
      <c r="BF441" s="111">
        <v>0</v>
      </c>
      <c r="BG441" s="112" t="str">
        <f t="shared" si="305"/>
        <v>-</v>
      </c>
      <c r="BH441" s="178">
        <v>0</v>
      </c>
      <c r="BI441" s="64">
        <v>0</v>
      </c>
      <c r="BJ441" s="82" t="str">
        <f t="shared" si="306"/>
        <v>-</v>
      </c>
      <c r="BK441" s="111">
        <v>0</v>
      </c>
      <c r="BL441" s="112" t="str">
        <f t="shared" si="307"/>
        <v>-</v>
      </c>
      <c r="BM441" s="64">
        <v>0</v>
      </c>
      <c r="BN441" s="82" t="str">
        <f t="shared" si="308"/>
        <v>-</v>
      </c>
      <c r="BO441" s="111">
        <v>0</v>
      </c>
      <c r="BP441" s="112" t="str">
        <f t="shared" si="309"/>
        <v>-</v>
      </c>
      <c r="BQ441" s="109">
        <f t="shared" si="310"/>
        <v>20</v>
      </c>
      <c r="BR441" s="64">
        <f t="shared" si="311"/>
        <v>20</v>
      </c>
      <c r="BS441" s="82">
        <f t="shared" si="312"/>
        <v>1</v>
      </c>
      <c r="BT441" s="111">
        <f t="shared" si="313"/>
        <v>7548880</v>
      </c>
      <c r="BU441" s="112">
        <f t="shared" si="314"/>
        <v>377444</v>
      </c>
      <c r="BV441" s="64">
        <f t="shared" si="315"/>
        <v>16</v>
      </c>
      <c r="BW441" s="82">
        <f t="shared" si="316"/>
        <v>0.8</v>
      </c>
      <c r="BX441" s="111">
        <f t="shared" si="317"/>
        <v>1322261</v>
      </c>
      <c r="BY441" s="112">
        <f t="shared" si="318"/>
        <v>82641.3125</v>
      </c>
      <c r="CA441" s="89">
        <f t="shared" si="280"/>
        <v>0.19999999999999996</v>
      </c>
      <c r="CB441" s="89">
        <f t="shared" si="281"/>
        <v>0</v>
      </c>
    </row>
    <row r="442" spans="2:80">
      <c r="B442" s="332"/>
      <c r="C442" s="329"/>
      <c r="D442" s="84"/>
      <c r="E442" s="209" t="s">
        <v>168</v>
      </c>
      <c r="F442" s="224">
        <v>0</v>
      </c>
      <c r="G442" s="225">
        <v>0</v>
      </c>
      <c r="H442" s="226" t="str">
        <f t="shared" si="282"/>
        <v>-</v>
      </c>
      <c r="I442" s="227">
        <v>0</v>
      </c>
      <c r="J442" s="228" t="str">
        <f t="shared" si="283"/>
        <v>-</v>
      </c>
      <c r="K442" s="225">
        <v>0</v>
      </c>
      <c r="L442" s="226" t="str">
        <f t="shared" si="284"/>
        <v>-</v>
      </c>
      <c r="M442" s="227">
        <v>0</v>
      </c>
      <c r="N442" s="228" t="str">
        <f t="shared" si="285"/>
        <v>-</v>
      </c>
      <c r="O442" s="224">
        <v>0</v>
      </c>
      <c r="P442" s="225">
        <v>0</v>
      </c>
      <c r="Q442" s="226" t="str">
        <f t="shared" si="286"/>
        <v>-</v>
      </c>
      <c r="R442" s="227">
        <v>0</v>
      </c>
      <c r="S442" s="228" t="str">
        <f t="shared" si="287"/>
        <v>-</v>
      </c>
      <c r="T442" s="225">
        <v>0</v>
      </c>
      <c r="U442" s="226" t="str">
        <f t="shared" si="288"/>
        <v>-</v>
      </c>
      <c r="V442" s="227">
        <v>0</v>
      </c>
      <c r="W442" s="228" t="str">
        <f t="shared" si="289"/>
        <v>-</v>
      </c>
      <c r="X442" s="224">
        <v>7</v>
      </c>
      <c r="Y442" s="225">
        <v>7</v>
      </c>
      <c r="Z442" s="226">
        <f t="shared" si="290"/>
        <v>1</v>
      </c>
      <c r="AA442" s="227">
        <v>1959470</v>
      </c>
      <c r="AB442" s="228">
        <f t="shared" si="291"/>
        <v>279924.28571428574</v>
      </c>
      <c r="AC442" s="225">
        <v>5</v>
      </c>
      <c r="AD442" s="226">
        <f t="shared" si="292"/>
        <v>0.7142857142857143</v>
      </c>
      <c r="AE442" s="227">
        <v>296076</v>
      </c>
      <c r="AF442" s="228">
        <f t="shared" si="293"/>
        <v>59215.199999999997</v>
      </c>
      <c r="AG442" s="224">
        <v>4</v>
      </c>
      <c r="AH442" s="225">
        <v>4</v>
      </c>
      <c r="AI442" s="226">
        <f t="shared" si="294"/>
        <v>1</v>
      </c>
      <c r="AJ442" s="227">
        <v>1493410</v>
      </c>
      <c r="AK442" s="228">
        <f t="shared" si="295"/>
        <v>373352.5</v>
      </c>
      <c r="AL442" s="225">
        <v>4</v>
      </c>
      <c r="AM442" s="226">
        <f t="shared" si="296"/>
        <v>1</v>
      </c>
      <c r="AN442" s="227">
        <v>321920</v>
      </c>
      <c r="AO442" s="228">
        <f t="shared" si="297"/>
        <v>80480</v>
      </c>
      <c r="AP442" s="224">
        <v>1</v>
      </c>
      <c r="AQ442" s="225">
        <v>1</v>
      </c>
      <c r="AR442" s="226">
        <f t="shared" si="298"/>
        <v>1</v>
      </c>
      <c r="AS442" s="227">
        <v>271210</v>
      </c>
      <c r="AT442" s="228">
        <f t="shared" si="299"/>
        <v>271210</v>
      </c>
      <c r="AU442" s="225">
        <v>0</v>
      </c>
      <c r="AV442" s="226">
        <f t="shared" si="300"/>
        <v>0</v>
      </c>
      <c r="AW442" s="227">
        <v>0</v>
      </c>
      <c r="AX442" s="228" t="str">
        <f t="shared" si="301"/>
        <v>-</v>
      </c>
      <c r="AY442" s="224">
        <v>0</v>
      </c>
      <c r="AZ442" s="225">
        <v>0</v>
      </c>
      <c r="BA442" s="226" t="str">
        <f t="shared" si="302"/>
        <v>-</v>
      </c>
      <c r="BB442" s="227">
        <v>0</v>
      </c>
      <c r="BC442" s="228" t="str">
        <f t="shared" si="303"/>
        <v>-</v>
      </c>
      <c r="BD442" s="225">
        <v>0</v>
      </c>
      <c r="BE442" s="226" t="str">
        <f t="shared" si="304"/>
        <v>-</v>
      </c>
      <c r="BF442" s="227">
        <v>0</v>
      </c>
      <c r="BG442" s="228" t="str">
        <f t="shared" si="305"/>
        <v>-</v>
      </c>
      <c r="BH442" s="224">
        <v>0</v>
      </c>
      <c r="BI442" s="225">
        <v>0</v>
      </c>
      <c r="BJ442" s="226" t="str">
        <f t="shared" si="306"/>
        <v>-</v>
      </c>
      <c r="BK442" s="227">
        <v>0</v>
      </c>
      <c r="BL442" s="228" t="str">
        <f t="shared" si="307"/>
        <v>-</v>
      </c>
      <c r="BM442" s="225">
        <v>0</v>
      </c>
      <c r="BN442" s="226" t="str">
        <f t="shared" si="308"/>
        <v>-</v>
      </c>
      <c r="BO442" s="227">
        <v>0</v>
      </c>
      <c r="BP442" s="228" t="str">
        <f t="shared" si="309"/>
        <v>-</v>
      </c>
      <c r="BQ442" s="229">
        <f t="shared" si="310"/>
        <v>12</v>
      </c>
      <c r="BR442" s="225">
        <f t="shared" si="311"/>
        <v>12</v>
      </c>
      <c r="BS442" s="226">
        <f t="shared" si="312"/>
        <v>1</v>
      </c>
      <c r="BT442" s="227">
        <f t="shared" si="313"/>
        <v>3724090</v>
      </c>
      <c r="BU442" s="228">
        <f t="shared" si="314"/>
        <v>310340.83333333331</v>
      </c>
      <c r="BV442" s="225">
        <f t="shared" si="315"/>
        <v>9</v>
      </c>
      <c r="BW442" s="226">
        <f t="shared" si="316"/>
        <v>0.75</v>
      </c>
      <c r="BX442" s="227">
        <f t="shared" si="317"/>
        <v>617996</v>
      </c>
      <c r="BY442" s="228">
        <f t="shared" si="318"/>
        <v>68666.222222222219</v>
      </c>
      <c r="CA442" s="89">
        <f t="shared" si="280"/>
        <v>0.25</v>
      </c>
      <c r="CB442" s="89">
        <f t="shared" si="281"/>
        <v>0</v>
      </c>
    </row>
    <row r="443" spans="2:80">
      <c r="B443" s="332"/>
      <c r="C443" s="329"/>
      <c r="D443" s="221"/>
      <c r="E443" s="75" t="s">
        <v>234</v>
      </c>
      <c r="F443" s="222">
        <v>0</v>
      </c>
      <c r="G443" s="136">
        <v>0</v>
      </c>
      <c r="H443" s="134" t="str">
        <f>IFERROR(G443/F443,"-")</f>
        <v>-</v>
      </c>
      <c r="I443" s="137">
        <v>0</v>
      </c>
      <c r="J443" s="135" t="str">
        <f>IFERROR(I443/G443,"-")</f>
        <v>-</v>
      </c>
      <c r="K443" s="136">
        <v>0</v>
      </c>
      <c r="L443" s="134" t="str">
        <f>IFERROR(K443/F443,"-")</f>
        <v>-</v>
      </c>
      <c r="M443" s="137">
        <v>0</v>
      </c>
      <c r="N443" s="135" t="str">
        <f>IFERROR(M443/K443,"-")</f>
        <v>-</v>
      </c>
      <c r="O443" s="222">
        <v>0</v>
      </c>
      <c r="P443" s="136">
        <v>0</v>
      </c>
      <c r="Q443" s="134" t="str">
        <f>IFERROR(P443/O443,"-")</f>
        <v>-</v>
      </c>
      <c r="R443" s="137">
        <v>0</v>
      </c>
      <c r="S443" s="135" t="str">
        <f>IFERROR(R443/P443,"-")</f>
        <v>-</v>
      </c>
      <c r="T443" s="136">
        <v>0</v>
      </c>
      <c r="U443" s="134" t="str">
        <f>IFERROR(T443/O443,"-")</f>
        <v>-</v>
      </c>
      <c r="V443" s="137">
        <v>0</v>
      </c>
      <c r="W443" s="135" t="str">
        <f>IFERROR(V443/T443,"-")</f>
        <v>-</v>
      </c>
      <c r="X443" s="222">
        <v>0</v>
      </c>
      <c r="Y443" s="136">
        <v>0</v>
      </c>
      <c r="Z443" s="134" t="str">
        <f>IFERROR(Y443/X443,"-")</f>
        <v>-</v>
      </c>
      <c r="AA443" s="137">
        <v>0</v>
      </c>
      <c r="AB443" s="135" t="str">
        <f>IFERROR(AA443/Y443,"-")</f>
        <v>-</v>
      </c>
      <c r="AC443" s="136">
        <v>0</v>
      </c>
      <c r="AD443" s="134" t="str">
        <f>IFERROR(AC443/X443,"-")</f>
        <v>-</v>
      </c>
      <c r="AE443" s="137">
        <v>0</v>
      </c>
      <c r="AF443" s="135" t="str">
        <f>IFERROR(AE443/AC443,"-")</f>
        <v>-</v>
      </c>
      <c r="AG443" s="222">
        <v>0</v>
      </c>
      <c r="AH443" s="136">
        <v>0</v>
      </c>
      <c r="AI443" s="134" t="str">
        <f>IFERROR(AH443/AG443,"-")</f>
        <v>-</v>
      </c>
      <c r="AJ443" s="137">
        <v>0</v>
      </c>
      <c r="AK443" s="135" t="str">
        <f>IFERROR(AJ443/AH443,"-")</f>
        <v>-</v>
      </c>
      <c r="AL443" s="136">
        <v>0</v>
      </c>
      <c r="AM443" s="134" t="str">
        <f>IFERROR(AL443/AG443,"-")</f>
        <v>-</v>
      </c>
      <c r="AN443" s="137">
        <v>0</v>
      </c>
      <c r="AO443" s="135" t="str">
        <f>IFERROR(AN443/AL443,"-")</f>
        <v>-</v>
      </c>
      <c r="AP443" s="222">
        <v>0</v>
      </c>
      <c r="AQ443" s="136">
        <v>0</v>
      </c>
      <c r="AR443" s="134" t="str">
        <f>IFERROR(AQ443/AP443,"-")</f>
        <v>-</v>
      </c>
      <c r="AS443" s="137">
        <v>0</v>
      </c>
      <c r="AT443" s="135" t="str">
        <f>IFERROR(AS443/AQ443,"-")</f>
        <v>-</v>
      </c>
      <c r="AU443" s="136">
        <v>0</v>
      </c>
      <c r="AV443" s="134" t="str">
        <f>IFERROR(AU443/AP443,"-")</f>
        <v>-</v>
      </c>
      <c r="AW443" s="137">
        <v>0</v>
      </c>
      <c r="AX443" s="135" t="str">
        <f>IFERROR(AW443/AU443,"-")</f>
        <v>-</v>
      </c>
      <c r="AY443" s="222">
        <v>0</v>
      </c>
      <c r="AZ443" s="136">
        <v>0</v>
      </c>
      <c r="BA443" s="134" t="str">
        <f>IFERROR(AZ443/AY443,"-")</f>
        <v>-</v>
      </c>
      <c r="BB443" s="137">
        <v>0</v>
      </c>
      <c r="BC443" s="135" t="str">
        <f>IFERROR(BB443/AZ443,"-")</f>
        <v>-</v>
      </c>
      <c r="BD443" s="136">
        <v>0</v>
      </c>
      <c r="BE443" s="134" t="str">
        <f>IFERROR(BD443/AY443,"-")</f>
        <v>-</v>
      </c>
      <c r="BF443" s="137">
        <v>0</v>
      </c>
      <c r="BG443" s="135" t="str">
        <f>IFERROR(BF443/BD443,"-")</f>
        <v>-</v>
      </c>
      <c r="BH443" s="222">
        <v>0</v>
      </c>
      <c r="BI443" s="136">
        <v>0</v>
      </c>
      <c r="BJ443" s="134" t="str">
        <f>IFERROR(BI443/BH443,"-")</f>
        <v>-</v>
      </c>
      <c r="BK443" s="137">
        <v>0</v>
      </c>
      <c r="BL443" s="135" t="str">
        <f>IFERROR(BK443/BI443,"-")</f>
        <v>-</v>
      </c>
      <c r="BM443" s="136">
        <v>0</v>
      </c>
      <c r="BN443" s="134" t="str">
        <f>IFERROR(BM443/BH443,"-")</f>
        <v>-</v>
      </c>
      <c r="BO443" s="137">
        <v>0</v>
      </c>
      <c r="BP443" s="135" t="str">
        <f>IFERROR(BO443/BM443,"-")</f>
        <v>-</v>
      </c>
      <c r="BQ443" s="223">
        <f t="shared" si="310"/>
        <v>0</v>
      </c>
      <c r="BR443" s="136">
        <f t="shared" si="311"/>
        <v>0</v>
      </c>
      <c r="BS443" s="134" t="str">
        <f>IFERROR(BR443/BQ443,"-")</f>
        <v>-</v>
      </c>
      <c r="BT443" s="137">
        <f>SUM(I443,R443,AA443,AJ443,AS443,BB443,BK443)</f>
        <v>0</v>
      </c>
      <c r="BU443" s="135" t="str">
        <f>IFERROR(BT443/BR443,"-")</f>
        <v>-</v>
      </c>
      <c r="BV443" s="136">
        <f>SUM(K443,T443,AC443,AL443,AU443,BD443,BM443)</f>
        <v>0</v>
      </c>
      <c r="BW443" s="134" t="str">
        <f>IFERROR(BV443/BQ443,"-")</f>
        <v>-</v>
      </c>
      <c r="BX443" s="137">
        <f>SUM(M443,V443,AE443,AN443,AW443,BF443,BO443)</f>
        <v>0</v>
      </c>
      <c r="BY443" s="135" t="str">
        <f>IFERROR(BX443/BV443,"-")</f>
        <v>-</v>
      </c>
      <c r="CA443" s="89" t="str">
        <f>IFERROR(BS443-BW443,"-")</f>
        <v>-</v>
      </c>
      <c r="CB443" s="89" t="str">
        <f t="shared" si="281"/>
        <v>-</v>
      </c>
    </row>
    <row r="444" spans="2:80" ht="13.5" customHeight="1">
      <c r="B444" s="333"/>
      <c r="C444" s="330"/>
      <c r="D444" s="338" t="s">
        <v>225</v>
      </c>
      <c r="E444" s="339"/>
      <c r="F444" s="154">
        <v>0</v>
      </c>
      <c r="G444" s="62">
        <v>0</v>
      </c>
      <c r="H444" s="83" t="str">
        <f t="shared" si="282"/>
        <v>-</v>
      </c>
      <c r="I444" s="102">
        <v>0</v>
      </c>
      <c r="J444" s="110" t="str">
        <f t="shared" si="283"/>
        <v>-</v>
      </c>
      <c r="K444" s="62">
        <v>0</v>
      </c>
      <c r="L444" s="83" t="str">
        <f t="shared" si="284"/>
        <v>-</v>
      </c>
      <c r="M444" s="102">
        <v>0</v>
      </c>
      <c r="N444" s="110" t="str">
        <f t="shared" si="285"/>
        <v>-</v>
      </c>
      <c r="O444" s="154">
        <v>3</v>
      </c>
      <c r="P444" s="62">
        <v>3</v>
      </c>
      <c r="Q444" s="83">
        <f t="shared" si="286"/>
        <v>1</v>
      </c>
      <c r="R444" s="102">
        <v>5739170</v>
      </c>
      <c r="S444" s="110">
        <f t="shared" si="287"/>
        <v>1913056.6666666667</v>
      </c>
      <c r="T444" s="62">
        <v>3</v>
      </c>
      <c r="U444" s="83">
        <f t="shared" si="288"/>
        <v>1</v>
      </c>
      <c r="V444" s="102">
        <v>4253330</v>
      </c>
      <c r="W444" s="110">
        <f t="shared" si="289"/>
        <v>1417776.6666666667</v>
      </c>
      <c r="X444" s="154">
        <v>742</v>
      </c>
      <c r="Y444" s="62">
        <v>678</v>
      </c>
      <c r="Z444" s="83">
        <f t="shared" si="290"/>
        <v>0.91374663072776285</v>
      </c>
      <c r="AA444" s="102">
        <v>460446130</v>
      </c>
      <c r="AB444" s="110">
        <f t="shared" si="291"/>
        <v>679124.08554572274</v>
      </c>
      <c r="AC444" s="62">
        <v>591</v>
      </c>
      <c r="AD444" s="83">
        <f t="shared" si="292"/>
        <v>0.79649595687331531</v>
      </c>
      <c r="AE444" s="102">
        <v>122800001</v>
      </c>
      <c r="AF444" s="110">
        <f t="shared" si="293"/>
        <v>207783.41962774956</v>
      </c>
      <c r="AG444" s="154">
        <v>604</v>
      </c>
      <c r="AH444" s="62">
        <v>574</v>
      </c>
      <c r="AI444" s="83">
        <f t="shared" si="294"/>
        <v>0.95033112582781454</v>
      </c>
      <c r="AJ444" s="102">
        <v>500814730</v>
      </c>
      <c r="AK444" s="110">
        <f t="shared" si="295"/>
        <v>872499.5296167247</v>
      </c>
      <c r="AL444" s="62">
        <v>502</v>
      </c>
      <c r="AM444" s="83">
        <f t="shared" si="296"/>
        <v>0.83112582781456956</v>
      </c>
      <c r="AN444" s="102">
        <v>113667241</v>
      </c>
      <c r="AO444" s="110">
        <f t="shared" si="297"/>
        <v>226428.76693227093</v>
      </c>
      <c r="AP444" s="154">
        <v>469</v>
      </c>
      <c r="AQ444" s="62">
        <v>443</v>
      </c>
      <c r="AR444" s="83">
        <f t="shared" si="298"/>
        <v>0.94456289978678043</v>
      </c>
      <c r="AS444" s="102">
        <v>356780520</v>
      </c>
      <c r="AT444" s="110">
        <f t="shared" si="299"/>
        <v>805373.63431151246</v>
      </c>
      <c r="AU444" s="62">
        <v>393</v>
      </c>
      <c r="AV444" s="83">
        <f t="shared" si="300"/>
        <v>0.83795309168443499</v>
      </c>
      <c r="AW444" s="102">
        <v>62154115</v>
      </c>
      <c r="AX444" s="110">
        <f t="shared" si="301"/>
        <v>158152.96437659033</v>
      </c>
      <c r="AY444" s="154">
        <v>199</v>
      </c>
      <c r="AZ444" s="62">
        <v>184</v>
      </c>
      <c r="BA444" s="83">
        <f t="shared" si="302"/>
        <v>0.92462311557788945</v>
      </c>
      <c r="BB444" s="102">
        <v>176005750</v>
      </c>
      <c r="BC444" s="110">
        <f t="shared" si="303"/>
        <v>956552.98913043481</v>
      </c>
      <c r="BD444" s="62">
        <v>167</v>
      </c>
      <c r="BE444" s="83">
        <f t="shared" si="304"/>
        <v>0.83919597989949746</v>
      </c>
      <c r="BF444" s="102">
        <v>39394180</v>
      </c>
      <c r="BG444" s="110">
        <f t="shared" si="305"/>
        <v>235893.29341317364</v>
      </c>
      <c r="BH444" s="154">
        <v>77</v>
      </c>
      <c r="BI444" s="62">
        <v>69</v>
      </c>
      <c r="BJ444" s="83">
        <f t="shared" si="306"/>
        <v>0.89610389610389607</v>
      </c>
      <c r="BK444" s="102">
        <v>70700940</v>
      </c>
      <c r="BL444" s="110">
        <f t="shared" si="307"/>
        <v>1024651.3043478261</v>
      </c>
      <c r="BM444" s="62">
        <v>51</v>
      </c>
      <c r="BN444" s="83">
        <f t="shared" si="308"/>
        <v>0.66233766233766234</v>
      </c>
      <c r="BO444" s="102">
        <v>9937701</v>
      </c>
      <c r="BP444" s="110">
        <f t="shared" si="309"/>
        <v>194856.88235294117</v>
      </c>
      <c r="BQ444" s="108">
        <f t="shared" si="310"/>
        <v>2094</v>
      </c>
      <c r="BR444" s="62">
        <f t="shared" si="311"/>
        <v>1951</v>
      </c>
      <c r="BS444" s="83">
        <f t="shared" si="312"/>
        <v>0.93170964660936006</v>
      </c>
      <c r="BT444" s="102">
        <f t="shared" si="313"/>
        <v>1570487240</v>
      </c>
      <c r="BU444" s="110">
        <f t="shared" si="314"/>
        <v>804965.26909277297</v>
      </c>
      <c r="BV444" s="62">
        <f t="shared" si="315"/>
        <v>1707</v>
      </c>
      <c r="BW444" s="83">
        <f t="shared" si="316"/>
        <v>0.81518624641833815</v>
      </c>
      <c r="BX444" s="102">
        <f t="shared" si="317"/>
        <v>352206568</v>
      </c>
      <c r="BY444" s="110">
        <f t="shared" si="318"/>
        <v>206330.73696543643</v>
      </c>
      <c r="CA444" s="89">
        <f t="shared" si="280"/>
        <v>0.11652340019102192</v>
      </c>
      <c r="CB444" s="89">
        <f t="shared" si="281"/>
        <v>6.8290353390639935E-2</v>
      </c>
    </row>
    <row r="445" spans="2:80">
      <c r="B445" s="331">
        <v>74</v>
      </c>
      <c r="C445" s="328" t="s">
        <v>33</v>
      </c>
      <c r="D445" s="318" t="s">
        <v>157</v>
      </c>
      <c r="E445" s="307"/>
      <c r="F445" s="154">
        <v>1</v>
      </c>
      <c r="G445" s="62">
        <v>1</v>
      </c>
      <c r="H445" s="83">
        <f t="shared" si="282"/>
        <v>1</v>
      </c>
      <c r="I445" s="102">
        <v>56910</v>
      </c>
      <c r="J445" s="110">
        <f t="shared" si="283"/>
        <v>56910</v>
      </c>
      <c r="K445" s="62">
        <v>1</v>
      </c>
      <c r="L445" s="83">
        <f t="shared" si="284"/>
        <v>1</v>
      </c>
      <c r="M445" s="102">
        <v>56910</v>
      </c>
      <c r="N445" s="110">
        <f t="shared" si="285"/>
        <v>56910</v>
      </c>
      <c r="O445" s="154">
        <v>1</v>
      </c>
      <c r="P445" s="62">
        <v>1</v>
      </c>
      <c r="Q445" s="83">
        <f t="shared" si="286"/>
        <v>1</v>
      </c>
      <c r="R445" s="102">
        <v>314190</v>
      </c>
      <c r="S445" s="110">
        <f t="shared" si="287"/>
        <v>314190</v>
      </c>
      <c r="T445" s="62">
        <v>1</v>
      </c>
      <c r="U445" s="83">
        <f t="shared" si="288"/>
        <v>1</v>
      </c>
      <c r="V445" s="102">
        <v>169852</v>
      </c>
      <c r="W445" s="110">
        <f t="shared" si="289"/>
        <v>169852</v>
      </c>
      <c r="X445" s="154">
        <v>160</v>
      </c>
      <c r="Y445" s="62">
        <v>157</v>
      </c>
      <c r="Z445" s="83">
        <f t="shared" si="290"/>
        <v>0.98124999999999996</v>
      </c>
      <c r="AA445" s="102">
        <v>64650390</v>
      </c>
      <c r="AB445" s="110">
        <f t="shared" si="291"/>
        <v>411785.92356687901</v>
      </c>
      <c r="AC445" s="62">
        <v>134</v>
      </c>
      <c r="AD445" s="83">
        <f t="shared" si="292"/>
        <v>0.83750000000000002</v>
      </c>
      <c r="AE445" s="102">
        <v>11970783</v>
      </c>
      <c r="AF445" s="110">
        <f t="shared" si="293"/>
        <v>89334.201492537308</v>
      </c>
      <c r="AG445" s="154">
        <v>121</v>
      </c>
      <c r="AH445" s="62">
        <v>121</v>
      </c>
      <c r="AI445" s="83">
        <f t="shared" si="294"/>
        <v>1</v>
      </c>
      <c r="AJ445" s="102">
        <v>56735190</v>
      </c>
      <c r="AK445" s="110">
        <f t="shared" si="295"/>
        <v>468885.86776859505</v>
      </c>
      <c r="AL445" s="62">
        <v>106</v>
      </c>
      <c r="AM445" s="83">
        <f t="shared" si="296"/>
        <v>0.87603305785123964</v>
      </c>
      <c r="AN445" s="102">
        <v>9705895</v>
      </c>
      <c r="AO445" s="110">
        <f t="shared" si="297"/>
        <v>91565.047169811325</v>
      </c>
      <c r="AP445" s="154">
        <v>52</v>
      </c>
      <c r="AQ445" s="62">
        <v>52</v>
      </c>
      <c r="AR445" s="83">
        <f t="shared" si="298"/>
        <v>1</v>
      </c>
      <c r="AS445" s="102">
        <v>23656790</v>
      </c>
      <c r="AT445" s="110">
        <f t="shared" si="299"/>
        <v>454938.26923076925</v>
      </c>
      <c r="AU445" s="62">
        <v>46</v>
      </c>
      <c r="AV445" s="83">
        <f t="shared" si="300"/>
        <v>0.88461538461538458</v>
      </c>
      <c r="AW445" s="102">
        <v>3394756</v>
      </c>
      <c r="AX445" s="110">
        <f t="shared" si="301"/>
        <v>73799.043478260865</v>
      </c>
      <c r="AY445" s="154">
        <v>16</v>
      </c>
      <c r="AZ445" s="62">
        <v>16</v>
      </c>
      <c r="BA445" s="83">
        <f t="shared" si="302"/>
        <v>1</v>
      </c>
      <c r="BB445" s="102">
        <v>7289860</v>
      </c>
      <c r="BC445" s="110">
        <f t="shared" si="303"/>
        <v>455616.25</v>
      </c>
      <c r="BD445" s="62">
        <v>15</v>
      </c>
      <c r="BE445" s="83">
        <f t="shared" si="304"/>
        <v>0.9375</v>
      </c>
      <c r="BF445" s="102">
        <v>931473</v>
      </c>
      <c r="BG445" s="110">
        <f t="shared" si="305"/>
        <v>62098.2</v>
      </c>
      <c r="BH445" s="154">
        <v>7</v>
      </c>
      <c r="BI445" s="62">
        <v>7</v>
      </c>
      <c r="BJ445" s="83">
        <f t="shared" si="306"/>
        <v>1</v>
      </c>
      <c r="BK445" s="102">
        <v>2875830</v>
      </c>
      <c r="BL445" s="110">
        <f t="shared" si="307"/>
        <v>410832.85714285716</v>
      </c>
      <c r="BM445" s="62">
        <v>7</v>
      </c>
      <c r="BN445" s="83">
        <f t="shared" si="308"/>
        <v>1</v>
      </c>
      <c r="BO445" s="102">
        <v>535815</v>
      </c>
      <c r="BP445" s="110">
        <f t="shared" si="309"/>
        <v>76545</v>
      </c>
      <c r="BQ445" s="108">
        <f t="shared" si="310"/>
        <v>358</v>
      </c>
      <c r="BR445" s="62">
        <f t="shared" si="311"/>
        <v>355</v>
      </c>
      <c r="BS445" s="83">
        <f t="shared" si="312"/>
        <v>0.99162011173184361</v>
      </c>
      <c r="BT445" s="102">
        <f t="shared" si="313"/>
        <v>155579160</v>
      </c>
      <c r="BU445" s="110">
        <f t="shared" si="314"/>
        <v>438251.15492957749</v>
      </c>
      <c r="BV445" s="62">
        <f t="shared" si="315"/>
        <v>310</v>
      </c>
      <c r="BW445" s="83">
        <f t="shared" si="316"/>
        <v>0.86592178770949724</v>
      </c>
      <c r="BX445" s="102">
        <f t="shared" si="317"/>
        <v>26765484</v>
      </c>
      <c r="BY445" s="110">
        <f t="shared" si="318"/>
        <v>86340.270967741933</v>
      </c>
      <c r="CA445" s="89">
        <f t="shared" si="280"/>
        <v>0.12569832402234637</v>
      </c>
      <c r="CB445" s="89">
        <f t="shared" si="281"/>
        <v>8.379888268156388E-3</v>
      </c>
    </row>
    <row r="446" spans="2:80">
      <c r="B446" s="332"/>
      <c r="C446" s="329"/>
      <c r="D446" s="306" t="s">
        <v>171</v>
      </c>
      <c r="E446" s="307"/>
      <c r="F446" s="154">
        <v>0</v>
      </c>
      <c r="G446" s="62">
        <v>0</v>
      </c>
      <c r="H446" s="83" t="str">
        <f t="shared" si="282"/>
        <v>-</v>
      </c>
      <c r="I446" s="102">
        <v>0</v>
      </c>
      <c r="J446" s="110" t="str">
        <f t="shared" si="283"/>
        <v>-</v>
      </c>
      <c r="K446" s="62">
        <v>0</v>
      </c>
      <c r="L446" s="83" t="str">
        <f t="shared" si="284"/>
        <v>-</v>
      </c>
      <c r="M446" s="102">
        <v>0</v>
      </c>
      <c r="N446" s="110" t="str">
        <f t="shared" si="285"/>
        <v>-</v>
      </c>
      <c r="O446" s="154">
        <v>0</v>
      </c>
      <c r="P446" s="62">
        <v>0</v>
      </c>
      <c r="Q446" s="83" t="str">
        <f t="shared" si="286"/>
        <v>-</v>
      </c>
      <c r="R446" s="102">
        <v>0</v>
      </c>
      <c r="S446" s="110" t="str">
        <f t="shared" si="287"/>
        <v>-</v>
      </c>
      <c r="T446" s="62">
        <v>0</v>
      </c>
      <c r="U446" s="83" t="str">
        <f t="shared" si="288"/>
        <v>-</v>
      </c>
      <c r="V446" s="102">
        <v>0</v>
      </c>
      <c r="W446" s="110" t="str">
        <f t="shared" si="289"/>
        <v>-</v>
      </c>
      <c r="X446" s="154">
        <v>10</v>
      </c>
      <c r="Y446" s="62">
        <v>9</v>
      </c>
      <c r="Z446" s="83">
        <f t="shared" si="290"/>
        <v>0.9</v>
      </c>
      <c r="AA446" s="102">
        <v>2109360</v>
      </c>
      <c r="AB446" s="110">
        <f t="shared" si="291"/>
        <v>234373.33333333334</v>
      </c>
      <c r="AC446" s="62">
        <v>8</v>
      </c>
      <c r="AD446" s="83">
        <f t="shared" si="292"/>
        <v>0.8</v>
      </c>
      <c r="AE446" s="102">
        <v>967707</v>
      </c>
      <c r="AF446" s="110">
        <f t="shared" si="293"/>
        <v>120963.375</v>
      </c>
      <c r="AG446" s="154">
        <v>2</v>
      </c>
      <c r="AH446" s="62">
        <v>2</v>
      </c>
      <c r="AI446" s="83">
        <f t="shared" si="294"/>
        <v>1</v>
      </c>
      <c r="AJ446" s="102">
        <v>465640</v>
      </c>
      <c r="AK446" s="110">
        <f t="shared" si="295"/>
        <v>232820</v>
      </c>
      <c r="AL446" s="62">
        <v>2</v>
      </c>
      <c r="AM446" s="83">
        <f t="shared" si="296"/>
        <v>1</v>
      </c>
      <c r="AN446" s="102">
        <v>138788</v>
      </c>
      <c r="AO446" s="110">
        <f t="shared" si="297"/>
        <v>69394</v>
      </c>
      <c r="AP446" s="154">
        <v>0</v>
      </c>
      <c r="AQ446" s="62">
        <v>0</v>
      </c>
      <c r="AR446" s="83" t="str">
        <f t="shared" si="298"/>
        <v>-</v>
      </c>
      <c r="AS446" s="102">
        <v>0</v>
      </c>
      <c r="AT446" s="110" t="str">
        <f t="shared" si="299"/>
        <v>-</v>
      </c>
      <c r="AU446" s="62">
        <v>0</v>
      </c>
      <c r="AV446" s="83" t="str">
        <f t="shared" si="300"/>
        <v>-</v>
      </c>
      <c r="AW446" s="102">
        <v>0</v>
      </c>
      <c r="AX446" s="110" t="str">
        <f t="shared" si="301"/>
        <v>-</v>
      </c>
      <c r="AY446" s="154">
        <v>0</v>
      </c>
      <c r="AZ446" s="62">
        <v>0</v>
      </c>
      <c r="BA446" s="83" t="str">
        <f t="shared" si="302"/>
        <v>-</v>
      </c>
      <c r="BB446" s="102">
        <v>0</v>
      </c>
      <c r="BC446" s="110" t="str">
        <f t="shared" si="303"/>
        <v>-</v>
      </c>
      <c r="BD446" s="62">
        <v>0</v>
      </c>
      <c r="BE446" s="83" t="str">
        <f t="shared" si="304"/>
        <v>-</v>
      </c>
      <c r="BF446" s="102">
        <v>0</v>
      </c>
      <c r="BG446" s="110" t="str">
        <f t="shared" si="305"/>
        <v>-</v>
      </c>
      <c r="BH446" s="154">
        <v>0</v>
      </c>
      <c r="BI446" s="62">
        <v>0</v>
      </c>
      <c r="BJ446" s="83" t="str">
        <f t="shared" si="306"/>
        <v>-</v>
      </c>
      <c r="BK446" s="102">
        <v>0</v>
      </c>
      <c r="BL446" s="110" t="str">
        <f t="shared" si="307"/>
        <v>-</v>
      </c>
      <c r="BM446" s="62">
        <v>0</v>
      </c>
      <c r="BN446" s="83" t="str">
        <f t="shared" si="308"/>
        <v>-</v>
      </c>
      <c r="BO446" s="102">
        <v>0</v>
      </c>
      <c r="BP446" s="110" t="str">
        <f t="shared" si="309"/>
        <v>-</v>
      </c>
      <c r="BQ446" s="108">
        <f t="shared" si="310"/>
        <v>12</v>
      </c>
      <c r="BR446" s="62">
        <f t="shared" si="311"/>
        <v>11</v>
      </c>
      <c r="BS446" s="83">
        <f t="shared" si="312"/>
        <v>0.91666666666666663</v>
      </c>
      <c r="BT446" s="102">
        <f t="shared" si="313"/>
        <v>2575000</v>
      </c>
      <c r="BU446" s="110">
        <f t="shared" si="314"/>
        <v>234090.90909090909</v>
      </c>
      <c r="BV446" s="62">
        <f t="shared" si="315"/>
        <v>10</v>
      </c>
      <c r="BW446" s="83">
        <f t="shared" si="316"/>
        <v>0.83333333333333337</v>
      </c>
      <c r="BX446" s="102">
        <f t="shared" si="317"/>
        <v>1106495</v>
      </c>
      <c r="BY446" s="110">
        <f t="shared" si="318"/>
        <v>110649.5</v>
      </c>
      <c r="CA446" s="89">
        <f t="shared" si="280"/>
        <v>8.3333333333333259E-2</v>
      </c>
      <c r="CB446" s="89">
        <f t="shared" si="281"/>
        <v>8.333333333333337E-2</v>
      </c>
    </row>
    <row r="447" spans="2:80">
      <c r="B447" s="332"/>
      <c r="C447" s="329"/>
      <c r="D447" s="84"/>
      <c r="E447" s="74" t="s">
        <v>167</v>
      </c>
      <c r="F447" s="178">
        <v>0</v>
      </c>
      <c r="G447" s="64">
        <v>0</v>
      </c>
      <c r="H447" s="82" t="str">
        <f t="shared" si="282"/>
        <v>-</v>
      </c>
      <c r="I447" s="111">
        <v>0</v>
      </c>
      <c r="J447" s="112" t="str">
        <f t="shared" si="283"/>
        <v>-</v>
      </c>
      <c r="K447" s="64">
        <v>0</v>
      </c>
      <c r="L447" s="82" t="str">
        <f t="shared" si="284"/>
        <v>-</v>
      </c>
      <c r="M447" s="111">
        <v>0</v>
      </c>
      <c r="N447" s="112" t="str">
        <f t="shared" si="285"/>
        <v>-</v>
      </c>
      <c r="O447" s="178">
        <v>0</v>
      </c>
      <c r="P447" s="64">
        <v>0</v>
      </c>
      <c r="Q447" s="82" t="str">
        <f t="shared" si="286"/>
        <v>-</v>
      </c>
      <c r="R447" s="111">
        <v>0</v>
      </c>
      <c r="S447" s="112" t="str">
        <f t="shared" si="287"/>
        <v>-</v>
      </c>
      <c r="T447" s="64">
        <v>0</v>
      </c>
      <c r="U447" s="82" t="str">
        <f t="shared" si="288"/>
        <v>-</v>
      </c>
      <c r="V447" s="111">
        <v>0</v>
      </c>
      <c r="W447" s="112" t="str">
        <f t="shared" si="289"/>
        <v>-</v>
      </c>
      <c r="X447" s="178">
        <v>9</v>
      </c>
      <c r="Y447" s="64">
        <v>8</v>
      </c>
      <c r="Z447" s="82">
        <f t="shared" si="290"/>
        <v>0.88888888888888884</v>
      </c>
      <c r="AA447" s="111">
        <v>1969530</v>
      </c>
      <c r="AB447" s="112">
        <f t="shared" si="291"/>
        <v>246191.25</v>
      </c>
      <c r="AC447" s="64">
        <v>7</v>
      </c>
      <c r="AD447" s="82">
        <f t="shared" si="292"/>
        <v>0.77777777777777779</v>
      </c>
      <c r="AE447" s="111">
        <v>872187</v>
      </c>
      <c r="AF447" s="112">
        <f t="shared" si="293"/>
        <v>124598.14285714286</v>
      </c>
      <c r="AG447" s="178">
        <v>1</v>
      </c>
      <c r="AH447" s="64">
        <v>1</v>
      </c>
      <c r="AI447" s="82">
        <f t="shared" si="294"/>
        <v>1</v>
      </c>
      <c r="AJ447" s="111">
        <v>299880</v>
      </c>
      <c r="AK447" s="112">
        <f t="shared" si="295"/>
        <v>299880</v>
      </c>
      <c r="AL447" s="64">
        <v>1</v>
      </c>
      <c r="AM447" s="82">
        <f t="shared" si="296"/>
        <v>1</v>
      </c>
      <c r="AN447" s="111">
        <v>64895</v>
      </c>
      <c r="AO447" s="112">
        <f t="shared" si="297"/>
        <v>64895</v>
      </c>
      <c r="AP447" s="178">
        <v>0</v>
      </c>
      <c r="AQ447" s="64">
        <v>0</v>
      </c>
      <c r="AR447" s="82" t="str">
        <f t="shared" si="298"/>
        <v>-</v>
      </c>
      <c r="AS447" s="111">
        <v>0</v>
      </c>
      <c r="AT447" s="112" t="str">
        <f t="shared" si="299"/>
        <v>-</v>
      </c>
      <c r="AU447" s="64">
        <v>0</v>
      </c>
      <c r="AV447" s="82" t="str">
        <f t="shared" si="300"/>
        <v>-</v>
      </c>
      <c r="AW447" s="111">
        <v>0</v>
      </c>
      <c r="AX447" s="112" t="str">
        <f t="shared" si="301"/>
        <v>-</v>
      </c>
      <c r="AY447" s="178">
        <v>0</v>
      </c>
      <c r="AZ447" s="64">
        <v>0</v>
      </c>
      <c r="BA447" s="82" t="str">
        <f t="shared" si="302"/>
        <v>-</v>
      </c>
      <c r="BB447" s="111">
        <v>0</v>
      </c>
      <c r="BC447" s="112" t="str">
        <f t="shared" si="303"/>
        <v>-</v>
      </c>
      <c r="BD447" s="64">
        <v>0</v>
      </c>
      <c r="BE447" s="82" t="str">
        <f t="shared" si="304"/>
        <v>-</v>
      </c>
      <c r="BF447" s="111">
        <v>0</v>
      </c>
      <c r="BG447" s="112" t="str">
        <f t="shared" si="305"/>
        <v>-</v>
      </c>
      <c r="BH447" s="178">
        <v>0</v>
      </c>
      <c r="BI447" s="64">
        <v>0</v>
      </c>
      <c r="BJ447" s="82" t="str">
        <f t="shared" si="306"/>
        <v>-</v>
      </c>
      <c r="BK447" s="111">
        <v>0</v>
      </c>
      <c r="BL447" s="112" t="str">
        <f t="shared" si="307"/>
        <v>-</v>
      </c>
      <c r="BM447" s="64">
        <v>0</v>
      </c>
      <c r="BN447" s="82" t="str">
        <f t="shared" si="308"/>
        <v>-</v>
      </c>
      <c r="BO447" s="111">
        <v>0</v>
      </c>
      <c r="BP447" s="112" t="str">
        <f t="shared" si="309"/>
        <v>-</v>
      </c>
      <c r="BQ447" s="109">
        <f t="shared" si="310"/>
        <v>10</v>
      </c>
      <c r="BR447" s="64">
        <f t="shared" si="311"/>
        <v>9</v>
      </c>
      <c r="BS447" s="82">
        <f t="shared" si="312"/>
        <v>0.9</v>
      </c>
      <c r="BT447" s="111">
        <f t="shared" si="313"/>
        <v>2269410</v>
      </c>
      <c r="BU447" s="112">
        <f t="shared" si="314"/>
        <v>252156.66666666666</v>
      </c>
      <c r="BV447" s="64">
        <f t="shared" si="315"/>
        <v>8</v>
      </c>
      <c r="BW447" s="82">
        <f t="shared" si="316"/>
        <v>0.8</v>
      </c>
      <c r="BX447" s="111">
        <f t="shared" si="317"/>
        <v>937082</v>
      </c>
      <c r="BY447" s="112">
        <f t="shared" si="318"/>
        <v>117135.25</v>
      </c>
      <c r="CA447" s="89">
        <f t="shared" si="280"/>
        <v>9.9999999999999978E-2</v>
      </c>
      <c r="CB447" s="89">
        <f t="shared" si="281"/>
        <v>9.9999999999999978E-2</v>
      </c>
    </row>
    <row r="448" spans="2:80">
      <c r="B448" s="332"/>
      <c r="C448" s="329"/>
      <c r="D448" s="84"/>
      <c r="E448" s="209" t="s">
        <v>168</v>
      </c>
      <c r="F448" s="224">
        <v>0</v>
      </c>
      <c r="G448" s="225">
        <v>0</v>
      </c>
      <c r="H448" s="226" t="str">
        <f t="shared" si="282"/>
        <v>-</v>
      </c>
      <c r="I448" s="227">
        <v>0</v>
      </c>
      <c r="J448" s="228" t="str">
        <f t="shared" si="283"/>
        <v>-</v>
      </c>
      <c r="K448" s="225">
        <v>0</v>
      </c>
      <c r="L448" s="226" t="str">
        <f t="shared" si="284"/>
        <v>-</v>
      </c>
      <c r="M448" s="227">
        <v>0</v>
      </c>
      <c r="N448" s="228" t="str">
        <f t="shared" si="285"/>
        <v>-</v>
      </c>
      <c r="O448" s="224">
        <v>0</v>
      </c>
      <c r="P448" s="225">
        <v>0</v>
      </c>
      <c r="Q448" s="226" t="str">
        <f t="shared" si="286"/>
        <v>-</v>
      </c>
      <c r="R448" s="227">
        <v>0</v>
      </c>
      <c r="S448" s="228" t="str">
        <f t="shared" si="287"/>
        <v>-</v>
      </c>
      <c r="T448" s="225">
        <v>0</v>
      </c>
      <c r="U448" s="226" t="str">
        <f t="shared" si="288"/>
        <v>-</v>
      </c>
      <c r="V448" s="227">
        <v>0</v>
      </c>
      <c r="W448" s="228" t="str">
        <f t="shared" si="289"/>
        <v>-</v>
      </c>
      <c r="X448" s="224">
        <v>1</v>
      </c>
      <c r="Y448" s="225">
        <v>1</v>
      </c>
      <c r="Z448" s="226">
        <f t="shared" si="290"/>
        <v>1</v>
      </c>
      <c r="AA448" s="227">
        <v>139830</v>
      </c>
      <c r="AB448" s="228">
        <f t="shared" si="291"/>
        <v>139830</v>
      </c>
      <c r="AC448" s="225">
        <v>1</v>
      </c>
      <c r="AD448" s="226">
        <f t="shared" si="292"/>
        <v>1</v>
      </c>
      <c r="AE448" s="227">
        <v>95520</v>
      </c>
      <c r="AF448" s="228">
        <f t="shared" si="293"/>
        <v>95520</v>
      </c>
      <c r="AG448" s="224">
        <v>1</v>
      </c>
      <c r="AH448" s="225">
        <v>1</v>
      </c>
      <c r="AI448" s="226">
        <f t="shared" si="294"/>
        <v>1</v>
      </c>
      <c r="AJ448" s="227">
        <v>165760</v>
      </c>
      <c r="AK448" s="228">
        <f t="shared" si="295"/>
        <v>165760</v>
      </c>
      <c r="AL448" s="225">
        <v>1</v>
      </c>
      <c r="AM448" s="226">
        <f t="shared" si="296"/>
        <v>1</v>
      </c>
      <c r="AN448" s="227">
        <v>73893</v>
      </c>
      <c r="AO448" s="228">
        <f t="shared" si="297"/>
        <v>73893</v>
      </c>
      <c r="AP448" s="224">
        <v>0</v>
      </c>
      <c r="AQ448" s="225">
        <v>0</v>
      </c>
      <c r="AR448" s="226" t="str">
        <f t="shared" si="298"/>
        <v>-</v>
      </c>
      <c r="AS448" s="227">
        <v>0</v>
      </c>
      <c r="AT448" s="228" t="str">
        <f t="shared" si="299"/>
        <v>-</v>
      </c>
      <c r="AU448" s="225">
        <v>0</v>
      </c>
      <c r="AV448" s="226" t="str">
        <f t="shared" si="300"/>
        <v>-</v>
      </c>
      <c r="AW448" s="227">
        <v>0</v>
      </c>
      <c r="AX448" s="228" t="str">
        <f t="shared" si="301"/>
        <v>-</v>
      </c>
      <c r="AY448" s="224">
        <v>0</v>
      </c>
      <c r="AZ448" s="225">
        <v>0</v>
      </c>
      <c r="BA448" s="226" t="str">
        <f t="shared" si="302"/>
        <v>-</v>
      </c>
      <c r="BB448" s="227">
        <v>0</v>
      </c>
      <c r="BC448" s="228" t="str">
        <f t="shared" si="303"/>
        <v>-</v>
      </c>
      <c r="BD448" s="225">
        <v>0</v>
      </c>
      <c r="BE448" s="226" t="str">
        <f t="shared" si="304"/>
        <v>-</v>
      </c>
      <c r="BF448" s="227">
        <v>0</v>
      </c>
      <c r="BG448" s="228" t="str">
        <f t="shared" si="305"/>
        <v>-</v>
      </c>
      <c r="BH448" s="224">
        <v>0</v>
      </c>
      <c r="BI448" s="225">
        <v>0</v>
      </c>
      <c r="BJ448" s="226" t="str">
        <f t="shared" si="306"/>
        <v>-</v>
      </c>
      <c r="BK448" s="227">
        <v>0</v>
      </c>
      <c r="BL448" s="228" t="str">
        <f t="shared" si="307"/>
        <v>-</v>
      </c>
      <c r="BM448" s="225">
        <v>0</v>
      </c>
      <c r="BN448" s="226" t="str">
        <f t="shared" si="308"/>
        <v>-</v>
      </c>
      <c r="BO448" s="227">
        <v>0</v>
      </c>
      <c r="BP448" s="228" t="str">
        <f t="shared" si="309"/>
        <v>-</v>
      </c>
      <c r="BQ448" s="229">
        <f t="shared" si="310"/>
        <v>2</v>
      </c>
      <c r="BR448" s="225">
        <f t="shared" si="311"/>
        <v>2</v>
      </c>
      <c r="BS448" s="226">
        <f t="shared" si="312"/>
        <v>1</v>
      </c>
      <c r="BT448" s="227">
        <f t="shared" si="313"/>
        <v>305590</v>
      </c>
      <c r="BU448" s="228">
        <f t="shared" si="314"/>
        <v>152795</v>
      </c>
      <c r="BV448" s="225">
        <f t="shared" si="315"/>
        <v>2</v>
      </c>
      <c r="BW448" s="226">
        <f t="shared" si="316"/>
        <v>1</v>
      </c>
      <c r="BX448" s="227">
        <f t="shared" si="317"/>
        <v>169413</v>
      </c>
      <c r="BY448" s="228">
        <f t="shared" si="318"/>
        <v>84706.5</v>
      </c>
      <c r="CA448" s="89">
        <f t="shared" si="280"/>
        <v>0</v>
      </c>
      <c r="CB448" s="89">
        <f t="shared" si="281"/>
        <v>0</v>
      </c>
    </row>
    <row r="449" spans="2:80">
      <c r="B449" s="332"/>
      <c r="C449" s="329"/>
      <c r="D449" s="221"/>
      <c r="E449" s="75" t="s">
        <v>234</v>
      </c>
      <c r="F449" s="222">
        <v>0</v>
      </c>
      <c r="G449" s="136">
        <v>0</v>
      </c>
      <c r="H449" s="134" t="str">
        <f>IFERROR(G449/F449,"-")</f>
        <v>-</v>
      </c>
      <c r="I449" s="137">
        <v>0</v>
      </c>
      <c r="J449" s="135" t="str">
        <f>IFERROR(I449/G449,"-")</f>
        <v>-</v>
      </c>
      <c r="K449" s="136">
        <v>0</v>
      </c>
      <c r="L449" s="134" t="str">
        <f>IFERROR(K449/F449,"-")</f>
        <v>-</v>
      </c>
      <c r="M449" s="137">
        <v>0</v>
      </c>
      <c r="N449" s="135" t="str">
        <f>IFERROR(M449/K449,"-")</f>
        <v>-</v>
      </c>
      <c r="O449" s="222">
        <v>0</v>
      </c>
      <c r="P449" s="136">
        <v>0</v>
      </c>
      <c r="Q449" s="134" t="str">
        <f>IFERROR(P449/O449,"-")</f>
        <v>-</v>
      </c>
      <c r="R449" s="137">
        <v>0</v>
      </c>
      <c r="S449" s="135" t="str">
        <f>IFERROR(R449/P449,"-")</f>
        <v>-</v>
      </c>
      <c r="T449" s="136">
        <v>0</v>
      </c>
      <c r="U449" s="134" t="str">
        <f>IFERROR(T449/O449,"-")</f>
        <v>-</v>
      </c>
      <c r="V449" s="137">
        <v>0</v>
      </c>
      <c r="W449" s="135" t="str">
        <f>IFERROR(V449/T449,"-")</f>
        <v>-</v>
      </c>
      <c r="X449" s="222">
        <v>0</v>
      </c>
      <c r="Y449" s="136">
        <v>0</v>
      </c>
      <c r="Z449" s="134" t="str">
        <f>IFERROR(Y449/X449,"-")</f>
        <v>-</v>
      </c>
      <c r="AA449" s="137">
        <v>0</v>
      </c>
      <c r="AB449" s="135" t="str">
        <f>IFERROR(AA449/Y449,"-")</f>
        <v>-</v>
      </c>
      <c r="AC449" s="136">
        <v>0</v>
      </c>
      <c r="AD449" s="134" t="str">
        <f>IFERROR(AC449/X449,"-")</f>
        <v>-</v>
      </c>
      <c r="AE449" s="137">
        <v>0</v>
      </c>
      <c r="AF449" s="135" t="str">
        <f>IFERROR(AE449/AC449,"-")</f>
        <v>-</v>
      </c>
      <c r="AG449" s="222">
        <v>0</v>
      </c>
      <c r="AH449" s="136">
        <v>0</v>
      </c>
      <c r="AI449" s="134" t="str">
        <f>IFERROR(AH449/AG449,"-")</f>
        <v>-</v>
      </c>
      <c r="AJ449" s="137">
        <v>0</v>
      </c>
      <c r="AK449" s="135" t="str">
        <f>IFERROR(AJ449/AH449,"-")</f>
        <v>-</v>
      </c>
      <c r="AL449" s="136">
        <v>0</v>
      </c>
      <c r="AM449" s="134" t="str">
        <f>IFERROR(AL449/AG449,"-")</f>
        <v>-</v>
      </c>
      <c r="AN449" s="137">
        <v>0</v>
      </c>
      <c r="AO449" s="135" t="str">
        <f>IFERROR(AN449/AL449,"-")</f>
        <v>-</v>
      </c>
      <c r="AP449" s="222">
        <v>0</v>
      </c>
      <c r="AQ449" s="136">
        <v>0</v>
      </c>
      <c r="AR449" s="134" t="str">
        <f>IFERROR(AQ449/AP449,"-")</f>
        <v>-</v>
      </c>
      <c r="AS449" s="137">
        <v>0</v>
      </c>
      <c r="AT449" s="135" t="str">
        <f>IFERROR(AS449/AQ449,"-")</f>
        <v>-</v>
      </c>
      <c r="AU449" s="136">
        <v>0</v>
      </c>
      <c r="AV449" s="134" t="str">
        <f>IFERROR(AU449/AP449,"-")</f>
        <v>-</v>
      </c>
      <c r="AW449" s="137">
        <v>0</v>
      </c>
      <c r="AX449" s="135" t="str">
        <f>IFERROR(AW449/AU449,"-")</f>
        <v>-</v>
      </c>
      <c r="AY449" s="222">
        <v>0</v>
      </c>
      <c r="AZ449" s="136">
        <v>0</v>
      </c>
      <c r="BA449" s="134" t="str">
        <f>IFERROR(AZ449/AY449,"-")</f>
        <v>-</v>
      </c>
      <c r="BB449" s="137">
        <v>0</v>
      </c>
      <c r="BC449" s="135" t="str">
        <f>IFERROR(BB449/AZ449,"-")</f>
        <v>-</v>
      </c>
      <c r="BD449" s="136">
        <v>0</v>
      </c>
      <c r="BE449" s="134" t="str">
        <f>IFERROR(BD449/AY449,"-")</f>
        <v>-</v>
      </c>
      <c r="BF449" s="137">
        <v>0</v>
      </c>
      <c r="BG449" s="135" t="str">
        <f>IFERROR(BF449/BD449,"-")</f>
        <v>-</v>
      </c>
      <c r="BH449" s="222">
        <v>0</v>
      </c>
      <c r="BI449" s="136">
        <v>0</v>
      </c>
      <c r="BJ449" s="134" t="str">
        <f>IFERROR(BI449/BH449,"-")</f>
        <v>-</v>
      </c>
      <c r="BK449" s="137">
        <v>0</v>
      </c>
      <c r="BL449" s="135" t="str">
        <f>IFERROR(BK449/BI449,"-")</f>
        <v>-</v>
      </c>
      <c r="BM449" s="136">
        <v>0</v>
      </c>
      <c r="BN449" s="134" t="str">
        <f>IFERROR(BM449/BH449,"-")</f>
        <v>-</v>
      </c>
      <c r="BO449" s="137">
        <v>0</v>
      </c>
      <c r="BP449" s="135" t="str">
        <f>IFERROR(BO449/BM449,"-")</f>
        <v>-</v>
      </c>
      <c r="BQ449" s="223">
        <f t="shared" si="310"/>
        <v>0</v>
      </c>
      <c r="BR449" s="136">
        <f t="shared" si="311"/>
        <v>0</v>
      </c>
      <c r="BS449" s="134" t="str">
        <f>IFERROR(BR449/BQ449,"-")</f>
        <v>-</v>
      </c>
      <c r="BT449" s="137">
        <f>SUM(I449,R449,AA449,AJ449,AS449,BB449,BK449)</f>
        <v>0</v>
      </c>
      <c r="BU449" s="135" t="str">
        <f>IFERROR(BT449/BR449,"-")</f>
        <v>-</v>
      </c>
      <c r="BV449" s="136">
        <f>SUM(K449,T449,AC449,AL449,AU449,BD449,BM449)</f>
        <v>0</v>
      </c>
      <c r="BW449" s="134" t="str">
        <f>IFERROR(BV449/BQ449,"-")</f>
        <v>-</v>
      </c>
      <c r="BX449" s="137">
        <f>SUM(M449,V449,AE449,AN449,AW449,BF449,BO449)</f>
        <v>0</v>
      </c>
      <c r="BY449" s="135" t="str">
        <f>IFERROR(BX449/BV449,"-")</f>
        <v>-</v>
      </c>
      <c r="CA449" s="89" t="str">
        <f t="shared" si="280"/>
        <v>-</v>
      </c>
      <c r="CB449" s="89" t="str">
        <f t="shared" si="281"/>
        <v>-</v>
      </c>
    </row>
    <row r="450" spans="2:80" ht="14.25" customHeight="1" thickBot="1">
      <c r="B450" s="334"/>
      <c r="C450" s="335"/>
      <c r="D450" s="336" t="s">
        <v>225</v>
      </c>
      <c r="E450" s="337"/>
      <c r="F450" s="243">
        <v>1</v>
      </c>
      <c r="G450" s="131">
        <v>1</v>
      </c>
      <c r="H450" s="138">
        <f t="shared" si="282"/>
        <v>1</v>
      </c>
      <c r="I450" s="141">
        <v>435560</v>
      </c>
      <c r="J450" s="139">
        <f t="shared" si="283"/>
        <v>435560</v>
      </c>
      <c r="K450" s="131">
        <v>1</v>
      </c>
      <c r="L450" s="138">
        <f t="shared" si="284"/>
        <v>1</v>
      </c>
      <c r="M450" s="141">
        <v>11247</v>
      </c>
      <c r="N450" s="139">
        <f t="shared" si="285"/>
        <v>11247</v>
      </c>
      <c r="O450" s="243">
        <v>2</v>
      </c>
      <c r="P450" s="131">
        <v>2</v>
      </c>
      <c r="Q450" s="138">
        <f t="shared" si="286"/>
        <v>1</v>
      </c>
      <c r="R450" s="141">
        <v>1383960</v>
      </c>
      <c r="S450" s="139">
        <f t="shared" si="287"/>
        <v>691980</v>
      </c>
      <c r="T450" s="131">
        <v>2</v>
      </c>
      <c r="U450" s="138">
        <f t="shared" si="288"/>
        <v>1</v>
      </c>
      <c r="V450" s="141">
        <v>322427</v>
      </c>
      <c r="W450" s="139">
        <f t="shared" si="289"/>
        <v>161213.5</v>
      </c>
      <c r="X450" s="243">
        <v>360</v>
      </c>
      <c r="Y450" s="131">
        <v>326</v>
      </c>
      <c r="Z450" s="138">
        <f t="shared" si="290"/>
        <v>0.90555555555555556</v>
      </c>
      <c r="AA450" s="141">
        <v>264044760</v>
      </c>
      <c r="AB450" s="139">
        <f t="shared" si="291"/>
        <v>809953.2515337423</v>
      </c>
      <c r="AC450" s="131">
        <v>265</v>
      </c>
      <c r="AD450" s="138">
        <f t="shared" si="292"/>
        <v>0.73611111111111116</v>
      </c>
      <c r="AE450" s="141">
        <v>77572743</v>
      </c>
      <c r="AF450" s="139">
        <f t="shared" si="293"/>
        <v>292727.3320754717</v>
      </c>
      <c r="AG450" s="243">
        <v>214</v>
      </c>
      <c r="AH450" s="131">
        <v>204</v>
      </c>
      <c r="AI450" s="138">
        <f t="shared" si="294"/>
        <v>0.95327102803738317</v>
      </c>
      <c r="AJ450" s="141">
        <v>196102590</v>
      </c>
      <c r="AK450" s="139">
        <f t="shared" si="295"/>
        <v>961287.20588235289</v>
      </c>
      <c r="AL450" s="131">
        <v>181</v>
      </c>
      <c r="AM450" s="138">
        <f t="shared" si="296"/>
        <v>0.84579439252336452</v>
      </c>
      <c r="AN450" s="141">
        <v>31826499</v>
      </c>
      <c r="AO450" s="139">
        <f t="shared" si="297"/>
        <v>175837.01104972375</v>
      </c>
      <c r="AP450" s="243">
        <v>173</v>
      </c>
      <c r="AQ450" s="131">
        <v>165</v>
      </c>
      <c r="AR450" s="138">
        <f t="shared" si="298"/>
        <v>0.95375722543352603</v>
      </c>
      <c r="AS450" s="141">
        <v>201602310</v>
      </c>
      <c r="AT450" s="139">
        <f t="shared" si="299"/>
        <v>1221832.1818181819</v>
      </c>
      <c r="AU450" s="131">
        <v>144</v>
      </c>
      <c r="AV450" s="138">
        <f t="shared" si="300"/>
        <v>0.83236994219653182</v>
      </c>
      <c r="AW450" s="141">
        <v>60818148</v>
      </c>
      <c r="AX450" s="139">
        <f t="shared" si="301"/>
        <v>422348.25</v>
      </c>
      <c r="AY450" s="243">
        <v>93</v>
      </c>
      <c r="AZ450" s="131">
        <v>88</v>
      </c>
      <c r="BA450" s="138">
        <f t="shared" si="302"/>
        <v>0.94623655913978499</v>
      </c>
      <c r="BB450" s="141">
        <v>109893090</v>
      </c>
      <c r="BC450" s="139">
        <f t="shared" si="303"/>
        <v>1248785.1136363635</v>
      </c>
      <c r="BD450" s="131">
        <v>76</v>
      </c>
      <c r="BE450" s="138">
        <f t="shared" si="304"/>
        <v>0.81720430107526887</v>
      </c>
      <c r="BF450" s="141">
        <v>23243213</v>
      </c>
      <c r="BG450" s="139">
        <f t="shared" si="305"/>
        <v>305831.75</v>
      </c>
      <c r="BH450" s="243">
        <v>40</v>
      </c>
      <c r="BI450" s="131">
        <v>28</v>
      </c>
      <c r="BJ450" s="138">
        <f t="shared" si="306"/>
        <v>0.7</v>
      </c>
      <c r="BK450" s="141">
        <v>60367870</v>
      </c>
      <c r="BL450" s="139">
        <f t="shared" si="307"/>
        <v>2155995.3571428573</v>
      </c>
      <c r="BM450" s="131">
        <v>25</v>
      </c>
      <c r="BN450" s="138">
        <f t="shared" si="308"/>
        <v>0.625</v>
      </c>
      <c r="BO450" s="141">
        <v>5620769</v>
      </c>
      <c r="BP450" s="139">
        <f t="shared" si="309"/>
        <v>224830.76</v>
      </c>
      <c r="BQ450" s="140">
        <f t="shared" si="310"/>
        <v>883</v>
      </c>
      <c r="BR450" s="131">
        <f t="shared" si="311"/>
        <v>814</v>
      </c>
      <c r="BS450" s="138">
        <f t="shared" si="312"/>
        <v>0.92185730464326165</v>
      </c>
      <c r="BT450" s="141">
        <f t="shared" si="313"/>
        <v>833830140</v>
      </c>
      <c r="BU450" s="139">
        <f t="shared" si="314"/>
        <v>1024361.3513513514</v>
      </c>
      <c r="BV450" s="131">
        <f t="shared" si="315"/>
        <v>694</v>
      </c>
      <c r="BW450" s="138">
        <f t="shared" si="316"/>
        <v>0.78595696489241218</v>
      </c>
      <c r="BX450" s="141">
        <f t="shared" si="317"/>
        <v>199415046</v>
      </c>
      <c r="BY450" s="139">
        <f t="shared" si="318"/>
        <v>287341.56484149856</v>
      </c>
      <c r="CA450" s="89">
        <f>IFERROR(BS450-BW450,"-")</f>
        <v>0.13590033975084947</v>
      </c>
      <c r="CB450" s="89">
        <f t="shared" si="281"/>
        <v>7.8142695356738345E-2</v>
      </c>
    </row>
    <row r="451" spans="2:80" ht="14.25" thickTop="1">
      <c r="B451" s="322" t="s">
        <v>180</v>
      </c>
      <c r="C451" s="323"/>
      <c r="D451" s="350" t="s">
        <v>157</v>
      </c>
      <c r="E451" s="351"/>
      <c r="F451" s="142">
        <f>地区別_医療機関受診状況!F55</f>
        <v>310</v>
      </c>
      <c r="G451" s="143">
        <f>地区別_医療機関受診状況!G55</f>
        <v>309</v>
      </c>
      <c r="H451" s="144">
        <f>地区別_医療機関受診状況!H55</f>
        <v>0.99677419354838714</v>
      </c>
      <c r="I451" s="145">
        <f>地区別_医療機関受診状況!I55</f>
        <v>190959960</v>
      </c>
      <c r="J451" s="146">
        <f>地区別_医療機関受診状況!J55</f>
        <v>617993.39805825241</v>
      </c>
      <c r="K451" s="143">
        <f>地区別_医療機関受診状況!K55</f>
        <v>252</v>
      </c>
      <c r="L451" s="144">
        <f>地区別_医療機関受診状況!L55</f>
        <v>0.81290322580645158</v>
      </c>
      <c r="M451" s="145">
        <f>地区別_医療機関受診状況!M55</f>
        <v>45806864</v>
      </c>
      <c r="N451" s="146">
        <f>地区別_医療機関受診状況!N55</f>
        <v>181773.26984126985</v>
      </c>
      <c r="O451" s="147">
        <f>地区別_医療機関受診状況!O55</f>
        <v>841</v>
      </c>
      <c r="P451" s="143">
        <f>地区別_医療機関受診状況!P55</f>
        <v>832</v>
      </c>
      <c r="Q451" s="144">
        <f>地区別_医療機関受診状況!Q55</f>
        <v>0.98929845422116525</v>
      </c>
      <c r="R451" s="145">
        <f>地区別_医療機関受診状況!R55</f>
        <v>569121680</v>
      </c>
      <c r="S451" s="146">
        <f>地区別_医療機関受診状況!S55</f>
        <v>684040.48076923075</v>
      </c>
      <c r="T451" s="143">
        <f>地区別_医療機関受診状況!T55</f>
        <v>715</v>
      </c>
      <c r="U451" s="144">
        <f>地区別_医療機関受診状況!U55</f>
        <v>0.8501783590963139</v>
      </c>
      <c r="V451" s="145">
        <f>地区別_医療機関受診状況!V55</f>
        <v>105378776</v>
      </c>
      <c r="W451" s="147">
        <f>地区別_医療機関受診状況!W55</f>
        <v>147382.90349650351</v>
      </c>
      <c r="X451" s="147">
        <f>地区別_医療機関受診状況!X55</f>
        <v>105457</v>
      </c>
      <c r="Y451" s="143">
        <f>地区別_医療機関受診状況!Y55</f>
        <v>103674</v>
      </c>
      <c r="Z451" s="144">
        <f>地区別_医療機関受診状況!Z55</f>
        <v>0.98309263491280807</v>
      </c>
      <c r="AA451" s="145">
        <f>地区別_医療機関受診状況!AA55</f>
        <v>44252770900</v>
      </c>
      <c r="AB451" s="146">
        <f>地区別_医療機関受診状況!AB55</f>
        <v>426845.40868491615</v>
      </c>
      <c r="AC451" s="143">
        <f>地区別_医療機関受診状況!AC55</f>
        <v>88727</v>
      </c>
      <c r="AD451" s="144">
        <f>地区別_医療機関受診状況!AD55</f>
        <v>0.84135714082517044</v>
      </c>
      <c r="AE451" s="145">
        <f>地区別_医療機関受診状況!AE55</f>
        <v>9119959246</v>
      </c>
      <c r="AF451" s="146">
        <f>地区別_医療機関受診状況!AF55</f>
        <v>102786.74187113281</v>
      </c>
      <c r="AG451" s="147">
        <f>地区別_医療機関受診状況!AG55</f>
        <v>72161</v>
      </c>
      <c r="AH451" s="143">
        <f>地区別_医療機関受診状況!AH55</f>
        <v>71456</v>
      </c>
      <c r="AI451" s="144">
        <f>地区別_医療機関受診状況!AI55</f>
        <v>0.99023017973697702</v>
      </c>
      <c r="AJ451" s="145">
        <f>地区別_医療機関受診状況!AJ55</f>
        <v>36472281120</v>
      </c>
      <c r="AK451" s="146">
        <f>地区別_医療機関受診状況!AK55</f>
        <v>510415.93596059113</v>
      </c>
      <c r="AL451" s="143">
        <f>地区別_医療機関受診状況!AL55</f>
        <v>63436</v>
      </c>
      <c r="AM451" s="144">
        <f>地区別_医療機関受診状況!AM55</f>
        <v>0.87908981305691436</v>
      </c>
      <c r="AN451" s="145">
        <f>地区別_医療機関受診状況!AN55</f>
        <v>7240306447</v>
      </c>
      <c r="AO451" s="146">
        <f>地区別_医療機関受診状況!AO55</f>
        <v>114135.60828236333</v>
      </c>
      <c r="AP451" s="147">
        <f>地区別_医療機関受診状況!AP55</f>
        <v>31997</v>
      </c>
      <c r="AQ451" s="143">
        <f>地区別_医療機関受診状況!AQ55</f>
        <v>31751</v>
      </c>
      <c r="AR451" s="144">
        <f>地区別_医療機関受診状況!AR55</f>
        <v>0.99231177922930269</v>
      </c>
      <c r="AS451" s="145">
        <f>地区別_医療機関受診状況!AS55</f>
        <v>18361193860</v>
      </c>
      <c r="AT451" s="146">
        <f>地区別_医療機関受診状況!AT55</f>
        <v>578287.10465812101</v>
      </c>
      <c r="AU451" s="143">
        <f>地区別_医療機関受診状況!AU55</f>
        <v>28939</v>
      </c>
      <c r="AV451" s="144">
        <f>地区別_医療機関受診状況!AV55</f>
        <v>0.90442854017564145</v>
      </c>
      <c r="AW451" s="145">
        <f>地区別_医療機関受診状況!AW55</f>
        <v>3545799703</v>
      </c>
      <c r="AX451" s="146">
        <f>地区別_医療機関受診状況!AX55</f>
        <v>122526.68381768548</v>
      </c>
      <c r="AY451" s="147">
        <f>地区別_医療機関受診状況!AY55</f>
        <v>8801</v>
      </c>
      <c r="AZ451" s="143">
        <f>地区別_医療機関受診状況!AZ55</f>
        <v>8741</v>
      </c>
      <c r="BA451" s="144">
        <f>地区別_医療機関受診状況!BA55</f>
        <v>0.99318259288717192</v>
      </c>
      <c r="BB451" s="145">
        <f>地区別_医療機関受診状況!BB55</f>
        <v>5396290290</v>
      </c>
      <c r="BC451" s="146">
        <f>地区別_医療機関受診状況!BC55</f>
        <v>617353.88285093242</v>
      </c>
      <c r="BD451" s="143">
        <f>地区別_医療機関受診状況!BD55</f>
        <v>8070</v>
      </c>
      <c r="BE451" s="144">
        <f>地区別_医療機関受診状況!BE55</f>
        <v>0.91694125667537785</v>
      </c>
      <c r="BF451" s="145">
        <f>地区別_医療機関受診状況!BF55</f>
        <v>1001196093</v>
      </c>
      <c r="BG451" s="146">
        <f>地区別_医療機関受診状況!BG55</f>
        <v>124063.95204460967</v>
      </c>
      <c r="BH451" s="147">
        <f>地区別_医療機関受診状況!BH55</f>
        <v>1648</v>
      </c>
      <c r="BI451" s="143">
        <f>地区別_医療機関受診状況!BI55</f>
        <v>1642</v>
      </c>
      <c r="BJ451" s="144">
        <f>地区別_医療機関受診状況!BJ55</f>
        <v>0.99635922330097082</v>
      </c>
      <c r="BK451" s="145">
        <f>地区別_医療機関受診状況!BK55</f>
        <v>1074386440</v>
      </c>
      <c r="BL451" s="146">
        <f>地区別_医療機関受診状況!BL55</f>
        <v>654315.73690621194</v>
      </c>
      <c r="BM451" s="143">
        <f>地区別_医療機関受診状況!BM55</f>
        <v>1529</v>
      </c>
      <c r="BN451" s="144">
        <f>地区別_医療機関受診状況!BN55</f>
        <v>0.92779126213592233</v>
      </c>
      <c r="BO451" s="143">
        <f>地区別_医療機関受診状況!BO55</f>
        <v>188034693</v>
      </c>
      <c r="BP451" s="146">
        <f>地区別_医療機関受診状況!BP55</f>
        <v>122978.87050359712</v>
      </c>
      <c r="BQ451" s="147">
        <f>地区別_医療機関受診状況!BQ55</f>
        <v>221215</v>
      </c>
      <c r="BR451" s="148">
        <f>地区別_医療機関受診状況!BR55</f>
        <v>218405</v>
      </c>
      <c r="BS451" s="144">
        <f>地区別_医療機関受診状況!BS55</f>
        <v>0.98729742558144795</v>
      </c>
      <c r="BT451" s="143">
        <f>地区別_医療機関受診状況!BT55</f>
        <v>106317004250</v>
      </c>
      <c r="BU451" s="146">
        <f>地区別_医療機関受診状況!BU55</f>
        <v>486788.32558778417</v>
      </c>
      <c r="BV451" s="143">
        <f>地区別_医療機関受診状況!BV55</f>
        <v>191668</v>
      </c>
      <c r="BW451" s="144">
        <f>地区別_医療機関受診状況!BW55</f>
        <v>0.86643310806229235</v>
      </c>
      <c r="BX451" s="145">
        <f>地区別_医療機関受診状況!BX55</f>
        <v>21246481822</v>
      </c>
      <c r="BY451" s="146">
        <f>地区別_医療機関受診状況!BY55</f>
        <v>110850.43837260263</v>
      </c>
      <c r="CA451" s="89">
        <f t="shared" si="280"/>
        <v>0.12086431751915561</v>
      </c>
      <c r="CB451" s="89">
        <f t="shared" si="281"/>
        <v>1.2702574418552048E-2</v>
      </c>
    </row>
    <row r="452" spans="2:80">
      <c r="B452" s="324"/>
      <c r="C452" s="325"/>
      <c r="D452" s="306" t="s">
        <v>171</v>
      </c>
      <c r="E452" s="307"/>
      <c r="F452" s="123">
        <f>地区別_医療機関受診状況!F56</f>
        <v>22</v>
      </c>
      <c r="G452" s="149">
        <f>地区別_医療機関受診状況!G56</f>
        <v>22</v>
      </c>
      <c r="H452" s="150">
        <f>地区別_医療機関受診状況!H56</f>
        <v>1</v>
      </c>
      <c r="I452" s="151">
        <f>地区別_医療機関受診状況!I56</f>
        <v>14662360</v>
      </c>
      <c r="J452" s="152">
        <f>地区別_医療機関受診状況!J56</f>
        <v>666470.90909090906</v>
      </c>
      <c r="K452" s="149">
        <f>地区別_医療機関受診状況!K56</f>
        <v>20</v>
      </c>
      <c r="L452" s="150">
        <f>地区別_医療機関受診状況!L56</f>
        <v>0.90909090909090906</v>
      </c>
      <c r="M452" s="151">
        <f>地区別_医療機関受診状況!M56</f>
        <v>1892176</v>
      </c>
      <c r="N452" s="152">
        <f>地区別_医療機関受診状況!N56</f>
        <v>94608.8</v>
      </c>
      <c r="O452" s="153">
        <f>地区別_医療機関受診状況!O56</f>
        <v>39</v>
      </c>
      <c r="P452" s="149">
        <f>地区別_医療機関受診状況!P56</f>
        <v>39</v>
      </c>
      <c r="Q452" s="150">
        <f>地区別_医療機関受診状況!Q56</f>
        <v>1</v>
      </c>
      <c r="R452" s="151">
        <f>地区別_医療機関受診状況!R56</f>
        <v>20311310</v>
      </c>
      <c r="S452" s="152">
        <f>地区別_医療機関受診状況!S56</f>
        <v>520802.8205128205</v>
      </c>
      <c r="T452" s="149">
        <f>地区別_医療機関受診状況!T56</f>
        <v>37</v>
      </c>
      <c r="U452" s="150">
        <f>地区別_医療機関受診状況!U56</f>
        <v>0.94871794871794868</v>
      </c>
      <c r="V452" s="151">
        <f>地区別_医療機関受診状況!V56</f>
        <v>3251644</v>
      </c>
      <c r="W452" s="153">
        <f>地区別_医療機関受診状況!W56</f>
        <v>87882.270270270266</v>
      </c>
      <c r="X452" s="153">
        <f>地区別_医療機関受診状況!X56</f>
        <v>4233</v>
      </c>
      <c r="Y452" s="149">
        <f>地区別_医療機関受診状況!Y56</f>
        <v>4174</v>
      </c>
      <c r="Z452" s="150">
        <f>地区別_医療機関受診状況!Z56</f>
        <v>0.98606189463737304</v>
      </c>
      <c r="AA452" s="151">
        <f>地区別_医療機関受診状況!AA56</f>
        <v>1989062030</v>
      </c>
      <c r="AB452" s="152">
        <f>地区別_医療機関受診状況!AB56</f>
        <v>476536.18351701007</v>
      </c>
      <c r="AC452" s="149">
        <f>地区別_医療機関受診状況!AC56</f>
        <v>3417</v>
      </c>
      <c r="AD452" s="150">
        <f>地区別_医療機関受診状況!AD56</f>
        <v>0.80722891566265065</v>
      </c>
      <c r="AE452" s="151">
        <f>地区別_医療機関受診状況!AE56</f>
        <v>351268997</v>
      </c>
      <c r="AF452" s="152">
        <f>地区別_医療機関受診状況!AF56</f>
        <v>102800.40883816213</v>
      </c>
      <c r="AG452" s="153">
        <f>地区別_医療機関受診状況!AG56</f>
        <v>2021</v>
      </c>
      <c r="AH452" s="149">
        <f>地区別_医療機関受診状況!AH56</f>
        <v>2008</v>
      </c>
      <c r="AI452" s="150">
        <f>地区別_医療機関受診状況!AI56</f>
        <v>0.99356754082137555</v>
      </c>
      <c r="AJ452" s="151">
        <f>地区別_医療機関受診状況!AJ56</f>
        <v>1085545160</v>
      </c>
      <c r="AK452" s="152">
        <f>地区別_医療機関受診状況!AK56</f>
        <v>540610.13944223104</v>
      </c>
      <c r="AL452" s="149">
        <f>地区別_医療機関受診状況!AL56</f>
        <v>1729</v>
      </c>
      <c r="AM452" s="150">
        <f>地区別_医療機関受診状況!AM56</f>
        <v>0.85551707075705097</v>
      </c>
      <c r="AN452" s="151">
        <f>地区別_医療機関受診状況!AN56</f>
        <v>216093523</v>
      </c>
      <c r="AO452" s="152">
        <f>地区別_医療機関受診状況!AO56</f>
        <v>124981.79467900521</v>
      </c>
      <c r="AP452" s="153">
        <f>地区別_医療機関受診状況!AP56</f>
        <v>492</v>
      </c>
      <c r="AQ452" s="149">
        <f>地区別_医療機関受診状況!AQ56</f>
        <v>488</v>
      </c>
      <c r="AR452" s="150">
        <f>地区別_医療機関受診状況!AR56</f>
        <v>0.99186991869918695</v>
      </c>
      <c r="AS452" s="151">
        <f>地区別_医療機関受診状況!AS56</f>
        <v>293678930</v>
      </c>
      <c r="AT452" s="152">
        <f>地区別_医療機関受診状況!AT56</f>
        <v>601801.08606557373</v>
      </c>
      <c r="AU452" s="149">
        <f>地区別_医療機関受診状況!AU56</f>
        <v>436</v>
      </c>
      <c r="AV452" s="150">
        <f>地区別_医療機関受診状況!AV56</f>
        <v>0.88617886178861793</v>
      </c>
      <c r="AW452" s="151">
        <f>地区別_医療機関受診状況!AW56</f>
        <v>48716017</v>
      </c>
      <c r="AX452" s="152">
        <f>地区別_医療機関受診状況!AX56</f>
        <v>111733.98394495413</v>
      </c>
      <c r="AY452" s="153">
        <f>地区別_医療機関受診状況!AY56</f>
        <v>46</v>
      </c>
      <c r="AZ452" s="149">
        <f>地区別_医療機関受診状況!AZ56</f>
        <v>45</v>
      </c>
      <c r="BA452" s="150">
        <f>地区別_医療機関受診状況!BA56</f>
        <v>0.97826086956521741</v>
      </c>
      <c r="BB452" s="151">
        <f>地区別_医療機関受診状況!BB56</f>
        <v>31594420</v>
      </c>
      <c r="BC452" s="152">
        <f>地区別_医療機関受診状況!BC56</f>
        <v>702098.22222222225</v>
      </c>
      <c r="BD452" s="149">
        <f>地区別_医療機関受診状況!BD56</f>
        <v>40</v>
      </c>
      <c r="BE452" s="150">
        <f>地区別_医療機関受診状況!BE56</f>
        <v>0.86956521739130432</v>
      </c>
      <c r="BF452" s="151">
        <f>地区別_医療機関受診状況!BF56</f>
        <v>5218772</v>
      </c>
      <c r="BG452" s="152">
        <f>地区別_医療機関受診状況!BG56</f>
        <v>130469.3</v>
      </c>
      <c r="BH452" s="153">
        <f>地区別_医療機関受診状況!BH56</f>
        <v>4</v>
      </c>
      <c r="BI452" s="149">
        <f>地区別_医療機関受診状況!BI56</f>
        <v>4</v>
      </c>
      <c r="BJ452" s="150">
        <f>地区別_医療機関受診状況!BJ56</f>
        <v>1</v>
      </c>
      <c r="BK452" s="151">
        <f>地区別_医療機関受診状況!BK56</f>
        <v>1347940</v>
      </c>
      <c r="BL452" s="152">
        <f>地区別_医療機関受診状況!BL56</f>
        <v>336985</v>
      </c>
      <c r="BM452" s="149">
        <f>地区別_医療機関受診状況!BM56</f>
        <v>4</v>
      </c>
      <c r="BN452" s="150">
        <f>地区別_医療機関受診状況!BN56</f>
        <v>1</v>
      </c>
      <c r="BO452" s="149">
        <f>地区別_医療機関受診状況!BO56</f>
        <v>430263</v>
      </c>
      <c r="BP452" s="152">
        <f>地区別_医療機関受診状況!BP56</f>
        <v>107565.75</v>
      </c>
      <c r="BQ452" s="153">
        <f>地区別_医療機関受診状況!BQ56</f>
        <v>6857</v>
      </c>
      <c r="BR452" s="149">
        <f>地区別_医療機関受診状況!BR56</f>
        <v>6780</v>
      </c>
      <c r="BS452" s="150">
        <f>地区別_医療機関受診状況!BS56</f>
        <v>0.98877059938748724</v>
      </c>
      <c r="BT452" s="149">
        <f>地区別_医療機関受診状況!BT56</f>
        <v>3436202150</v>
      </c>
      <c r="BU452" s="152">
        <f>地区別_医療機関受診状況!BU56</f>
        <v>506814.47640117991</v>
      </c>
      <c r="BV452" s="149">
        <f>地区別_医療機関受診状況!BV56</f>
        <v>5683</v>
      </c>
      <c r="BW452" s="150">
        <f>地区別_医療機関受診状況!BW56</f>
        <v>0.82878809975207812</v>
      </c>
      <c r="BX452" s="151">
        <f>地区別_医療機関受診状況!BX56</f>
        <v>626871392</v>
      </c>
      <c r="BY452" s="152">
        <f>地区別_医療機関受診状況!BY56</f>
        <v>110306.42125637867</v>
      </c>
      <c r="CA452" s="89">
        <f t="shared" si="280"/>
        <v>0.15998249963540911</v>
      </c>
      <c r="CB452" s="89">
        <f t="shared" si="281"/>
        <v>1.1229400612512763E-2</v>
      </c>
    </row>
    <row r="453" spans="2:80">
      <c r="B453" s="324"/>
      <c r="C453" s="325"/>
      <c r="D453" s="84"/>
      <c r="E453" s="74" t="s">
        <v>167</v>
      </c>
      <c r="F453" s="156">
        <f>地区別_医療機関受診状況!F57</f>
        <v>21</v>
      </c>
      <c r="G453" s="173">
        <f>地区別_医療機関受診状況!G57</f>
        <v>21</v>
      </c>
      <c r="H453" s="174">
        <f>地区別_医療機関受診状況!H57</f>
        <v>1</v>
      </c>
      <c r="I453" s="165">
        <f>地区別_医療機関受診状況!I57</f>
        <v>14332180</v>
      </c>
      <c r="J453" s="175">
        <f>地区別_医療機関受診状況!J57</f>
        <v>682484.76190476189</v>
      </c>
      <c r="K453" s="173">
        <f>地区別_医療機関受診状況!K57</f>
        <v>19</v>
      </c>
      <c r="L453" s="174">
        <f>地区別_医療機関受診状況!L57</f>
        <v>0.90476190476190477</v>
      </c>
      <c r="M453" s="165">
        <f>地区別_医療機関受診状況!M57</f>
        <v>1841740</v>
      </c>
      <c r="N453" s="175">
        <f>地区別_医療機関受診状況!N57</f>
        <v>96933.68421052632</v>
      </c>
      <c r="O453" s="162">
        <f>地区別_医療機関受診状況!O57</f>
        <v>37</v>
      </c>
      <c r="P453" s="173">
        <f>地区別_医療機関受診状況!P57</f>
        <v>37</v>
      </c>
      <c r="Q453" s="174">
        <f>地区別_医療機関受診状況!Q57</f>
        <v>1</v>
      </c>
      <c r="R453" s="165">
        <f>地区別_医療機関受診状況!R57</f>
        <v>19674200</v>
      </c>
      <c r="S453" s="175">
        <f>地区別_医療機関受診状況!S57</f>
        <v>531735.13513513515</v>
      </c>
      <c r="T453" s="173">
        <f>地区別_医療機関受診状況!T57</f>
        <v>35</v>
      </c>
      <c r="U453" s="174">
        <f>地区別_医療機関受診状況!U57</f>
        <v>0.94594594594594594</v>
      </c>
      <c r="V453" s="165">
        <f>地区別_医療機関受診状況!V57</f>
        <v>3162958</v>
      </c>
      <c r="W453" s="162">
        <f>地区別_医療機関受診状況!W57</f>
        <v>90370.228571428568</v>
      </c>
      <c r="X453" s="162">
        <f>地区別_医療機関受診状況!X57</f>
        <v>3182</v>
      </c>
      <c r="Y453" s="173">
        <f>地区別_医療機関受診状況!Y57</f>
        <v>3146</v>
      </c>
      <c r="Z453" s="174">
        <f>地区別_医療機関受診状況!Z57</f>
        <v>0.98868636077938399</v>
      </c>
      <c r="AA453" s="165">
        <f>地区別_医療機関受診状況!AA57</f>
        <v>1542809470</v>
      </c>
      <c r="AB453" s="175">
        <f>地区別_医療機関受診状況!AB57</f>
        <v>490403.5187539733</v>
      </c>
      <c r="AC453" s="173">
        <f>地区別_医療機関受診状況!AC57</f>
        <v>2584</v>
      </c>
      <c r="AD453" s="174">
        <f>地区別_医療機関受診状況!AD57</f>
        <v>0.81206788183532375</v>
      </c>
      <c r="AE453" s="165">
        <f>地区別_医療機関受診状況!AE57</f>
        <v>259380320</v>
      </c>
      <c r="AF453" s="175">
        <f>地区別_医療機関受診状況!AF57</f>
        <v>100379.38080495356</v>
      </c>
      <c r="AG453" s="162">
        <f>地区別_医療機関受診状況!AG57</f>
        <v>1453</v>
      </c>
      <c r="AH453" s="173">
        <f>地区別_医療機関受診状況!AH57</f>
        <v>1444</v>
      </c>
      <c r="AI453" s="174">
        <f>地区別_医療機関受診状況!AI57</f>
        <v>0.99380591878871305</v>
      </c>
      <c r="AJ453" s="165">
        <f>地区別_医療機関受診状況!AJ57</f>
        <v>734720760</v>
      </c>
      <c r="AK453" s="175">
        <f>地区別_医療機関受診状況!AK57</f>
        <v>508809.39058171742</v>
      </c>
      <c r="AL453" s="173">
        <f>地区別_医療機関受診状況!AL57</f>
        <v>1239</v>
      </c>
      <c r="AM453" s="174">
        <f>地区別_医療機関受診状況!AM57</f>
        <v>0.85271851342050931</v>
      </c>
      <c r="AN453" s="165">
        <f>地区別_医療機関受診状況!AN57</f>
        <v>139288133</v>
      </c>
      <c r="AO453" s="175">
        <f>地区別_医療機関受診状況!AO57</f>
        <v>112419.800645682</v>
      </c>
      <c r="AP453" s="162">
        <f>地区別_医療機関受診状況!AP57</f>
        <v>358</v>
      </c>
      <c r="AQ453" s="173">
        <f>地区別_医療機関受診状況!AQ57</f>
        <v>355</v>
      </c>
      <c r="AR453" s="174">
        <f>地区別_医療機関受診状況!AR57</f>
        <v>0.99162011173184361</v>
      </c>
      <c r="AS453" s="165">
        <f>地区別_医療機関受診状況!AS57</f>
        <v>218381600</v>
      </c>
      <c r="AT453" s="175">
        <f>地区別_医療機関受診状況!AT57</f>
        <v>615159.43661971833</v>
      </c>
      <c r="AU453" s="173">
        <f>地区別_医療機関受診状況!AU57</f>
        <v>319</v>
      </c>
      <c r="AV453" s="174">
        <f>地区別_医療機関受診状況!AV57</f>
        <v>0.89106145251396651</v>
      </c>
      <c r="AW453" s="165">
        <f>地区別_医療機関受診状況!AW57</f>
        <v>35677736</v>
      </c>
      <c r="AX453" s="175">
        <f>地区別_医療機関受診状況!AX57</f>
        <v>111842.43260188088</v>
      </c>
      <c r="AY453" s="162">
        <f>地区別_医療機関受診状況!AY57</f>
        <v>30</v>
      </c>
      <c r="AZ453" s="173">
        <f>地区別_医療機関受診状況!AZ57</f>
        <v>29</v>
      </c>
      <c r="BA453" s="174">
        <f>地区別_医療機関受診状況!BA57</f>
        <v>0.96666666666666667</v>
      </c>
      <c r="BB453" s="165">
        <f>地区別_医療機関受診状況!BB57</f>
        <v>21913310</v>
      </c>
      <c r="BC453" s="175">
        <f>地区別_医療機関受診状況!BC57</f>
        <v>755631.37931034481</v>
      </c>
      <c r="BD453" s="173">
        <f>地区別_医療機関受診状況!BD57</f>
        <v>26</v>
      </c>
      <c r="BE453" s="174">
        <f>地区別_医療機関受診状況!BE57</f>
        <v>0.8666666666666667</v>
      </c>
      <c r="BF453" s="165">
        <f>地区別_医療機関受診状況!BF57</f>
        <v>3661100</v>
      </c>
      <c r="BG453" s="175">
        <f>地区別_医療機関受診状況!BG57</f>
        <v>140811.53846153847</v>
      </c>
      <c r="BH453" s="162">
        <f>地区別_医療機関受診状況!BH57</f>
        <v>3</v>
      </c>
      <c r="BI453" s="173">
        <f>地区別_医療機関受診状況!BI57</f>
        <v>3</v>
      </c>
      <c r="BJ453" s="174">
        <f>地区別_医療機関受診状況!BJ57</f>
        <v>1</v>
      </c>
      <c r="BK453" s="165">
        <f>地区別_医療機関受診状況!BK57</f>
        <v>1096770</v>
      </c>
      <c r="BL453" s="175">
        <f>地区別_医療機関受診状況!BL57</f>
        <v>365590</v>
      </c>
      <c r="BM453" s="173">
        <f>地区別_医療機関受診状況!BM57</f>
        <v>3</v>
      </c>
      <c r="BN453" s="174">
        <f>地区別_医療機関受診状況!BN57</f>
        <v>1</v>
      </c>
      <c r="BO453" s="173">
        <f>地区別_医療機関受診状況!BO57</f>
        <v>275662</v>
      </c>
      <c r="BP453" s="175">
        <f>地区別_医療機関受診状況!BP57</f>
        <v>91887.333333333328</v>
      </c>
      <c r="BQ453" s="162">
        <f>地区別_医療機関受診状況!BQ57</f>
        <v>5084</v>
      </c>
      <c r="BR453" s="173">
        <f>地区別_医療機関受診状況!BR57</f>
        <v>5035</v>
      </c>
      <c r="BS453" s="174">
        <f>地区別_医療機関受診状況!BS57</f>
        <v>0.99036191974822974</v>
      </c>
      <c r="BT453" s="173">
        <f>地区別_医療機関受診状況!BT57</f>
        <v>2552928290</v>
      </c>
      <c r="BU453" s="175">
        <f>地区別_医療機関受診状況!BU57</f>
        <v>507036.40317775571</v>
      </c>
      <c r="BV453" s="173">
        <f>地区別_医療機関受診状況!BV57</f>
        <v>4225</v>
      </c>
      <c r="BW453" s="174">
        <f>地区別_医療機関受診状況!BW57</f>
        <v>0.8310385523210071</v>
      </c>
      <c r="BX453" s="165">
        <f>地区別_医療機関受診状況!BX57</f>
        <v>443287649</v>
      </c>
      <c r="BY453" s="175">
        <f>地区別_医療機関受診状況!BY57</f>
        <v>104920.15360946745</v>
      </c>
      <c r="CA453" s="89">
        <f t="shared" si="280"/>
        <v>0.15932336742722264</v>
      </c>
      <c r="CB453" s="89">
        <f t="shared" si="281"/>
        <v>9.6380802517702646E-3</v>
      </c>
    </row>
    <row r="454" spans="2:80">
      <c r="B454" s="324"/>
      <c r="C454" s="325"/>
      <c r="D454" s="84"/>
      <c r="E454" s="209" t="s">
        <v>168</v>
      </c>
      <c r="F454" s="252">
        <f>地区別_医療機関受診状況!F58</f>
        <v>1</v>
      </c>
      <c r="G454" s="253">
        <f>地区別_医療機関受診状況!G58</f>
        <v>1</v>
      </c>
      <c r="H454" s="254">
        <f>地区別_医療機関受診状況!H58</f>
        <v>1</v>
      </c>
      <c r="I454" s="255">
        <f>地区別_医療機関受診状況!I58</f>
        <v>330180</v>
      </c>
      <c r="J454" s="256">
        <f>地区別_医療機関受診状況!J58</f>
        <v>330180</v>
      </c>
      <c r="K454" s="253">
        <f>地区別_医療機関受診状況!K58</f>
        <v>1</v>
      </c>
      <c r="L454" s="254">
        <f>地区別_医療機関受診状況!L58</f>
        <v>1</v>
      </c>
      <c r="M454" s="255">
        <f>地区別_医療機関受診状況!M58</f>
        <v>50436</v>
      </c>
      <c r="N454" s="256">
        <f>地区別_医療機関受診状況!N58</f>
        <v>50436</v>
      </c>
      <c r="O454" s="257">
        <f>地区別_医療機関受診状況!O58</f>
        <v>2</v>
      </c>
      <c r="P454" s="253">
        <f>地区別_医療機関受診状況!P58</f>
        <v>2</v>
      </c>
      <c r="Q454" s="254">
        <f>地区別_医療機関受診状況!Q58</f>
        <v>1</v>
      </c>
      <c r="R454" s="255">
        <f>地区別_医療機関受診状況!R58</f>
        <v>637110</v>
      </c>
      <c r="S454" s="256">
        <f>地区別_医療機関受診状況!S58</f>
        <v>318555</v>
      </c>
      <c r="T454" s="253">
        <f>地区別_医療機関受診状況!T58</f>
        <v>2</v>
      </c>
      <c r="U454" s="254">
        <f>地区別_医療機関受診状況!U58</f>
        <v>1</v>
      </c>
      <c r="V454" s="255">
        <f>地区別_医療機関受診状況!V58</f>
        <v>88686</v>
      </c>
      <c r="W454" s="257">
        <f>地区別_医療機関受診状況!W58</f>
        <v>44343</v>
      </c>
      <c r="X454" s="257">
        <f>地区別_医療機関受診状況!X58</f>
        <v>1051</v>
      </c>
      <c r="Y454" s="253">
        <f>地区別_医療機関受診状況!Y58</f>
        <v>1028</v>
      </c>
      <c r="Z454" s="254">
        <f>地区別_医療機関受診状況!Z58</f>
        <v>0.97811607992388205</v>
      </c>
      <c r="AA454" s="255">
        <f>地区別_医療機関受診状況!AA58</f>
        <v>446252560</v>
      </c>
      <c r="AB454" s="256">
        <f>地区別_医療機関受診状況!AB58</f>
        <v>434097.82101167314</v>
      </c>
      <c r="AC454" s="253">
        <f>地区別_医療機関受診状況!AC58</f>
        <v>833</v>
      </c>
      <c r="AD454" s="254">
        <f>地区別_医療機関受診状況!AD58</f>
        <v>0.79257849666983826</v>
      </c>
      <c r="AE454" s="255">
        <f>地区別_医療機関受診状況!AE58</f>
        <v>91888677</v>
      </c>
      <c r="AF454" s="256">
        <f>地区別_医療機関受診状況!AF58</f>
        <v>110310.53661464585</v>
      </c>
      <c r="AG454" s="257">
        <f>地区別_医療機関受診状況!AG58</f>
        <v>568</v>
      </c>
      <c r="AH454" s="253">
        <f>地区別_医療機関受診状況!AH58</f>
        <v>564</v>
      </c>
      <c r="AI454" s="254">
        <f>地区別_医療機関受診状況!AI58</f>
        <v>0.99295774647887325</v>
      </c>
      <c r="AJ454" s="255">
        <f>地区別_医療機関受診状況!AJ58</f>
        <v>350824400</v>
      </c>
      <c r="AK454" s="256">
        <f>地区別_医療機関受診状況!AK58</f>
        <v>622029.07801418437</v>
      </c>
      <c r="AL454" s="253">
        <f>地区別_医療機関受診状況!AL58</f>
        <v>490</v>
      </c>
      <c r="AM454" s="254">
        <f>地区別_医療機関受診状況!AM58</f>
        <v>0.86267605633802813</v>
      </c>
      <c r="AN454" s="255">
        <f>地区別_医療機関受診状況!AN58</f>
        <v>76805390</v>
      </c>
      <c r="AO454" s="256">
        <f>地区別_医療機関受診状況!AO58</f>
        <v>156745.69387755101</v>
      </c>
      <c r="AP454" s="257">
        <f>地区別_医療機関受診状況!AP58</f>
        <v>134</v>
      </c>
      <c r="AQ454" s="253">
        <f>地区別_医療機関受診状況!AQ58</f>
        <v>133</v>
      </c>
      <c r="AR454" s="254">
        <f>地区別_医療機関受診状況!AR58</f>
        <v>0.9925373134328358</v>
      </c>
      <c r="AS454" s="255">
        <f>地区別_医療機関受診状況!AS58</f>
        <v>75297330</v>
      </c>
      <c r="AT454" s="256">
        <f>地区別_医療機関受診状況!AT58</f>
        <v>566145.33834586467</v>
      </c>
      <c r="AU454" s="253">
        <f>地区別_医療機関受診状況!AU58</f>
        <v>117</v>
      </c>
      <c r="AV454" s="254">
        <f>地区別_医療機関受診状況!AV58</f>
        <v>0.87313432835820892</v>
      </c>
      <c r="AW454" s="255">
        <f>地区別_医療機関受診状況!AW58</f>
        <v>13038281</v>
      </c>
      <c r="AX454" s="256">
        <f>地区別_医療機関受診状況!AX58</f>
        <v>111438.29914529914</v>
      </c>
      <c r="AY454" s="257">
        <f>地区別_医療機関受診状況!AY58</f>
        <v>16</v>
      </c>
      <c r="AZ454" s="253">
        <f>地区別_医療機関受診状況!AZ58</f>
        <v>16</v>
      </c>
      <c r="BA454" s="254">
        <f>地区別_医療機関受診状況!BA58</f>
        <v>1</v>
      </c>
      <c r="BB454" s="255">
        <f>地区別_医療機関受診状況!BB58</f>
        <v>9681110</v>
      </c>
      <c r="BC454" s="256">
        <f>地区別_医療機関受診状況!BC58</f>
        <v>605069.375</v>
      </c>
      <c r="BD454" s="253">
        <f>地区別_医療機関受診状況!BD58</f>
        <v>14</v>
      </c>
      <c r="BE454" s="254">
        <f>地区別_医療機関受診状況!BE58</f>
        <v>0.875</v>
      </c>
      <c r="BF454" s="255">
        <f>地区別_医療機関受診状況!BF58</f>
        <v>1557672</v>
      </c>
      <c r="BG454" s="256">
        <f>地区別_医療機関受診状況!BG58</f>
        <v>111262.28571428571</v>
      </c>
      <c r="BH454" s="257">
        <f>地区別_医療機関受診状況!BH58</f>
        <v>1</v>
      </c>
      <c r="BI454" s="253">
        <f>地区別_医療機関受診状況!BI58</f>
        <v>1</v>
      </c>
      <c r="BJ454" s="254">
        <f>地区別_医療機関受診状況!BJ58</f>
        <v>1</v>
      </c>
      <c r="BK454" s="255">
        <f>地区別_医療機関受診状況!BK58</f>
        <v>251170</v>
      </c>
      <c r="BL454" s="256">
        <f>地区別_医療機関受診状況!BL58</f>
        <v>251170</v>
      </c>
      <c r="BM454" s="253">
        <f>地区別_医療機関受診状況!BM58</f>
        <v>1</v>
      </c>
      <c r="BN454" s="254">
        <f>地区別_医療機関受診状況!BN58</f>
        <v>1</v>
      </c>
      <c r="BO454" s="253">
        <f>地区別_医療機関受診状況!BO58</f>
        <v>154601</v>
      </c>
      <c r="BP454" s="256">
        <f>地区別_医療機関受診状況!BP58</f>
        <v>154601</v>
      </c>
      <c r="BQ454" s="257">
        <f>地区別_医療機関受診状況!BQ58</f>
        <v>1773</v>
      </c>
      <c r="BR454" s="253">
        <f>地区別_医療機関受診状況!BR58</f>
        <v>1745</v>
      </c>
      <c r="BS454" s="254">
        <f>地区別_医療機関受診状況!BS58</f>
        <v>0.98420755781161873</v>
      </c>
      <c r="BT454" s="253">
        <f>地区別_医療機関受診状況!BT58</f>
        <v>883273860</v>
      </c>
      <c r="BU454" s="256">
        <f>地区別_医療機関受診状況!BU58</f>
        <v>506174.13180515758</v>
      </c>
      <c r="BV454" s="253">
        <f>地区別_医療機関受診状況!BV58</f>
        <v>1458</v>
      </c>
      <c r="BW454" s="254">
        <f>地区別_医療機関受診状況!BW58</f>
        <v>0.82233502538071068</v>
      </c>
      <c r="BX454" s="255">
        <f>地区別_医療機関受診状況!BX58</f>
        <v>183583743</v>
      </c>
      <c r="BY454" s="256">
        <f>地区別_医療機関受診状況!BY58</f>
        <v>125914.7757201646</v>
      </c>
      <c r="CA454" s="89">
        <f t="shared" si="280"/>
        <v>0.16187253243090804</v>
      </c>
      <c r="CB454" s="89">
        <f t="shared" si="281"/>
        <v>1.5792442188381273E-2</v>
      </c>
    </row>
    <row r="455" spans="2:80">
      <c r="B455" s="324"/>
      <c r="C455" s="325"/>
      <c r="D455" s="221"/>
      <c r="E455" s="75" t="s">
        <v>234</v>
      </c>
      <c r="F455" s="167">
        <f>地区別_医療機関受診状況!F59</f>
        <v>0</v>
      </c>
      <c r="G455" s="168">
        <f>地区別_医療機関受診状況!G59</f>
        <v>0</v>
      </c>
      <c r="H455" s="169" t="str">
        <f>地区別_医療機関受診状況!H59</f>
        <v>-</v>
      </c>
      <c r="I455" s="170">
        <f>地区別_医療機関受診状況!I59</f>
        <v>0</v>
      </c>
      <c r="J455" s="171" t="str">
        <f>地区別_医療機関受診状況!J59</f>
        <v>-</v>
      </c>
      <c r="K455" s="168">
        <f>地区別_医療機関受診状況!K59</f>
        <v>0</v>
      </c>
      <c r="L455" s="169" t="str">
        <f>地区別_医療機関受診状況!L59</f>
        <v>-</v>
      </c>
      <c r="M455" s="170">
        <f>地区別_医療機関受診状況!M59</f>
        <v>0</v>
      </c>
      <c r="N455" s="171" t="str">
        <f>地区別_医療機関受診状況!N59</f>
        <v>-</v>
      </c>
      <c r="O455" s="172">
        <f>地区別_医療機関受診状況!O59</f>
        <v>0</v>
      </c>
      <c r="P455" s="168">
        <f>地区別_医療機関受診状況!P59</f>
        <v>0</v>
      </c>
      <c r="Q455" s="169" t="str">
        <f>地区別_医療機関受診状況!Q59</f>
        <v>-</v>
      </c>
      <c r="R455" s="170">
        <f>地区別_医療機関受診状況!R59</f>
        <v>0</v>
      </c>
      <c r="S455" s="171" t="str">
        <f>地区別_医療機関受診状況!S59</f>
        <v>-</v>
      </c>
      <c r="T455" s="168">
        <f>地区別_医療機関受診状況!T59</f>
        <v>0</v>
      </c>
      <c r="U455" s="169" t="str">
        <f>地区別_医療機関受診状況!U59</f>
        <v>-</v>
      </c>
      <c r="V455" s="170">
        <f>地区別_医療機関受診状況!V59</f>
        <v>0</v>
      </c>
      <c r="W455" s="172" t="str">
        <f>地区別_医療機関受診状況!W59</f>
        <v>-</v>
      </c>
      <c r="X455" s="172">
        <f>地区別_医療機関受診状況!X59</f>
        <v>0</v>
      </c>
      <c r="Y455" s="168">
        <f>地区別_医療機関受診状況!Y59</f>
        <v>0</v>
      </c>
      <c r="Z455" s="169" t="str">
        <f>地区別_医療機関受診状況!Z59</f>
        <v>-</v>
      </c>
      <c r="AA455" s="170">
        <f>地区別_医療機関受診状況!AA59</f>
        <v>0</v>
      </c>
      <c r="AB455" s="171" t="str">
        <f>地区別_医療機関受診状況!AB59</f>
        <v>-</v>
      </c>
      <c r="AC455" s="168">
        <f>地区別_医療機関受診状況!AC59</f>
        <v>0</v>
      </c>
      <c r="AD455" s="169" t="str">
        <f>地区別_医療機関受診状況!AD59</f>
        <v>-</v>
      </c>
      <c r="AE455" s="170">
        <f>地区別_医療機関受診状況!AE59</f>
        <v>0</v>
      </c>
      <c r="AF455" s="171" t="str">
        <f>地区別_医療機関受診状況!AF59</f>
        <v>-</v>
      </c>
      <c r="AG455" s="172">
        <f>地区別_医療機関受診状況!AG59</f>
        <v>0</v>
      </c>
      <c r="AH455" s="168">
        <f>地区別_医療機関受診状況!AH59</f>
        <v>0</v>
      </c>
      <c r="AI455" s="169" t="str">
        <f>地区別_医療機関受診状況!AI59</f>
        <v>-</v>
      </c>
      <c r="AJ455" s="170">
        <f>地区別_医療機関受診状況!AJ59</f>
        <v>0</v>
      </c>
      <c r="AK455" s="171" t="str">
        <f>地区別_医療機関受診状況!AK59</f>
        <v>-</v>
      </c>
      <c r="AL455" s="168">
        <f>地区別_医療機関受診状況!AL59</f>
        <v>0</v>
      </c>
      <c r="AM455" s="169" t="str">
        <f>地区別_医療機関受診状況!AM59</f>
        <v>-</v>
      </c>
      <c r="AN455" s="170">
        <f>地区別_医療機関受診状況!AN59</f>
        <v>0</v>
      </c>
      <c r="AO455" s="171" t="str">
        <f>地区別_医療機関受診状況!AO59</f>
        <v>-</v>
      </c>
      <c r="AP455" s="172">
        <f>地区別_医療機関受診状況!AP59</f>
        <v>0</v>
      </c>
      <c r="AQ455" s="168">
        <f>地区別_医療機関受診状況!AQ59</f>
        <v>0</v>
      </c>
      <c r="AR455" s="169" t="str">
        <f>地区別_医療機関受診状況!AR59</f>
        <v>-</v>
      </c>
      <c r="AS455" s="170">
        <f>地区別_医療機関受診状況!AS59</f>
        <v>0</v>
      </c>
      <c r="AT455" s="171" t="str">
        <f>地区別_医療機関受診状況!AT59</f>
        <v>-</v>
      </c>
      <c r="AU455" s="168">
        <f>地区別_医療機関受診状況!AU59</f>
        <v>0</v>
      </c>
      <c r="AV455" s="169" t="str">
        <f>地区別_医療機関受診状況!AV59</f>
        <v>-</v>
      </c>
      <c r="AW455" s="170">
        <f>地区別_医療機関受診状況!AW59</f>
        <v>0</v>
      </c>
      <c r="AX455" s="171" t="str">
        <f>地区別_医療機関受診状況!AX59</f>
        <v>-</v>
      </c>
      <c r="AY455" s="172">
        <f>地区別_医療機関受診状況!AY59</f>
        <v>0</v>
      </c>
      <c r="AZ455" s="168">
        <f>地区別_医療機関受診状況!AZ59</f>
        <v>0</v>
      </c>
      <c r="BA455" s="169" t="str">
        <f>地区別_医療機関受診状況!BA59</f>
        <v>-</v>
      </c>
      <c r="BB455" s="170">
        <f>地区別_医療機関受診状況!BB59</f>
        <v>0</v>
      </c>
      <c r="BC455" s="171" t="str">
        <f>地区別_医療機関受診状況!BC59</f>
        <v>-</v>
      </c>
      <c r="BD455" s="168">
        <f>地区別_医療機関受診状況!BD59</f>
        <v>0</v>
      </c>
      <c r="BE455" s="169" t="str">
        <f>地区別_医療機関受診状況!BE59</f>
        <v>-</v>
      </c>
      <c r="BF455" s="170">
        <f>地区別_医療機関受診状況!BF59</f>
        <v>0</v>
      </c>
      <c r="BG455" s="171" t="str">
        <f>地区別_医療機関受診状況!BG59</f>
        <v>-</v>
      </c>
      <c r="BH455" s="172">
        <f>地区別_医療機関受診状況!BH59</f>
        <v>0</v>
      </c>
      <c r="BI455" s="168">
        <f>地区別_医療機関受診状況!BI59</f>
        <v>0</v>
      </c>
      <c r="BJ455" s="169" t="str">
        <f>地区別_医療機関受診状況!BJ59</f>
        <v>-</v>
      </c>
      <c r="BK455" s="170">
        <f>地区別_医療機関受診状況!BK59</f>
        <v>0</v>
      </c>
      <c r="BL455" s="171" t="str">
        <f>地区別_医療機関受診状況!BL59</f>
        <v>-</v>
      </c>
      <c r="BM455" s="168">
        <f>地区別_医療機関受診状況!BM59</f>
        <v>0</v>
      </c>
      <c r="BN455" s="169" t="str">
        <f>地区別_医療機関受診状況!BN59</f>
        <v>-</v>
      </c>
      <c r="BO455" s="168">
        <f>地区別_医療機関受診状況!BO59</f>
        <v>0</v>
      </c>
      <c r="BP455" s="171" t="str">
        <f>地区別_医療機関受診状況!BP59</f>
        <v>-</v>
      </c>
      <c r="BQ455" s="172">
        <f>地区別_医療機関受診状況!BQ59</f>
        <v>0</v>
      </c>
      <c r="BR455" s="168">
        <f>地区別_医療機関受診状況!BR59</f>
        <v>0</v>
      </c>
      <c r="BS455" s="169" t="str">
        <f>地区別_医療機関受診状況!BS59</f>
        <v>-</v>
      </c>
      <c r="BT455" s="168">
        <f>地区別_医療機関受診状況!BT59</f>
        <v>0</v>
      </c>
      <c r="BU455" s="171" t="str">
        <f>地区別_医療機関受診状況!BU59</f>
        <v>-</v>
      </c>
      <c r="BV455" s="168">
        <f>地区別_医療機関受診状況!BV59</f>
        <v>0</v>
      </c>
      <c r="BW455" s="169" t="str">
        <f>地区別_医療機関受診状況!BW59</f>
        <v>-</v>
      </c>
      <c r="BX455" s="170">
        <f>地区別_医療機関受診状況!BX59</f>
        <v>0</v>
      </c>
      <c r="BY455" s="171" t="str">
        <f>地区別_医療機関受診状況!BY59</f>
        <v>-</v>
      </c>
      <c r="CA455" s="89" t="str">
        <f>IFERROR(BS455-BW455,"-")</f>
        <v>-</v>
      </c>
      <c r="CB455" s="89" t="str">
        <f t="shared" si="281"/>
        <v>-</v>
      </c>
    </row>
    <row r="456" spans="2:80" ht="13.5" customHeight="1">
      <c r="B456" s="326"/>
      <c r="C456" s="327"/>
      <c r="D456" s="338" t="s">
        <v>225</v>
      </c>
      <c r="E456" s="339"/>
      <c r="F456" s="123">
        <f>地区別_医療機関受診状況!F60</f>
        <v>2641</v>
      </c>
      <c r="G456" s="149">
        <f>地区別_医療機関受診状況!G60</f>
        <v>2535</v>
      </c>
      <c r="H456" s="150">
        <f>地区別_医療機関受診状況!H60</f>
        <v>0.95986368799697086</v>
      </c>
      <c r="I456" s="151">
        <f>地区別_医療機関受診状況!I60</f>
        <v>4896025840</v>
      </c>
      <c r="J456" s="152">
        <f>地区別_医療機関受診状況!J60</f>
        <v>1931371.1400394477</v>
      </c>
      <c r="K456" s="149">
        <f>地区別_医療機関受診状況!K60</f>
        <v>2139</v>
      </c>
      <c r="L456" s="150">
        <f>地区別_医療機関受診状況!L60</f>
        <v>0.80992048466489963</v>
      </c>
      <c r="M456" s="151">
        <f>地区別_医療機関受診状況!M60</f>
        <v>1822181670</v>
      </c>
      <c r="N456" s="152">
        <f>地区別_医療機関受診状況!N60</f>
        <v>851884.83870967745</v>
      </c>
      <c r="O456" s="153">
        <f>地区別_医療機関受診状況!O60</f>
        <v>7032</v>
      </c>
      <c r="P456" s="149">
        <f>地区別_医療機関受診状況!P60</f>
        <v>6733</v>
      </c>
      <c r="Q456" s="150">
        <f>地区別_医療機関受診状況!Q60</f>
        <v>0.95748009101251419</v>
      </c>
      <c r="R456" s="151">
        <f>地区別_医療機関受診状況!R60</f>
        <v>14028957660</v>
      </c>
      <c r="S456" s="152">
        <f>地区別_医療機関受診状況!S60</f>
        <v>2083611.7124610129</v>
      </c>
      <c r="T456" s="149">
        <f>地区別_医療機関受診状況!T60</f>
        <v>5910</v>
      </c>
      <c r="U456" s="150">
        <f>地区別_医療機関受診状況!U60</f>
        <v>0.84044368600682595</v>
      </c>
      <c r="V456" s="154">
        <f>地区別_医療機関受診状況!V60</f>
        <v>5802068643</v>
      </c>
      <c r="W456" s="153">
        <f>地区別_医療機関受診状況!W60</f>
        <v>981737.50304568524</v>
      </c>
      <c r="X456" s="153">
        <f>地区別_医療機関受診状況!X60</f>
        <v>356547</v>
      </c>
      <c r="Y456" s="149">
        <f>地区別_医療機関受診状況!Y60</f>
        <v>328331</v>
      </c>
      <c r="Z456" s="150">
        <f>地区別_医療機関受診状況!Z60</f>
        <v>0.92086316810967417</v>
      </c>
      <c r="AA456" s="151">
        <f>地区別_医療機関受診状況!AA60</f>
        <v>250603953860</v>
      </c>
      <c r="AB456" s="152">
        <f>地区別_医療機関受診状況!AB60</f>
        <v>763266.19740444853</v>
      </c>
      <c r="AC456" s="149">
        <f>地区別_医療機関受診状況!AC60</f>
        <v>282044</v>
      </c>
      <c r="AD456" s="150">
        <f>地区別_医療機関受診状況!AD60</f>
        <v>0.79104297610132746</v>
      </c>
      <c r="AE456" s="151">
        <f>地区別_医療機関受診状況!AE60</f>
        <v>57992492709</v>
      </c>
      <c r="AF456" s="152">
        <f>地区別_医療機関受診状況!AF60</f>
        <v>205615.05548425068</v>
      </c>
      <c r="AG456" s="153">
        <f>地区別_医療機関受診状況!AG60</f>
        <v>291202</v>
      </c>
      <c r="AH456" s="149">
        <f>地区別_医療機関受診状況!AH60</f>
        <v>275503</v>
      </c>
      <c r="AI456" s="150">
        <f>地区別_医療機関受診状況!AI60</f>
        <v>0.94608896916916785</v>
      </c>
      <c r="AJ456" s="151">
        <f>地区別_医療機関受診状況!AJ60</f>
        <v>258279061690</v>
      </c>
      <c r="AK456" s="152">
        <f>地区別_医療機関受診状況!AK60</f>
        <v>937481.84843722207</v>
      </c>
      <c r="AL456" s="149">
        <f>地区別_医療機関受診状況!AL60</f>
        <v>247249</v>
      </c>
      <c r="AM456" s="150">
        <f>地区別_医療機関受診状況!AM60</f>
        <v>0.849063536651534</v>
      </c>
      <c r="AN456" s="151">
        <f>地区別_医療機関受診状況!AN60</f>
        <v>56601968522</v>
      </c>
      <c r="AO456" s="152">
        <f>地区別_医療機関受診状況!AO60</f>
        <v>228926.98664908655</v>
      </c>
      <c r="AP456" s="153">
        <f>地区別_医療機関受診状況!AP60</f>
        <v>197004</v>
      </c>
      <c r="AQ456" s="149">
        <f>地区別_医療機関受診状況!AQ60</f>
        <v>187136</v>
      </c>
      <c r="AR456" s="150">
        <f>地区別_医療機関受診状況!AR60</f>
        <v>0.94990964650463949</v>
      </c>
      <c r="AS456" s="151">
        <f>地区別_医療機関受診状況!AS60</f>
        <v>196314344120</v>
      </c>
      <c r="AT456" s="152">
        <f>地区別_医療機関受診状況!AT60</f>
        <v>1049046.3840201779</v>
      </c>
      <c r="AU456" s="149">
        <f>地区別_医療機関受診状況!AU60</f>
        <v>170666</v>
      </c>
      <c r="AV456" s="150">
        <f>地区別_医療機関受診状況!AV60</f>
        <v>0.8663072831008507</v>
      </c>
      <c r="AW456" s="151">
        <f>地区別_医療機関受診状況!AW60</f>
        <v>40062481228</v>
      </c>
      <c r="AX456" s="152">
        <f>地区別_医療機関受診状況!AX60</f>
        <v>234742.01790631993</v>
      </c>
      <c r="AY456" s="153">
        <f>地区別_医療機関受診状況!AY60</f>
        <v>90935</v>
      </c>
      <c r="AZ456" s="149">
        <f>地区別_医療機関受診状況!AZ60</f>
        <v>84584</v>
      </c>
      <c r="BA456" s="150">
        <f>地区別_医療機関受診状況!BA60</f>
        <v>0.93015890471215701</v>
      </c>
      <c r="BB456" s="151">
        <f>地区別_医療機関受診状況!BB60</f>
        <v>92858307580</v>
      </c>
      <c r="BC456" s="152">
        <f>地区別_医療機関受診状況!BC60</f>
        <v>1097823.5550458715</v>
      </c>
      <c r="BD456" s="149">
        <f>地区別_医療機関受診状況!BD60</f>
        <v>76709</v>
      </c>
      <c r="BE456" s="150">
        <f>地区別_医療機関受診状況!BE60</f>
        <v>0.8435585858030461</v>
      </c>
      <c r="BF456" s="151">
        <f>地区別_医療機関受診状況!BF60</f>
        <v>16773995715</v>
      </c>
      <c r="BG456" s="152">
        <f>地区別_医療機関受診状況!BG60</f>
        <v>218670.50430849052</v>
      </c>
      <c r="BH456" s="153">
        <f>地区別_医療機関受診状況!BH60</f>
        <v>31785</v>
      </c>
      <c r="BI456" s="149">
        <f>地区別_医療機関受診状況!BI60</f>
        <v>27937</v>
      </c>
      <c r="BJ456" s="150">
        <f>地区別_医療機関受診状況!BJ60</f>
        <v>0.87893660531697337</v>
      </c>
      <c r="BK456" s="151">
        <f>地区別_医療機関受診状況!BK60</f>
        <v>31148078740</v>
      </c>
      <c r="BL456" s="152">
        <f>地区別_医療機関受診状況!BL60</f>
        <v>1114939.998568207</v>
      </c>
      <c r="BM456" s="149">
        <f>地区別_医療機関受診状況!BM60</f>
        <v>24464</v>
      </c>
      <c r="BN456" s="150">
        <f>地区別_医療機関受診状況!BN60</f>
        <v>0.76967122856693404</v>
      </c>
      <c r="BO456" s="149">
        <f>地区別_医療機関受診状況!BO60</f>
        <v>5153890084</v>
      </c>
      <c r="BP456" s="152">
        <f>地区別_医療機関受診状況!BP60</f>
        <v>210672.42004578156</v>
      </c>
      <c r="BQ456" s="153">
        <f>地区別_医療機関受診状況!BQ60</f>
        <v>977146</v>
      </c>
      <c r="BR456" s="149">
        <f>地区別_医療機関受診状況!BR60</f>
        <v>912759</v>
      </c>
      <c r="BS456" s="150">
        <f>地区別_医療機関受診状況!BS60</f>
        <v>0.93410708328131109</v>
      </c>
      <c r="BT456" s="149">
        <f>地区別_医療機関受診状況!BT60</f>
        <v>848128729490</v>
      </c>
      <c r="BU456" s="152">
        <f>地区別_医療機関受診状況!BU60</f>
        <v>929192.4040080678</v>
      </c>
      <c r="BV456" s="149">
        <f>地区別_医療機関受診状況!BV60</f>
        <v>809181</v>
      </c>
      <c r="BW456" s="150">
        <f>地区別_医療機関受診状況!BW60</f>
        <v>0.82810654702572595</v>
      </c>
      <c r="BX456" s="151">
        <f>地区別_医療機関受診状況!BX60</f>
        <v>184209078571</v>
      </c>
      <c r="BY456" s="152">
        <f>地区別_医療機関受診状況!BY60</f>
        <v>227648.79374453923</v>
      </c>
      <c r="CA456" s="89">
        <f t="shared" ref="CA456" si="319">IFERROR(BS456-BW456,"-")</f>
        <v>0.10600053625558514</v>
      </c>
      <c r="CB456" s="89">
        <f t="shared" ref="CB456" si="320">IFERROR(1-BS456,"-")</f>
        <v>6.589291671868891E-2</v>
      </c>
    </row>
  </sheetData>
  <mergeCells count="416">
    <mergeCell ref="C43:C48"/>
    <mergeCell ref="B43:B48"/>
    <mergeCell ref="C49:C54"/>
    <mergeCell ref="B49:B54"/>
    <mergeCell ref="C55:C60"/>
    <mergeCell ref="B55:B60"/>
    <mergeCell ref="C61:C66"/>
    <mergeCell ref="B61:B66"/>
    <mergeCell ref="C67:C72"/>
    <mergeCell ref="B67:B72"/>
    <mergeCell ref="C13:C18"/>
    <mergeCell ref="C7:C12"/>
    <mergeCell ref="B31:B36"/>
    <mergeCell ref="B25:B30"/>
    <mergeCell ref="B19:B24"/>
    <mergeCell ref="B13:B18"/>
    <mergeCell ref="B7:B12"/>
    <mergeCell ref="C37:C42"/>
    <mergeCell ref="B37:B42"/>
    <mergeCell ref="C31:C36"/>
    <mergeCell ref="C25:C30"/>
    <mergeCell ref="C19:C24"/>
    <mergeCell ref="B451:C456"/>
    <mergeCell ref="C403:C408"/>
    <mergeCell ref="B403:B408"/>
    <mergeCell ref="C409:C414"/>
    <mergeCell ref="B409:B414"/>
    <mergeCell ref="C415:C420"/>
    <mergeCell ref="B415:B420"/>
    <mergeCell ref="C421:C426"/>
    <mergeCell ref="B421:B426"/>
    <mergeCell ref="B427:B432"/>
    <mergeCell ref="C427:C432"/>
    <mergeCell ref="C433:C438"/>
    <mergeCell ref="B433:B438"/>
    <mergeCell ref="C439:C444"/>
    <mergeCell ref="B439:B444"/>
    <mergeCell ref="C445:C450"/>
    <mergeCell ref="B445:B450"/>
    <mergeCell ref="D48:E48"/>
    <mergeCell ref="D54:E54"/>
    <mergeCell ref="D60:E60"/>
    <mergeCell ref="AG3:AO3"/>
    <mergeCell ref="D49:E49"/>
    <mergeCell ref="D50:E50"/>
    <mergeCell ref="D13:E13"/>
    <mergeCell ref="D14:E14"/>
    <mergeCell ref="D19:E19"/>
    <mergeCell ref="D20:E20"/>
    <mergeCell ref="D25:E25"/>
    <mergeCell ref="D26:E26"/>
    <mergeCell ref="D31:E31"/>
    <mergeCell ref="D32:E32"/>
    <mergeCell ref="D37:E37"/>
    <mergeCell ref="D38:E38"/>
    <mergeCell ref="D43:E43"/>
    <mergeCell ref="D44:E44"/>
    <mergeCell ref="D55:E55"/>
    <mergeCell ref="D56:E56"/>
    <mergeCell ref="BH4:BH6"/>
    <mergeCell ref="BI4:BL5"/>
    <mergeCell ref="BH3:BP3"/>
    <mergeCell ref="BQ3:BY3"/>
    <mergeCell ref="D18:E18"/>
    <mergeCell ref="D24:E24"/>
    <mergeCell ref="D30:E30"/>
    <mergeCell ref="D36:E36"/>
    <mergeCell ref="D42:E42"/>
    <mergeCell ref="CI5:CL5"/>
    <mergeCell ref="D7:E7"/>
    <mergeCell ref="D12:E12"/>
    <mergeCell ref="BV5:BY5"/>
    <mergeCell ref="CA5:CA6"/>
    <mergeCell ref="CD5:CD6"/>
    <mergeCell ref="CE5:CH5"/>
    <mergeCell ref="BD5:BG5"/>
    <mergeCell ref="BM5:BP5"/>
    <mergeCell ref="AL5:AO5"/>
    <mergeCell ref="AU5:AX5"/>
    <mergeCell ref="BQ4:BQ6"/>
    <mergeCell ref="BR4:BU5"/>
    <mergeCell ref="T5:W5"/>
    <mergeCell ref="AC5:AF5"/>
    <mergeCell ref="F4:F6"/>
    <mergeCell ref="G4:J5"/>
    <mergeCell ref="O4:O6"/>
    <mergeCell ref="K5:N5"/>
    <mergeCell ref="AG4:AG6"/>
    <mergeCell ref="AH4:AK5"/>
    <mergeCell ref="AP4:AP6"/>
    <mergeCell ref="AQ4:AT5"/>
    <mergeCell ref="AY4:AY6"/>
    <mergeCell ref="B3:B6"/>
    <mergeCell ref="C3:C6"/>
    <mergeCell ref="D3:E6"/>
    <mergeCell ref="P4:S5"/>
    <mergeCell ref="X4:X6"/>
    <mergeCell ref="Y4:AB5"/>
    <mergeCell ref="D8:E8"/>
    <mergeCell ref="AP3:AX3"/>
    <mergeCell ref="AY3:BG3"/>
    <mergeCell ref="F3:N3"/>
    <mergeCell ref="O3:W3"/>
    <mergeCell ref="X3:AF3"/>
    <mergeCell ref="AZ4:BC5"/>
    <mergeCell ref="D409:E409"/>
    <mergeCell ref="D410:E410"/>
    <mergeCell ref="D360:E360"/>
    <mergeCell ref="D313:E313"/>
    <mergeCell ref="D314:E314"/>
    <mergeCell ref="D319:E319"/>
    <mergeCell ref="D320:E320"/>
    <mergeCell ref="D318:E318"/>
    <mergeCell ref="D324:E324"/>
    <mergeCell ref="D325:E325"/>
    <mergeCell ref="D326:E326"/>
    <mergeCell ref="D331:E331"/>
    <mergeCell ref="D332:E332"/>
    <mergeCell ref="D330:E330"/>
    <mergeCell ref="D336:E336"/>
    <mergeCell ref="D361:E361"/>
    <mergeCell ref="D362:E362"/>
    <mergeCell ref="D366:E366"/>
    <mergeCell ref="D379:E379"/>
    <mergeCell ref="D380:E380"/>
    <mergeCell ref="D438:E438"/>
    <mergeCell ref="D444:E444"/>
    <mergeCell ref="D445:E445"/>
    <mergeCell ref="D415:E415"/>
    <mergeCell ref="D416:E416"/>
    <mergeCell ref="D414:E414"/>
    <mergeCell ref="D420:E420"/>
    <mergeCell ref="D433:E433"/>
    <mergeCell ref="D434:E434"/>
    <mergeCell ref="D421:E421"/>
    <mergeCell ref="D422:E422"/>
    <mergeCell ref="D427:E427"/>
    <mergeCell ref="D428:E428"/>
    <mergeCell ref="D426:E426"/>
    <mergeCell ref="D432:E432"/>
    <mergeCell ref="B385:B390"/>
    <mergeCell ref="C379:C384"/>
    <mergeCell ref="B379:B384"/>
    <mergeCell ref="C373:C378"/>
    <mergeCell ref="C367:C372"/>
    <mergeCell ref="B373:B378"/>
    <mergeCell ref="B367:B372"/>
    <mergeCell ref="D408:E408"/>
    <mergeCell ref="C391:C396"/>
    <mergeCell ref="C397:C402"/>
    <mergeCell ref="B397:B402"/>
    <mergeCell ref="B391:B396"/>
    <mergeCell ref="D391:E391"/>
    <mergeCell ref="D392:E392"/>
    <mergeCell ref="D390:E390"/>
    <mergeCell ref="D396:E396"/>
    <mergeCell ref="D403:E403"/>
    <mergeCell ref="D404:E404"/>
    <mergeCell ref="D402:E402"/>
    <mergeCell ref="D367:E367"/>
    <mergeCell ref="D368:E368"/>
    <mergeCell ref="D372:E372"/>
    <mergeCell ref="D373:E373"/>
    <mergeCell ref="D374:E374"/>
    <mergeCell ref="D451:E451"/>
    <mergeCell ref="D452:E452"/>
    <mergeCell ref="D450:E450"/>
    <mergeCell ref="D456:E456"/>
    <mergeCell ref="D337:E337"/>
    <mergeCell ref="D338:E338"/>
    <mergeCell ref="D343:E343"/>
    <mergeCell ref="D344:E344"/>
    <mergeCell ref="D342:E342"/>
    <mergeCell ref="D348:E348"/>
    <mergeCell ref="D349:E349"/>
    <mergeCell ref="D350:E350"/>
    <mergeCell ref="D355:E355"/>
    <mergeCell ref="D356:E356"/>
    <mergeCell ref="D354:E354"/>
    <mergeCell ref="D385:E385"/>
    <mergeCell ref="D386:E386"/>
    <mergeCell ref="D378:E378"/>
    <mergeCell ref="D384:E384"/>
    <mergeCell ref="D397:E397"/>
    <mergeCell ref="D398:E398"/>
    <mergeCell ref="D446:E446"/>
    <mergeCell ref="D439:E439"/>
    <mergeCell ref="D440:E440"/>
    <mergeCell ref="C331:C336"/>
    <mergeCell ref="B331:B336"/>
    <mergeCell ref="C325:C330"/>
    <mergeCell ref="B325:B330"/>
    <mergeCell ref="C277:C282"/>
    <mergeCell ref="C271:C276"/>
    <mergeCell ref="B277:B282"/>
    <mergeCell ref="B271:B276"/>
    <mergeCell ref="C313:C318"/>
    <mergeCell ref="C319:C324"/>
    <mergeCell ref="B319:B324"/>
    <mergeCell ref="B313:B318"/>
    <mergeCell ref="B307:B312"/>
    <mergeCell ref="C307:C312"/>
    <mergeCell ref="C301:C306"/>
    <mergeCell ref="B247:B252"/>
    <mergeCell ref="C247:C252"/>
    <mergeCell ref="C295:C300"/>
    <mergeCell ref="B295:B300"/>
    <mergeCell ref="C289:C294"/>
    <mergeCell ref="B289:B294"/>
    <mergeCell ref="B283:B288"/>
    <mergeCell ref="C283:C288"/>
    <mergeCell ref="D301:E301"/>
    <mergeCell ref="D253:E253"/>
    <mergeCell ref="D254:E254"/>
    <mergeCell ref="D259:E259"/>
    <mergeCell ref="D260:E260"/>
    <mergeCell ref="D258:E258"/>
    <mergeCell ref="D264:E264"/>
    <mergeCell ref="D294:E294"/>
    <mergeCell ref="D300:E300"/>
    <mergeCell ref="C265:C270"/>
    <mergeCell ref="C259:C264"/>
    <mergeCell ref="C253:C258"/>
    <mergeCell ref="B259:B264"/>
    <mergeCell ref="B253:B258"/>
    <mergeCell ref="D252:E252"/>
    <mergeCell ref="D308:E308"/>
    <mergeCell ref="D306:E306"/>
    <mergeCell ref="D312:E312"/>
    <mergeCell ref="B301:B306"/>
    <mergeCell ref="D265:E265"/>
    <mergeCell ref="D266:E266"/>
    <mergeCell ref="D271:E271"/>
    <mergeCell ref="D272:E272"/>
    <mergeCell ref="D270:E270"/>
    <mergeCell ref="D276:E276"/>
    <mergeCell ref="D277:E277"/>
    <mergeCell ref="D278:E278"/>
    <mergeCell ref="D283:E283"/>
    <mergeCell ref="D284:E284"/>
    <mergeCell ref="D282:E282"/>
    <mergeCell ref="D288:E288"/>
    <mergeCell ref="B265:B270"/>
    <mergeCell ref="D289:E289"/>
    <mergeCell ref="D290:E290"/>
    <mergeCell ref="D295:E295"/>
    <mergeCell ref="D296:E296"/>
    <mergeCell ref="D302:E302"/>
    <mergeCell ref="D307:E307"/>
    <mergeCell ref="C211:C216"/>
    <mergeCell ref="B211:B216"/>
    <mergeCell ref="C205:C210"/>
    <mergeCell ref="B205:B210"/>
    <mergeCell ref="C241:C246"/>
    <mergeCell ref="C235:C240"/>
    <mergeCell ref="C229:C234"/>
    <mergeCell ref="B241:B246"/>
    <mergeCell ref="B235:B240"/>
    <mergeCell ref="B229:B234"/>
    <mergeCell ref="C223:C228"/>
    <mergeCell ref="B223:B228"/>
    <mergeCell ref="C217:C222"/>
    <mergeCell ref="B217:B222"/>
    <mergeCell ref="D236:E236"/>
    <mergeCell ref="D240:E240"/>
    <mergeCell ref="D241:E241"/>
    <mergeCell ref="D198:E198"/>
    <mergeCell ref="D204:E204"/>
    <mergeCell ref="D206:E206"/>
    <mergeCell ref="D211:E211"/>
    <mergeCell ref="D212:E212"/>
    <mergeCell ref="D210:E210"/>
    <mergeCell ref="D229:E229"/>
    <mergeCell ref="D230:E230"/>
    <mergeCell ref="D235:E235"/>
    <mergeCell ref="D234:E234"/>
    <mergeCell ref="D217:E217"/>
    <mergeCell ref="D218:E218"/>
    <mergeCell ref="D223:E223"/>
    <mergeCell ref="D224:E224"/>
    <mergeCell ref="D222:E222"/>
    <mergeCell ref="D228:E228"/>
    <mergeCell ref="D242:E242"/>
    <mergeCell ref="D247:E247"/>
    <mergeCell ref="D248:E248"/>
    <mergeCell ref="D246:E246"/>
    <mergeCell ref="D216:E216"/>
    <mergeCell ref="C175:C180"/>
    <mergeCell ref="B175:B180"/>
    <mergeCell ref="D205:E205"/>
    <mergeCell ref="D169:E169"/>
    <mergeCell ref="D170:E170"/>
    <mergeCell ref="D175:E175"/>
    <mergeCell ref="D176:E176"/>
    <mergeCell ref="D174:E174"/>
    <mergeCell ref="D180:E180"/>
    <mergeCell ref="D188:E188"/>
    <mergeCell ref="D192:E192"/>
    <mergeCell ref="C181:C186"/>
    <mergeCell ref="B181:B186"/>
    <mergeCell ref="C187:C192"/>
    <mergeCell ref="B187:B192"/>
    <mergeCell ref="C193:C198"/>
    <mergeCell ref="B193:B198"/>
    <mergeCell ref="C199:C204"/>
    <mergeCell ref="B199:B204"/>
    <mergeCell ref="D193:E193"/>
    <mergeCell ref="D194:E194"/>
    <mergeCell ref="D199:E199"/>
    <mergeCell ref="D200:E200"/>
    <mergeCell ref="C151:C156"/>
    <mergeCell ref="B151:B156"/>
    <mergeCell ref="C145:C150"/>
    <mergeCell ref="C139:C144"/>
    <mergeCell ref="B145:B150"/>
    <mergeCell ref="B139:B144"/>
    <mergeCell ref="D181:E181"/>
    <mergeCell ref="D182:E182"/>
    <mergeCell ref="D187:E187"/>
    <mergeCell ref="D186:E186"/>
    <mergeCell ref="D145:E145"/>
    <mergeCell ref="D146:E146"/>
    <mergeCell ref="D151:E151"/>
    <mergeCell ref="D152:E152"/>
    <mergeCell ref="D150:E150"/>
    <mergeCell ref="D156:E156"/>
    <mergeCell ref="D164:E164"/>
    <mergeCell ref="D168:E168"/>
    <mergeCell ref="C157:C162"/>
    <mergeCell ref="B157:B162"/>
    <mergeCell ref="B133:B138"/>
    <mergeCell ref="B127:B132"/>
    <mergeCell ref="B121:B126"/>
    <mergeCell ref="D103:E103"/>
    <mergeCell ref="D104:E104"/>
    <mergeCell ref="C163:C168"/>
    <mergeCell ref="B163:B168"/>
    <mergeCell ref="C169:C174"/>
    <mergeCell ref="B169:B174"/>
    <mergeCell ref="D157:E157"/>
    <mergeCell ref="D158:E158"/>
    <mergeCell ref="D163:E163"/>
    <mergeCell ref="D162:E162"/>
    <mergeCell ref="D121:E121"/>
    <mergeCell ref="D122:E122"/>
    <mergeCell ref="D127:E127"/>
    <mergeCell ref="D128:E128"/>
    <mergeCell ref="D126:E126"/>
    <mergeCell ref="D132:E132"/>
    <mergeCell ref="D140:E140"/>
    <mergeCell ref="D144:E144"/>
    <mergeCell ref="D133:E133"/>
    <mergeCell ref="D134:E134"/>
    <mergeCell ref="D139:E139"/>
    <mergeCell ref="D138:E138"/>
    <mergeCell ref="D116:E116"/>
    <mergeCell ref="D120:E120"/>
    <mergeCell ref="C133:C138"/>
    <mergeCell ref="C127:C132"/>
    <mergeCell ref="C121:C126"/>
    <mergeCell ref="D96:E96"/>
    <mergeCell ref="D73:E73"/>
    <mergeCell ref="D74:E74"/>
    <mergeCell ref="D79:E79"/>
    <mergeCell ref="D80:E80"/>
    <mergeCell ref="D92:E92"/>
    <mergeCell ref="B115:B120"/>
    <mergeCell ref="C103:C108"/>
    <mergeCell ref="B109:B114"/>
    <mergeCell ref="B103:B108"/>
    <mergeCell ref="C73:C78"/>
    <mergeCell ref="B73:B78"/>
    <mergeCell ref="C79:C84"/>
    <mergeCell ref="B79:B84"/>
    <mergeCell ref="C85:C90"/>
    <mergeCell ref="B85:B90"/>
    <mergeCell ref="C91:C96"/>
    <mergeCell ref="B91:B96"/>
    <mergeCell ref="C97:C102"/>
    <mergeCell ref="B97:B102"/>
    <mergeCell ref="C109:C114"/>
    <mergeCell ref="C115:C120"/>
    <mergeCell ref="D61:E61"/>
    <mergeCell ref="D62:E62"/>
    <mergeCell ref="D67:E67"/>
    <mergeCell ref="D68:E68"/>
    <mergeCell ref="D66:E66"/>
    <mergeCell ref="D72:E72"/>
    <mergeCell ref="D85:E85"/>
    <mergeCell ref="D86:E86"/>
    <mergeCell ref="D91:E91"/>
    <mergeCell ref="D90:E90"/>
    <mergeCell ref="CR5:CR6"/>
    <mergeCell ref="CB5:CB6"/>
    <mergeCell ref="CM5:CP5"/>
    <mergeCell ref="C361:C366"/>
    <mergeCell ref="B361:B366"/>
    <mergeCell ref="C355:C360"/>
    <mergeCell ref="C385:C390"/>
    <mergeCell ref="D78:E78"/>
    <mergeCell ref="D84:E84"/>
    <mergeCell ref="D97:E97"/>
    <mergeCell ref="D98:E98"/>
    <mergeCell ref="C349:C354"/>
    <mergeCell ref="B355:B360"/>
    <mergeCell ref="B349:B354"/>
    <mergeCell ref="C343:C348"/>
    <mergeCell ref="B343:B348"/>
    <mergeCell ref="C337:C342"/>
    <mergeCell ref="B337:B342"/>
    <mergeCell ref="D102:E102"/>
    <mergeCell ref="D108:E108"/>
    <mergeCell ref="D109:E109"/>
    <mergeCell ref="D110:E110"/>
    <mergeCell ref="D115:E115"/>
    <mergeCell ref="D114:E114"/>
  </mergeCells>
  <phoneticPr fontId="3"/>
  <pageMargins left="0.70866141732283472" right="0.19685039370078741" top="0.59055118110236227" bottom="0.59055118110236227" header="0.31496062992125984" footer="0.31496062992125984"/>
  <pageSetup paperSize="8" scale="70" fitToHeight="0" orientation="landscape" r:id="rId1"/>
  <headerFooter>
    <oddHeader>&amp;R&amp;"ＭＳ 明朝,標準"&amp;12 2-7.人間ドック受診に係る分析</oddHeader>
  </headerFooter>
  <rowBreaks count="7" manualBreakCount="7">
    <brk id="66" max="76" man="1"/>
    <brk id="126" max="76" man="1"/>
    <brk id="186" max="76" man="1"/>
    <brk id="246" max="76" man="1"/>
    <brk id="306" max="76" man="1"/>
    <brk id="366" max="76" man="1"/>
    <brk id="426" max="76" man="1"/>
  </rowBreaks>
  <colBreaks count="2" manualBreakCount="2">
    <brk id="32" max="455" man="1"/>
    <brk id="59" max="455" man="1"/>
  </colBreaks>
  <ignoredErrors>
    <ignoredError sqref="BS7:BS450 BU7:BU450 BW7:BW450" formula="1"/>
    <ignoredError sqref="CE7:CP81" emptyCellReferenc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8003A-034A-4B8E-9E8C-BEBF6DE1946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248</v>
      </c>
    </row>
    <row r="2" spans="1:1" ht="16.5" customHeight="1">
      <c r="A2" s="4" t="s">
        <v>251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90E5A-5EAC-47FD-A1DD-C6F2E8E73ABC}">
  <dimension ref="A1:K3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1" width="4.625" style="4" customWidth="1"/>
    <col min="12" max="12" width="9.625" style="4" customWidth="1"/>
    <col min="13" max="18" width="13.125" style="4" customWidth="1"/>
    <col min="19" max="19" width="20.625" style="4" customWidth="1"/>
    <col min="20" max="20" width="13.125" style="4" customWidth="1"/>
    <col min="21" max="16384" width="9" style="4"/>
  </cols>
  <sheetData>
    <row r="1" spans="1:11" ht="16.5" customHeight="1">
      <c r="A1" s="4" t="s">
        <v>249</v>
      </c>
    </row>
    <row r="2" spans="1:11" ht="16.5" customHeight="1">
      <c r="A2" s="4" t="s">
        <v>251</v>
      </c>
    </row>
    <row r="3" spans="1:11" ht="13.5" customHeight="1">
      <c r="A3" s="4" t="s">
        <v>212</v>
      </c>
      <c r="K3" s="4" t="s">
        <v>262</v>
      </c>
    </row>
  </sheetData>
  <phoneticPr fontId="3"/>
  <pageMargins left="0.70866141732283472" right="0.19685039370078741" top="0.59055118110236227" bottom="0.59055118110236227" header="0.31496062992125984" footer="0.31496062992125984"/>
  <pageSetup paperSize="8" scale="75" fitToHeight="0" orientation="landscape" r:id="rId1"/>
  <headerFooter>
    <oddHeader>&amp;R&amp;"ＭＳ 明朝,標準"&amp;12 2-7.人間ドック受診に係る分析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97EC1-B1BD-4464-BAFC-EB0776DE19E2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250</v>
      </c>
    </row>
    <row r="2" spans="1:1" ht="16.5" customHeight="1">
      <c r="A2" s="4" t="s">
        <v>251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28EE-5BC2-4181-AE5D-56A433514318}">
  <sheetPr codeName="Sheet2"/>
  <dimension ref="A1:D2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/>
    <col min="8" max="9" width="14.875" style="4" customWidth="1"/>
    <col min="10" max="10" width="8.375" style="4" customWidth="1"/>
    <col min="11" max="16384" width="9" style="4"/>
  </cols>
  <sheetData>
    <row r="1" spans="1:4" ht="16.5" customHeight="1">
      <c r="A1" s="4" t="s">
        <v>209</v>
      </c>
    </row>
    <row r="2" spans="1:4" ht="16.5" customHeight="1">
      <c r="A2" s="4" t="s">
        <v>147</v>
      </c>
    </row>
    <row r="4" spans="1:4">
      <c r="B4" s="12"/>
      <c r="C4" s="12"/>
      <c r="D4" s="12"/>
    </row>
    <row r="5" spans="1:4">
      <c r="B5" s="12"/>
      <c r="C5" s="12"/>
      <c r="D5" s="12"/>
    </row>
    <row r="6" spans="1:4">
      <c r="B6" s="12"/>
      <c r="C6" s="12"/>
      <c r="D6" s="12"/>
    </row>
    <row r="7" spans="1:4">
      <c r="B7" s="12"/>
      <c r="C7" s="12"/>
      <c r="D7" s="12"/>
    </row>
    <row r="8" spans="1:4">
      <c r="B8" s="12"/>
      <c r="C8" s="12"/>
      <c r="D8" s="12"/>
    </row>
    <row r="9" spans="1:4">
      <c r="B9" s="12"/>
      <c r="C9" s="12"/>
      <c r="D9" s="12"/>
    </row>
    <row r="10" spans="1:4">
      <c r="B10" s="12"/>
      <c r="C10" s="12"/>
      <c r="D10" s="12"/>
    </row>
    <row r="11" spans="1:4">
      <c r="B11" s="12"/>
      <c r="C11" s="12"/>
      <c r="D11" s="12"/>
    </row>
    <row r="12" spans="1:4">
      <c r="B12" s="12"/>
      <c r="C12" s="12"/>
      <c r="D12" s="12"/>
    </row>
    <row r="13" spans="1:4">
      <c r="B13" s="12"/>
      <c r="C13" s="12"/>
      <c r="D13" s="12"/>
    </row>
    <row r="14" spans="1:4">
      <c r="B14" s="12"/>
      <c r="C14" s="12"/>
      <c r="D14" s="12"/>
    </row>
    <row r="15" spans="1:4">
      <c r="B15" s="12"/>
      <c r="C15" s="12"/>
      <c r="D15" s="12"/>
    </row>
    <row r="16" spans="1:4">
      <c r="B16" s="12"/>
      <c r="C16" s="12"/>
      <c r="D16" s="12"/>
    </row>
    <row r="17" spans="2:4">
      <c r="B17" s="12"/>
      <c r="C17" s="12"/>
      <c r="D17" s="12"/>
    </row>
    <row r="18" spans="2:4">
      <c r="B18" s="12"/>
      <c r="C18" s="12"/>
      <c r="D18" s="12"/>
    </row>
    <row r="19" spans="2:4">
      <c r="B19" s="12"/>
      <c r="C19" s="12"/>
      <c r="D19" s="12"/>
    </row>
    <row r="20" spans="2:4">
      <c r="B20" s="12"/>
      <c r="C20" s="12"/>
      <c r="D20" s="12"/>
    </row>
    <row r="21" spans="2:4">
      <c r="B21" s="12"/>
      <c r="C21" s="12"/>
      <c r="D21" s="12"/>
    </row>
    <row r="22" spans="2:4">
      <c r="B22" s="12"/>
      <c r="C22" s="12"/>
      <c r="D22" s="12"/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9CAD7-EEF9-4D34-8B62-3FC149945C36}">
  <sheetPr codeName="Sheet3"/>
  <dimension ref="A1:DN35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3.125" style="4" customWidth="1"/>
    <col min="3" max="3" width="13.625" style="4" customWidth="1"/>
    <col min="4" max="99" width="7" style="4" customWidth="1"/>
    <col min="100" max="100" width="9" style="4"/>
    <col min="101" max="119" width="15.625" style="4" customWidth="1"/>
    <col min="120" max="16384" width="9" style="4"/>
  </cols>
  <sheetData>
    <row r="1" spans="1:107" ht="16.5" customHeight="1">
      <c r="A1" s="4" t="s">
        <v>163</v>
      </c>
    </row>
    <row r="2" spans="1:107" ht="16.5" customHeight="1">
      <c r="A2" s="4" t="s">
        <v>148</v>
      </c>
      <c r="D2" s="10" t="s">
        <v>215</v>
      </c>
      <c r="G2" s="10"/>
      <c r="M2" s="10"/>
    </row>
    <row r="3" spans="1:107" ht="16.5" customHeight="1">
      <c r="B3" s="285"/>
      <c r="C3" s="288" t="s">
        <v>113</v>
      </c>
      <c r="D3" s="275" t="s">
        <v>65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7"/>
      <c r="P3" s="289" t="s">
        <v>66</v>
      </c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 t="s">
        <v>67</v>
      </c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75" t="s">
        <v>68</v>
      </c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7"/>
      <c r="AZ3" s="275" t="s">
        <v>69</v>
      </c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7"/>
      <c r="BL3" s="275" t="s">
        <v>70</v>
      </c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7"/>
      <c r="BX3" s="275" t="s">
        <v>71</v>
      </c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7"/>
      <c r="CJ3" s="275" t="s">
        <v>64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7"/>
      <c r="CW3" s="103" t="s">
        <v>149</v>
      </c>
      <c r="CX3" s="8"/>
      <c r="CY3" s="8"/>
      <c r="CZ3" s="13"/>
      <c r="DA3" s="13"/>
      <c r="DB3" s="13"/>
      <c r="DC3" s="4" t="s">
        <v>210</v>
      </c>
    </row>
    <row r="4" spans="1:107" ht="16.5" customHeight="1">
      <c r="B4" s="286"/>
      <c r="C4" s="288"/>
      <c r="D4" s="275" t="s">
        <v>167</v>
      </c>
      <c r="E4" s="276"/>
      <c r="F4" s="277"/>
      <c r="G4" s="275" t="s">
        <v>168</v>
      </c>
      <c r="H4" s="276"/>
      <c r="I4" s="277"/>
      <c r="J4" s="275" t="s">
        <v>235</v>
      </c>
      <c r="K4" s="276"/>
      <c r="L4" s="277"/>
      <c r="M4" s="275" t="s">
        <v>195</v>
      </c>
      <c r="N4" s="276"/>
      <c r="O4" s="277"/>
      <c r="P4" s="275" t="s">
        <v>167</v>
      </c>
      <c r="Q4" s="276"/>
      <c r="R4" s="277"/>
      <c r="S4" s="275" t="s">
        <v>168</v>
      </c>
      <c r="T4" s="276"/>
      <c r="U4" s="277"/>
      <c r="V4" s="275" t="s">
        <v>234</v>
      </c>
      <c r="W4" s="276"/>
      <c r="X4" s="277"/>
      <c r="Y4" s="275" t="s">
        <v>195</v>
      </c>
      <c r="Z4" s="276"/>
      <c r="AA4" s="277"/>
      <c r="AB4" s="275" t="s">
        <v>167</v>
      </c>
      <c r="AC4" s="276"/>
      <c r="AD4" s="277"/>
      <c r="AE4" s="275" t="s">
        <v>168</v>
      </c>
      <c r="AF4" s="276"/>
      <c r="AG4" s="277"/>
      <c r="AH4" s="275" t="s">
        <v>234</v>
      </c>
      <c r="AI4" s="276"/>
      <c r="AJ4" s="277"/>
      <c r="AK4" s="275" t="s">
        <v>195</v>
      </c>
      <c r="AL4" s="276"/>
      <c r="AM4" s="277"/>
      <c r="AN4" s="275" t="s">
        <v>167</v>
      </c>
      <c r="AO4" s="276"/>
      <c r="AP4" s="277"/>
      <c r="AQ4" s="275" t="s">
        <v>168</v>
      </c>
      <c r="AR4" s="276"/>
      <c r="AS4" s="277"/>
      <c r="AT4" s="275" t="s">
        <v>235</v>
      </c>
      <c r="AU4" s="276"/>
      <c r="AV4" s="277"/>
      <c r="AW4" s="275" t="s">
        <v>195</v>
      </c>
      <c r="AX4" s="276"/>
      <c r="AY4" s="277"/>
      <c r="AZ4" s="275" t="s">
        <v>167</v>
      </c>
      <c r="BA4" s="276"/>
      <c r="BB4" s="277"/>
      <c r="BC4" s="275" t="s">
        <v>168</v>
      </c>
      <c r="BD4" s="276"/>
      <c r="BE4" s="277"/>
      <c r="BF4" s="275" t="s">
        <v>235</v>
      </c>
      <c r="BG4" s="276"/>
      <c r="BH4" s="277"/>
      <c r="BI4" s="275" t="s">
        <v>195</v>
      </c>
      <c r="BJ4" s="276"/>
      <c r="BK4" s="277"/>
      <c r="BL4" s="275" t="s">
        <v>167</v>
      </c>
      <c r="BM4" s="276"/>
      <c r="BN4" s="277"/>
      <c r="BO4" s="275" t="s">
        <v>168</v>
      </c>
      <c r="BP4" s="276"/>
      <c r="BQ4" s="277"/>
      <c r="BR4" s="275" t="s">
        <v>235</v>
      </c>
      <c r="BS4" s="276"/>
      <c r="BT4" s="277"/>
      <c r="BU4" s="275" t="s">
        <v>195</v>
      </c>
      <c r="BV4" s="276"/>
      <c r="BW4" s="277"/>
      <c r="BX4" s="275" t="s">
        <v>167</v>
      </c>
      <c r="BY4" s="276"/>
      <c r="BZ4" s="277"/>
      <c r="CA4" s="275" t="s">
        <v>168</v>
      </c>
      <c r="CB4" s="276"/>
      <c r="CC4" s="277"/>
      <c r="CD4" s="275" t="s">
        <v>234</v>
      </c>
      <c r="CE4" s="276"/>
      <c r="CF4" s="277"/>
      <c r="CG4" s="275" t="s">
        <v>195</v>
      </c>
      <c r="CH4" s="276"/>
      <c r="CI4" s="277"/>
      <c r="CJ4" s="275" t="s">
        <v>167</v>
      </c>
      <c r="CK4" s="276"/>
      <c r="CL4" s="277"/>
      <c r="CM4" s="275" t="s">
        <v>168</v>
      </c>
      <c r="CN4" s="276"/>
      <c r="CO4" s="277"/>
      <c r="CP4" s="275" t="s">
        <v>235</v>
      </c>
      <c r="CQ4" s="276"/>
      <c r="CR4" s="277"/>
      <c r="CS4" s="275" t="s">
        <v>195</v>
      </c>
      <c r="CT4" s="276"/>
      <c r="CU4" s="277"/>
      <c r="CW4" s="37"/>
      <c r="CX4" s="7"/>
      <c r="CY4" s="8"/>
      <c r="DC4" s="4" t="s">
        <v>211</v>
      </c>
    </row>
    <row r="5" spans="1:107" ht="42" customHeight="1">
      <c r="B5" s="287"/>
      <c r="C5" s="288"/>
      <c r="D5" s="263" t="s">
        <v>254</v>
      </c>
      <c r="E5" s="264" t="s">
        <v>255</v>
      </c>
      <c r="F5" s="266" t="s">
        <v>256</v>
      </c>
      <c r="G5" s="263" t="s">
        <v>254</v>
      </c>
      <c r="H5" s="264" t="s">
        <v>255</v>
      </c>
      <c r="I5" s="266" t="s">
        <v>256</v>
      </c>
      <c r="J5" s="263" t="s">
        <v>254</v>
      </c>
      <c r="K5" s="264" t="s">
        <v>255</v>
      </c>
      <c r="L5" s="266" t="s">
        <v>256</v>
      </c>
      <c r="M5" s="263" t="s">
        <v>254</v>
      </c>
      <c r="N5" s="264" t="s">
        <v>255</v>
      </c>
      <c r="O5" s="266" t="s">
        <v>256</v>
      </c>
      <c r="P5" s="263" t="s">
        <v>254</v>
      </c>
      <c r="Q5" s="264" t="s">
        <v>255</v>
      </c>
      <c r="R5" s="266" t="s">
        <v>256</v>
      </c>
      <c r="S5" s="263" t="s">
        <v>254</v>
      </c>
      <c r="T5" s="264" t="s">
        <v>255</v>
      </c>
      <c r="U5" s="266" t="s">
        <v>256</v>
      </c>
      <c r="V5" s="263" t="s">
        <v>254</v>
      </c>
      <c r="W5" s="264" t="s">
        <v>255</v>
      </c>
      <c r="X5" s="266" t="s">
        <v>256</v>
      </c>
      <c r="Y5" s="263" t="s">
        <v>254</v>
      </c>
      <c r="Z5" s="264" t="s">
        <v>255</v>
      </c>
      <c r="AA5" s="266" t="s">
        <v>256</v>
      </c>
      <c r="AB5" s="263" t="s">
        <v>254</v>
      </c>
      <c r="AC5" s="264" t="s">
        <v>255</v>
      </c>
      <c r="AD5" s="266" t="s">
        <v>256</v>
      </c>
      <c r="AE5" s="263" t="s">
        <v>254</v>
      </c>
      <c r="AF5" s="264" t="s">
        <v>255</v>
      </c>
      <c r="AG5" s="266" t="s">
        <v>256</v>
      </c>
      <c r="AH5" s="263" t="s">
        <v>254</v>
      </c>
      <c r="AI5" s="264" t="s">
        <v>255</v>
      </c>
      <c r="AJ5" s="266" t="s">
        <v>256</v>
      </c>
      <c r="AK5" s="263" t="s">
        <v>254</v>
      </c>
      <c r="AL5" s="264" t="s">
        <v>255</v>
      </c>
      <c r="AM5" s="266" t="s">
        <v>256</v>
      </c>
      <c r="AN5" s="263" t="s">
        <v>254</v>
      </c>
      <c r="AO5" s="264" t="s">
        <v>255</v>
      </c>
      <c r="AP5" s="266" t="s">
        <v>256</v>
      </c>
      <c r="AQ5" s="263" t="s">
        <v>254</v>
      </c>
      <c r="AR5" s="264" t="s">
        <v>255</v>
      </c>
      <c r="AS5" s="266" t="s">
        <v>256</v>
      </c>
      <c r="AT5" s="263" t="s">
        <v>254</v>
      </c>
      <c r="AU5" s="264" t="s">
        <v>255</v>
      </c>
      <c r="AV5" s="266" t="s">
        <v>256</v>
      </c>
      <c r="AW5" s="263" t="s">
        <v>254</v>
      </c>
      <c r="AX5" s="264" t="s">
        <v>255</v>
      </c>
      <c r="AY5" s="266" t="s">
        <v>256</v>
      </c>
      <c r="AZ5" s="263" t="s">
        <v>254</v>
      </c>
      <c r="BA5" s="264" t="s">
        <v>255</v>
      </c>
      <c r="BB5" s="266" t="s">
        <v>256</v>
      </c>
      <c r="BC5" s="263" t="s">
        <v>254</v>
      </c>
      <c r="BD5" s="264" t="s">
        <v>255</v>
      </c>
      <c r="BE5" s="266" t="s">
        <v>256</v>
      </c>
      <c r="BF5" s="263" t="s">
        <v>254</v>
      </c>
      <c r="BG5" s="264" t="s">
        <v>255</v>
      </c>
      <c r="BH5" s="266" t="s">
        <v>256</v>
      </c>
      <c r="BI5" s="263" t="s">
        <v>254</v>
      </c>
      <c r="BJ5" s="264" t="s">
        <v>255</v>
      </c>
      <c r="BK5" s="266" t="s">
        <v>256</v>
      </c>
      <c r="BL5" s="263" t="s">
        <v>254</v>
      </c>
      <c r="BM5" s="264" t="s">
        <v>255</v>
      </c>
      <c r="BN5" s="266" t="s">
        <v>256</v>
      </c>
      <c r="BO5" s="263" t="s">
        <v>254</v>
      </c>
      <c r="BP5" s="264" t="s">
        <v>255</v>
      </c>
      <c r="BQ5" s="266" t="s">
        <v>256</v>
      </c>
      <c r="BR5" s="263" t="s">
        <v>254</v>
      </c>
      <c r="BS5" s="264" t="s">
        <v>255</v>
      </c>
      <c r="BT5" s="266" t="s">
        <v>256</v>
      </c>
      <c r="BU5" s="263" t="s">
        <v>254</v>
      </c>
      <c r="BV5" s="264" t="s">
        <v>255</v>
      </c>
      <c r="BW5" s="266" t="s">
        <v>256</v>
      </c>
      <c r="BX5" s="263" t="s">
        <v>254</v>
      </c>
      <c r="BY5" s="264" t="s">
        <v>255</v>
      </c>
      <c r="BZ5" s="266" t="s">
        <v>256</v>
      </c>
      <c r="CA5" s="263" t="s">
        <v>254</v>
      </c>
      <c r="CB5" s="264" t="s">
        <v>255</v>
      </c>
      <c r="CC5" s="266" t="s">
        <v>256</v>
      </c>
      <c r="CD5" s="263" t="s">
        <v>254</v>
      </c>
      <c r="CE5" s="264" t="s">
        <v>255</v>
      </c>
      <c r="CF5" s="266" t="s">
        <v>256</v>
      </c>
      <c r="CG5" s="263" t="s">
        <v>254</v>
      </c>
      <c r="CH5" s="264" t="s">
        <v>255</v>
      </c>
      <c r="CI5" s="266" t="s">
        <v>256</v>
      </c>
      <c r="CJ5" s="263" t="s">
        <v>254</v>
      </c>
      <c r="CK5" s="264" t="s">
        <v>255</v>
      </c>
      <c r="CL5" s="266" t="s">
        <v>256</v>
      </c>
      <c r="CM5" s="263" t="s">
        <v>254</v>
      </c>
      <c r="CN5" s="264" t="s">
        <v>255</v>
      </c>
      <c r="CO5" s="266" t="s">
        <v>256</v>
      </c>
      <c r="CP5" s="263" t="s">
        <v>254</v>
      </c>
      <c r="CQ5" s="264" t="s">
        <v>255</v>
      </c>
      <c r="CR5" s="266" t="s">
        <v>256</v>
      </c>
      <c r="CS5" s="263" t="s">
        <v>254</v>
      </c>
      <c r="CT5" s="264" t="s">
        <v>255</v>
      </c>
      <c r="CU5" s="266" t="s">
        <v>256</v>
      </c>
      <c r="CW5" s="280" t="s">
        <v>228</v>
      </c>
      <c r="CX5" s="281"/>
      <c r="CY5" s="281"/>
      <c r="CZ5" s="281"/>
      <c r="DA5" s="281"/>
      <c r="DB5" s="282"/>
    </row>
    <row r="6" spans="1:107" s="15" customFormat="1">
      <c r="B6" s="16">
        <v>1</v>
      </c>
      <c r="C6" s="9" t="s">
        <v>144</v>
      </c>
      <c r="D6" s="63">
        <v>96</v>
      </c>
      <c r="E6" s="48">
        <v>0</v>
      </c>
      <c r="F6" s="17">
        <f>IFERROR(E6/D6,"-")</f>
        <v>0</v>
      </c>
      <c r="G6" s="63">
        <v>1</v>
      </c>
      <c r="H6" s="48">
        <v>0</v>
      </c>
      <c r="I6" s="17">
        <f>IFERROR(H6/G6,"-")</f>
        <v>0</v>
      </c>
      <c r="J6" s="63">
        <v>2</v>
      </c>
      <c r="K6" s="48">
        <v>0</v>
      </c>
      <c r="L6" s="17">
        <f t="shared" ref="L6:L14" si="0">IFERROR(K6/J6,"-")</f>
        <v>0</v>
      </c>
      <c r="M6" s="63">
        <f>SUM(D6,G6,J6)</f>
        <v>99</v>
      </c>
      <c r="N6" s="48">
        <f>SUM(E6,H6,K6)</f>
        <v>0</v>
      </c>
      <c r="O6" s="17">
        <f>IFERROR(N6/M6,"-")</f>
        <v>0</v>
      </c>
      <c r="P6" s="63">
        <v>248</v>
      </c>
      <c r="Q6" s="48">
        <v>1</v>
      </c>
      <c r="R6" s="17">
        <f>IFERROR(Q6/P6,"-")</f>
        <v>4.0322580645161289E-3</v>
      </c>
      <c r="S6" s="63">
        <v>7</v>
      </c>
      <c r="T6" s="39">
        <v>0</v>
      </c>
      <c r="U6" s="17">
        <f>IFERROR(T6/S6,"-")</f>
        <v>0</v>
      </c>
      <c r="V6" s="63">
        <v>10</v>
      </c>
      <c r="W6" s="39">
        <v>0</v>
      </c>
      <c r="X6" s="17">
        <f t="shared" ref="X6:X14" si="1">IFERROR(W6/V6,"-")</f>
        <v>0</v>
      </c>
      <c r="Y6" s="63">
        <f>SUM(P6,S6,V6)</f>
        <v>265</v>
      </c>
      <c r="Z6" s="48">
        <f>SUM(Q6,T6,W6)</f>
        <v>1</v>
      </c>
      <c r="AA6" s="17">
        <f>IFERROR(Z6/Y6,"-")</f>
        <v>3.7735849056603774E-3</v>
      </c>
      <c r="AB6" s="63">
        <v>46128</v>
      </c>
      <c r="AC6" s="48">
        <v>409</v>
      </c>
      <c r="AD6" s="17">
        <f>IFERROR(AC6/AB6,"-")</f>
        <v>8.8666319805757888E-3</v>
      </c>
      <c r="AE6" s="63">
        <v>6190</v>
      </c>
      <c r="AF6" s="48">
        <v>183</v>
      </c>
      <c r="AG6" s="17">
        <f>IFERROR(AF6/AE6,"-")</f>
        <v>2.9563812600969304E-2</v>
      </c>
      <c r="AH6" s="63">
        <v>168</v>
      </c>
      <c r="AI6" s="48">
        <v>0</v>
      </c>
      <c r="AJ6" s="17">
        <f>IFERROR(AI6/AH6,"-")</f>
        <v>0</v>
      </c>
      <c r="AK6" s="63">
        <f>SUM(AB6,AE6,AH6)</f>
        <v>52486</v>
      </c>
      <c r="AL6" s="48">
        <f>SUM(AC6,AF6,AI6)</f>
        <v>592</v>
      </c>
      <c r="AM6" s="17">
        <f>IFERROR(AL6/AK6,"-")</f>
        <v>1.1279198262393781E-2</v>
      </c>
      <c r="AN6" s="63">
        <v>37338</v>
      </c>
      <c r="AO6" s="48">
        <v>214</v>
      </c>
      <c r="AP6" s="17">
        <f>IFERROR(AO6/AN6,"-")</f>
        <v>5.7314264288392518E-3</v>
      </c>
      <c r="AQ6" s="63">
        <v>3983</v>
      </c>
      <c r="AR6" s="39">
        <v>103</v>
      </c>
      <c r="AS6" s="17">
        <f>IFERROR(AR6/AQ6,"-")</f>
        <v>2.585990459452674E-2</v>
      </c>
      <c r="AT6" s="63">
        <v>369</v>
      </c>
      <c r="AU6" s="39">
        <v>0</v>
      </c>
      <c r="AV6" s="17">
        <f>IFERROR(AU6/AT6,"-")</f>
        <v>0</v>
      </c>
      <c r="AW6" s="63">
        <f>SUM(AN6,AQ6,AT6)</f>
        <v>41690</v>
      </c>
      <c r="AX6" s="48">
        <f>SUM(AO6,AR6,AU6)</f>
        <v>317</v>
      </c>
      <c r="AY6" s="17">
        <f>IFERROR(AX6/AW6,"-")</f>
        <v>7.603741904533461E-3</v>
      </c>
      <c r="AZ6" s="63">
        <v>24618</v>
      </c>
      <c r="BA6" s="48">
        <v>61</v>
      </c>
      <c r="BB6" s="17">
        <f>IFERROR(BA6/AZ6,"-")</f>
        <v>2.4778617271914859E-3</v>
      </c>
      <c r="BC6" s="63">
        <v>2192</v>
      </c>
      <c r="BD6" s="39">
        <v>21</v>
      </c>
      <c r="BE6" s="17">
        <f>IFERROR(BD6/BC6,"-")</f>
        <v>9.5802919708029202E-3</v>
      </c>
      <c r="BF6" s="63">
        <v>437</v>
      </c>
      <c r="BG6" s="39">
        <v>0</v>
      </c>
      <c r="BH6" s="17">
        <f>IFERROR(BG6/BF6,"-")</f>
        <v>0</v>
      </c>
      <c r="BI6" s="63">
        <f>SUM(AZ6,BC6,BF6)</f>
        <v>27247</v>
      </c>
      <c r="BJ6" s="48">
        <f>SUM(BA6,BD6,BG6)</f>
        <v>82</v>
      </c>
      <c r="BK6" s="17">
        <f>IFERROR(BJ6/BI6,"-")</f>
        <v>3.009505633647741E-3</v>
      </c>
      <c r="BL6" s="63">
        <v>10552</v>
      </c>
      <c r="BM6" s="48">
        <v>4</v>
      </c>
      <c r="BN6" s="17">
        <f>IFERROR(BM6/BL6,"-")</f>
        <v>3.7907505686125853E-4</v>
      </c>
      <c r="BO6" s="63">
        <v>910</v>
      </c>
      <c r="BP6" s="39">
        <v>2</v>
      </c>
      <c r="BQ6" s="17">
        <f>IFERROR(BP6/BO6,"-")</f>
        <v>2.1978021978021978E-3</v>
      </c>
      <c r="BR6" s="63">
        <v>427</v>
      </c>
      <c r="BS6" s="39">
        <v>0</v>
      </c>
      <c r="BT6" s="17">
        <f>IFERROR(BS6/BR6,"-")</f>
        <v>0</v>
      </c>
      <c r="BU6" s="63">
        <f>SUM(BL6,BO6,BR6)</f>
        <v>11889</v>
      </c>
      <c r="BV6" s="48">
        <f>SUM(BM6,BP6,BS6)</f>
        <v>6</v>
      </c>
      <c r="BW6" s="17">
        <f>IFERROR(BV6/BU6,"-")</f>
        <v>5.0466818067120868E-4</v>
      </c>
      <c r="BX6" s="63">
        <v>3460</v>
      </c>
      <c r="BY6" s="48">
        <v>0</v>
      </c>
      <c r="BZ6" s="17">
        <f>IFERROR(BY6/BX6,"-")</f>
        <v>0</v>
      </c>
      <c r="CA6" s="63">
        <v>249</v>
      </c>
      <c r="CB6" s="39">
        <v>0</v>
      </c>
      <c r="CC6" s="17">
        <f>IFERROR(CB6/CA6,"-")</f>
        <v>0</v>
      </c>
      <c r="CD6" s="63">
        <v>283</v>
      </c>
      <c r="CE6" s="39">
        <v>0</v>
      </c>
      <c r="CF6" s="17">
        <f>IFERROR(CE6/CD6,"-")</f>
        <v>0</v>
      </c>
      <c r="CG6" s="63">
        <f>SUM(BX6,CA6,CD6)</f>
        <v>3992</v>
      </c>
      <c r="CH6" s="48">
        <f>SUM(BY6,CB6,CE6)</f>
        <v>0</v>
      </c>
      <c r="CI6" s="17">
        <f>IFERROR(CH6/CG6,"-")</f>
        <v>0</v>
      </c>
      <c r="CJ6" s="63">
        <f>SUM(D6,P6,AB6,AN6,AZ6,BL6,BX6)</f>
        <v>122440</v>
      </c>
      <c r="CK6" s="48">
        <f>SUM(E6,Q6,AC6,AO6,BA6,BM6,BY6)</f>
        <v>689</v>
      </c>
      <c r="CL6" s="17">
        <f>IFERROR(CK6/CJ6,"-")</f>
        <v>5.627245998039856E-3</v>
      </c>
      <c r="CM6" s="63">
        <f>SUM(G6,S6,AE6,AQ6,BC6,BO6,CA6)</f>
        <v>13532</v>
      </c>
      <c r="CN6" s="39">
        <f>SUM(H6,T6,AF6,AR6,BD6,BP6,CB6)</f>
        <v>309</v>
      </c>
      <c r="CO6" s="17">
        <f>IFERROR(CN6/CM6,"-")</f>
        <v>2.2834762045521727E-2</v>
      </c>
      <c r="CP6" s="63">
        <f>SUM(J6,V6,AH6,AT6,BF6,BR6,CD6)</f>
        <v>1696</v>
      </c>
      <c r="CQ6" s="39">
        <f>SUM(K6,W6,AI6,AU6,BG6,BS6,CE6)</f>
        <v>0</v>
      </c>
      <c r="CR6" s="17">
        <f>IFERROR(CQ6/CP6,"-")</f>
        <v>0</v>
      </c>
      <c r="CS6" s="39">
        <f>SUM(M6,Y6,AK6,AW6,BI6,BU6,CG6)</f>
        <v>137668</v>
      </c>
      <c r="CT6" s="39">
        <f>SUM(N6,Z6,AL6,AX6,BJ6,BV6,CH6)</f>
        <v>998</v>
      </c>
      <c r="CU6" s="17">
        <f>IFERROR(CT6/CS6,"-")</f>
        <v>7.2493244617485549E-3</v>
      </c>
      <c r="CW6" s="190" t="str">
        <f>INDEX($C$6:$C$13,MATCH(CX6,$CU$6:$CU$13,0))</f>
        <v>堺市医療圏</v>
      </c>
      <c r="CX6" s="189">
        <f>LARGE($CU$6:$CU$13,ROW(A1))</f>
        <v>1.0093041203961754E-2</v>
      </c>
      <c r="CY6" s="233">
        <f>ROUND(CX6,3)</f>
        <v>0.01</v>
      </c>
      <c r="CZ6" s="47">
        <f>$CU$14</f>
        <v>5.8148754639731279E-3</v>
      </c>
      <c r="DA6" s="47">
        <f>ROUND(CZ6,3)</f>
        <v>6.0000000000000001E-3</v>
      </c>
      <c r="DB6" s="40">
        <v>0</v>
      </c>
    </row>
    <row r="7" spans="1:107" s="15" customFormat="1">
      <c r="B7" s="16">
        <v>2</v>
      </c>
      <c r="C7" s="9" t="s">
        <v>7</v>
      </c>
      <c r="D7" s="63">
        <v>137</v>
      </c>
      <c r="E7" s="48">
        <v>0</v>
      </c>
      <c r="F7" s="17">
        <f t="shared" ref="F7:F14" si="2">IFERROR(E7/D7,"-")</f>
        <v>0</v>
      </c>
      <c r="G7" s="63">
        <v>2</v>
      </c>
      <c r="H7" s="48">
        <v>0</v>
      </c>
      <c r="I7" s="17">
        <f t="shared" ref="I7:I13" si="3">IFERROR(H7/G7,"-")</f>
        <v>0</v>
      </c>
      <c r="J7" s="63">
        <v>2</v>
      </c>
      <c r="K7" s="48">
        <v>0</v>
      </c>
      <c r="L7" s="17">
        <f t="shared" si="0"/>
        <v>0</v>
      </c>
      <c r="M7" s="63">
        <f t="shared" ref="M7:M13" si="4">SUM(D7,G7,J7)</f>
        <v>141</v>
      </c>
      <c r="N7" s="48">
        <f t="shared" ref="N7:N12" si="5">SUM(E7,H7,K7)</f>
        <v>0</v>
      </c>
      <c r="O7" s="17">
        <f t="shared" ref="O7:O13" si="6">IFERROR(N7/M7,"-")</f>
        <v>0</v>
      </c>
      <c r="P7" s="63">
        <v>376</v>
      </c>
      <c r="Q7" s="48">
        <v>1</v>
      </c>
      <c r="R7" s="17">
        <f t="shared" ref="R7:R13" si="7">IFERROR(Q7/P7,"-")</f>
        <v>2.6595744680851063E-3</v>
      </c>
      <c r="S7" s="63">
        <v>7</v>
      </c>
      <c r="T7" s="39">
        <v>0</v>
      </c>
      <c r="U7" s="17">
        <f t="shared" ref="U7:U13" si="8">IFERROR(T7/S7,"-")</f>
        <v>0</v>
      </c>
      <c r="V7" s="63">
        <v>14</v>
      </c>
      <c r="W7" s="39">
        <v>0</v>
      </c>
      <c r="X7" s="17">
        <f t="shared" si="1"/>
        <v>0</v>
      </c>
      <c r="Y7" s="63">
        <f t="shared" ref="Y7:Y13" si="9">SUM(P7,S7,V7)</f>
        <v>397</v>
      </c>
      <c r="Z7" s="48">
        <f t="shared" ref="Z7:Z13" si="10">SUM(Q7,T7,W7)</f>
        <v>1</v>
      </c>
      <c r="AA7" s="17">
        <f t="shared" ref="AA7:AA13" si="11">IFERROR(Z7/Y7,"-")</f>
        <v>2.5188916876574307E-3</v>
      </c>
      <c r="AB7" s="63">
        <v>38136</v>
      </c>
      <c r="AC7" s="48">
        <v>261</v>
      </c>
      <c r="AD7" s="17">
        <f t="shared" ref="AD7:AD13" si="12">IFERROR(AC7/AB7,"-")</f>
        <v>6.8439269981120203E-3</v>
      </c>
      <c r="AE7" s="63">
        <v>3914</v>
      </c>
      <c r="AF7" s="48">
        <v>91</v>
      </c>
      <c r="AG7" s="17">
        <f t="shared" ref="AG7:AG13" si="13">IFERROR(AF7/AE7,"-")</f>
        <v>2.3249872253449155E-2</v>
      </c>
      <c r="AH7" s="63">
        <v>136</v>
      </c>
      <c r="AI7" s="48">
        <v>0</v>
      </c>
      <c r="AJ7" s="17">
        <f>IFERROR(AI7/AH7,"-")</f>
        <v>0</v>
      </c>
      <c r="AK7" s="63">
        <f t="shared" ref="AK7:AK12" si="14">SUM(AB7,AE7,AH7)</f>
        <v>42186</v>
      </c>
      <c r="AL7" s="48">
        <f t="shared" ref="AL7:AL12" si="15">SUM(AC7,AF7,AI7)</f>
        <v>352</v>
      </c>
      <c r="AM7" s="17">
        <f t="shared" ref="AM7:AM13" si="16">IFERROR(AL7/AK7,"-")</f>
        <v>8.3440003792727441E-3</v>
      </c>
      <c r="AN7" s="63">
        <v>28639</v>
      </c>
      <c r="AO7" s="48">
        <v>95</v>
      </c>
      <c r="AP7" s="17">
        <f t="shared" ref="AP7:AP13" si="17">IFERROR(AO7/AN7,"-")</f>
        <v>3.3171549285938755E-3</v>
      </c>
      <c r="AQ7" s="63">
        <v>2613</v>
      </c>
      <c r="AR7" s="39">
        <v>68</v>
      </c>
      <c r="AS7" s="17">
        <f t="shared" ref="AS7:AS13" si="18">IFERROR(AR7/AQ7,"-")</f>
        <v>2.6023727516264829E-2</v>
      </c>
      <c r="AT7" s="63">
        <v>212</v>
      </c>
      <c r="AU7" s="39">
        <v>0</v>
      </c>
      <c r="AV7" s="17">
        <f t="shared" ref="AV7:AV13" si="19">IFERROR(AU7/AT7,"-")</f>
        <v>0</v>
      </c>
      <c r="AW7" s="63">
        <f t="shared" ref="AW7:AW13" si="20">SUM(AN7,AQ7,AT7)</f>
        <v>31464</v>
      </c>
      <c r="AX7" s="48">
        <f t="shared" ref="AX7:AX13" si="21">SUM(AO7,AR7,AU7)</f>
        <v>163</v>
      </c>
      <c r="AY7" s="17">
        <f t="shared" ref="AY7:AY13" si="22">IFERROR(AX7/AW7,"-")</f>
        <v>5.1805237732011188E-3</v>
      </c>
      <c r="AZ7" s="63">
        <v>17059</v>
      </c>
      <c r="BA7" s="48">
        <v>20</v>
      </c>
      <c r="BB7" s="17">
        <f t="shared" ref="BB7:BB13" si="23">IFERROR(BA7/AZ7,"-")</f>
        <v>1.1724016648103641E-3</v>
      </c>
      <c r="BC7" s="63">
        <v>1418</v>
      </c>
      <c r="BD7" s="39">
        <v>13</v>
      </c>
      <c r="BE7" s="17">
        <f t="shared" ref="BE7:BE13" si="24">IFERROR(BD7/BC7,"-")</f>
        <v>9.1678420310296188E-3</v>
      </c>
      <c r="BF7" s="63">
        <v>240</v>
      </c>
      <c r="BG7" s="39">
        <v>0</v>
      </c>
      <c r="BH7" s="17">
        <f t="shared" ref="BH7:BH13" si="25">IFERROR(BG7/BF7,"-")</f>
        <v>0</v>
      </c>
      <c r="BI7" s="63">
        <f t="shared" ref="BI7:BI12" si="26">SUM(AZ7,BC7,BF7)</f>
        <v>18717</v>
      </c>
      <c r="BJ7" s="48">
        <f t="shared" ref="BJ7:BJ13" si="27">SUM(BA7,BD7,BG7)</f>
        <v>33</v>
      </c>
      <c r="BK7" s="17">
        <f t="shared" ref="BK7:BK13" si="28">IFERROR(BJ7/BI7,"-")</f>
        <v>1.7631030613880429E-3</v>
      </c>
      <c r="BL7" s="63">
        <v>7381</v>
      </c>
      <c r="BM7" s="48">
        <v>0</v>
      </c>
      <c r="BN7" s="17">
        <f t="shared" ref="BN7:BN13" si="29">IFERROR(BM7/BL7,"-")</f>
        <v>0</v>
      </c>
      <c r="BO7" s="63">
        <v>508</v>
      </c>
      <c r="BP7" s="39">
        <v>0</v>
      </c>
      <c r="BQ7" s="17">
        <f t="shared" ref="BQ7:BQ13" si="30">IFERROR(BP7/BO7,"-")</f>
        <v>0</v>
      </c>
      <c r="BR7" s="63">
        <v>220</v>
      </c>
      <c r="BS7" s="39">
        <v>0</v>
      </c>
      <c r="BT7" s="17">
        <f t="shared" ref="BT7:BT12" si="31">IFERROR(BS7/BR7,"-")</f>
        <v>0</v>
      </c>
      <c r="BU7" s="63">
        <f t="shared" ref="BU7:BU13" si="32">SUM(BL7,BO7,BR7)</f>
        <v>8109</v>
      </c>
      <c r="BV7" s="48">
        <f t="shared" ref="BV7:BV13" si="33">SUM(BM7,BP7,BS7)</f>
        <v>0</v>
      </c>
      <c r="BW7" s="17">
        <f t="shared" ref="BW7:BW13" si="34">IFERROR(BV7/BU7,"-")</f>
        <v>0</v>
      </c>
      <c r="BX7" s="63">
        <v>2320</v>
      </c>
      <c r="BY7" s="48">
        <v>0</v>
      </c>
      <c r="BZ7" s="17">
        <f t="shared" ref="BZ7:BZ13" si="35">IFERROR(BY7/BX7,"-")</f>
        <v>0</v>
      </c>
      <c r="CA7" s="63">
        <v>121</v>
      </c>
      <c r="CB7" s="39">
        <v>0</v>
      </c>
      <c r="CC7" s="17">
        <f t="shared" ref="CC7:CC13" si="36">IFERROR(CB7/CA7,"-")</f>
        <v>0</v>
      </c>
      <c r="CD7" s="63">
        <v>151</v>
      </c>
      <c r="CE7" s="39">
        <v>0</v>
      </c>
      <c r="CF7" s="17">
        <f t="shared" ref="CF7:CF13" si="37">IFERROR(CE7/CD7,"-")</f>
        <v>0</v>
      </c>
      <c r="CG7" s="63">
        <f t="shared" ref="CG7:CG13" si="38">SUM(BX7,CA7,CD7)</f>
        <v>2592</v>
      </c>
      <c r="CH7" s="48">
        <f>SUM(BY7,CB7,CE7)</f>
        <v>0</v>
      </c>
      <c r="CI7" s="17">
        <f t="shared" ref="CI7:CI13" si="39">IFERROR(CH7/CG7,"-")</f>
        <v>0</v>
      </c>
      <c r="CJ7" s="63">
        <f t="shared" ref="CJ7:CJ13" si="40">SUM(D7,P7,AB7,AN7,AZ7,BL7,BX7)</f>
        <v>94048</v>
      </c>
      <c r="CK7" s="48">
        <f t="shared" ref="CK7:CK13" si="41">SUM(E7,Q7,AC7,AO7,BA7,BM7,BY7)</f>
        <v>377</v>
      </c>
      <c r="CL7" s="17">
        <f t="shared" ref="CL7:CL13" si="42">IFERROR(CK7/CJ7,"-")</f>
        <v>4.0085913576046271E-3</v>
      </c>
      <c r="CM7" s="63">
        <f t="shared" ref="CM7:CM13" si="43">SUM(G7,S7,AE7,AQ7,BC7,BO7,CA7)</f>
        <v>8583</v>
      </c>
      <c r="CN7" s="39">
        <f t="shared" ref="CN7:CN13" si="44">SUM(H7,T7,AF7,AR7,BD7,BP7,CB7)</f>
        <v>172</v>
      </c>
      <c r="CO7" s="17">
        <f t="shared" ref="CO7:CO13" si="45">IFERROR(CN7/CM7,"-")</f>
        <v>2.0039613188861702E-2</v>
      </c>
      <c r="CP7" s="63">
        <f t="shared" ref="CP7:CP13" si="46">SUM(J7,V7,AH7,AT7,BF7,BR7,CD7)</f>
        <v>975</v>
      </c>
      <c r="CQ7" s="39">
        <f t="shared" ref="CQ7:CQ13" si="47">SUM(K7,W7,AI7,AU7,BG7,BS7,CE7)</f>
        <v>0</v>
      </c>
      <c r="CR7" s="17">
        <f t="shared" ref="CR7:CR13" si="48">IFERROR(CQ7/CP7,"-")</f>
        <v>0</v>
      </c>
      <c r="CS7" s="63">
        <f t="shared" ref="CS7:CS13" si="49">SUM(M7,Y7,AK7,AW7,BI7,BU7,CG7)</f>
        <v>103606</v>
      </c>
      <c r="CT7" s="39">
        <f>SUM(N7,Z7,AL7,AX7,BJ7,BV7,CH7)</f>
        <v>549</v>
      </c>
      <c r="CU7" s="17">
        <f>IFERROR(CT7/CS7,"-")</f>
        <v>5.298920911916298E-3</v>
      </c>
      <c r="CW7" s="190" t="str">
        <f t="shared" ref="CW7:CW13" si="50">INDEX($C$6:$C$13,MATCH(CX7,$CU$6:$CU$13,0))</f>
        <v>泉州医療圏</v>
      </c>
      <c r="CX7" s="189">
        <f>LARGE($CU$6:$CU$13,ROW(A2))</f>
        <v>7.7697172155327867E-3</v>
      </c>
      <c r="CY7" s="233">
        <f t="shared" ref="CY7:CY13" si="51">ROUND(CX7,3)</f>
        <v>8.0000000000000002E-3</v>
      </c>
      <c r="CZ7" s="47">
        <f t="shared" ref="CZ7:CZ13" si="52">$CU$14</f>
        <v>5.8148754639731279E-3</v>
      </c>
      <c r="DA7" s="47">
        <f t="shared" ref="DA7:DA13" si="53">ROUND(CZ7,3)</f>
        <v>6.0000000000000001E-3</v>
      </c>
      <c r="DB7" s="40">
        <v>0</v>
      </c>
    </row>
    <row r="8" spans="1:107" s="15" customFormat="1">
      <c r="B8" s="16">
        <v>3</v>
      </c>
      <c r="C8" s="9" t="s">
        <v>12</v>
      </c>
      <c r="D8" s="63">
        <v>268</v>
      </c>
      <c r="E8" s="48">
        <v>1</v>
      </c>
      <c r="F8" s="17">
        <f t="shared" si="2"/>
        <v>3.7313432835820895E-3</v>
      </c>
      <c r="G8" s="63">
        <v>7</v>
      </c>
      <c r="H8" s="48">
        <v>0</v>
      </c>
      <c r="I8" s="17">
        <f t="shared" si="3"/>
        <v>0</v>
      </c>
      <c r="J8" s="63">
        <v>8</v>
      </c>
      <c r="K8" s="48">
        <v>0</v>
      </c>
      <c r="L8" s="17">
        <f t="shared" si="0"/>
        <v>0</v>
      </c>
      <c r="M8" s="63">
        <f t="shared" si="4"/>
        <v>283</v>
      </c>
      <c r="N8" s="48">
        <f t="shared" si="5"/>
        <v>1</v>
      </c>
      <c r="O8" s="17">
        <f t="shared" si="6"/>
        <v>3.5335689045936395E-3</v>
      </c>
      <c r="P8" s="63">
        <v>935</v>
      </c>
      <c r="Q8" s="48">
        <v>5</v>
      </c>
      <c r="R8" s="17">
        <f t="shared" si="7"/>
        <v>5.3475935828877002E-3</v>
      </c>
      <c r="S8" s="63">
        <v>13</v>
      </c>
      <c r="T8" s="39">
        <v>1</v>
      </c>
      <c r="U8" s="17">
        <f>IFERROR(T8/S8,"-")</f>
        <v>7.6923076923076927E-2</v>
      </c>
      <c r="V8" s="63">
        <v>21</v>
      </c>
      <c r="W8" s="39">
        <v>0</v>
      </c>
      <c r="X8" s="17">
        <f t="shared" si="1"/>
        <v>0</v>
      </c>
      <c r="Y8" s="63">
        <f t="shared" si="9"/>
        <v>969</v>
      </c>
      <c r="Z8" s="48">
        <f t="shared" si="10"/>
        <v>6</v>
      </c>
      <c r="AA8" s="17">
        <f t="shared" si="11"/>
        <v>6.1919504643962852E-3</v>
      </c>
      <c r="AB8" s="63">
        <v>62974</v>
      </c>
      <c r="AC8" s="48">
        <v>416</v>
      </c>
      <c r="AD8" s="17">
        <f t="shared" si="12"/>
        <v>6.6059008479690028E-3</v>
      </c>
      <c r="AE8" s="63">
        <v>5274</v>
      </c>
      <c r="AF8" s="48">
        <v>148</v>
      </c>
      <c r="AG8" s="17">
        <f t="shared" si="13"/>
        <v>2.8062191884717484E-2</v>
      </c>
      <c r="AH8" s="63">
        <v>374</v>
      </c>
      <c r="AI8" s="48">
        <v>0</v>
      </c>
      <c r="AJ8" s="17">
        <f t="shared" ref="AJ8:AJ13" si="54">IFERROR(AI8/AH8,"-")</f>
        <v>0</v>
      </c>
      <c r="AK8" s="63">
        <f t="shared" si="14"/>
        <v>68622</v>
      </c>
      <c r="AL8" s="48">
        <f t="shared" si="15"/>
        <v>564</v>
      </c>
      <c r="AM8" s="17">
        <f t="shared" si="16"/>
        <v>8.2189385328320357E-3</v>
      </c>
      <c r="AN8" s="63">
        <v>47377</v>
      </c>
      <c r="AO8" s="48">
        <v>216</v>
      </c>
      <c r="AP8" s="17">
        <f t="shared" si="17"/>
        <v>4.5591742828798784E-3</v>
      </c>
      <c r="AQ8" s="63">
        <v>3518</v>
      </c>
      <c r="AR8" s="39">
        <v>107</v>
      </c>
      <c r="AS8" s="17">
        <f t="shared" si="18"/>
        <v>3.0415008527572486E-2</v>
      </c>
      <c r="AT8" s="63">
        <v>537</v>
      </c>
      <c r="AU8" s="39">
        <v>0</v>
      </c>
      <c r="AV8" s="17">
        <f t="shared" si="19"/>
        <v>0</v>
      </c>
      <c r="AW8" s="63">
        <f t="shared" si="20"/>
        <v>51432</v>
      </c>
      <c r="AX8" s="48">
        <f t="shared" si="21"/>
        <v>323</v>
      </c>
      <c r="AY8" s="17">
        <f t="shared" si="22"/>
        <v>6.2801368797635714E-3</v>
      </c>
      <c r="AZ8" s="63">
        <v>26586</v>
      </c>
      <c r="BA8" s="48">
        <v>40</v>
      </c>
      <c r="BB8" s="17">
        <f t="shared" si="23"/>
        <v>1.5045512675844429E-3</v>
      </c>
      <c r="BC8" s="63">
        <v>1887</v>
      </c>
      <c r="BD8" s="39">
        <v>24</v>
      </c>
      <c r="BE8" s="17">
        <f t="shared" si="24"/>
        <v>1.2718600953895072E-2</v>
      </c>
      <c r="BF8" s="63">
        <v>480</v>
      </c>
      <c r="BG8" s="39">
        <v>0</v>
      </c>
      <c r="BH8" s="17">
        <f t="shared" si="25"/>
        <v>0</v>
      </c>
      <c r="BI8" s="63">
        <f t="shared" si="26"/>
        <v>28953</v>
      </c>
      <c r="BJ8" s="48">
        <f t="shared" si="27"/>
        <v>64</v>
      </c>
      <c r="BK8" s="17">
        <f t="shared" si="28"/>
        <v>2.2104790522571062E-3</v>
      </c>
      <c r="BL8" s="63">
        <v>10268</v>
      </c>
      <c r="BM8" s="48">
        <v>5</v>
      </c>
      <c r="BN8" s="17">
        <f t="shared" si="29"/>
        <v>4.8694974678613166E-4</v>
      </c>
      <c r="BO8" s="63">
        <v>677</v>
      </c>
      <c r="BP8" s="39">
        <v>3</v>
      </c>
      <c r="BQ8" s="17">
        <f t="shared" si="30"/>
        <v>4.4313146233382573E-3</v>
      </c>
      <c r="BR8" s="63">
        <v>443</v>
      </c>
      <c r="BS8" s="39">
        <v>0</v>
      </c>
      <c r="BT8" s="17">
        <f t="shared" si="31"/>
        <v>0</v>
      </c>
      <c r="BU8" s="63">
        <f t="shared" si="32"/>
        <v>11388</v>
      </c>
      <c r="BV8" s="48">
        <f t="shared" si="33"/>
        <v>8</v>
      </c>
      <c r="BW8" s="17">
        <f t="shared" si="34"/>
        <v>7.0249385317878467E-4</v>
      </c>
      <c r="BX8" s="63">
        <v>3193</v>
      </c>
      <c r="BY8" s="48">
        <v>0</v>
      </c>
      <c r="BZ8" s="17">
        <f t="shared" si="35"/>
        <v>0</v>
      </c>
      <c r="CA8" s="63">
        <v>175</v>
      </c>
      <c r="CB8" s="39">
        <v>0</v>
      </c>
      <c r="CC8" s="17">
        <f t="shared" si="36"/>
        <v>0</v>
      </c>
      <c r="CD8" s="63">
        <v>294</v>
      </c>
      <c r="CE8" s="39">
        <v>0</v>
      </c>
      <c r="CF8" s="17">
        <f t="shared" si="37"/>
        <v>0</v>
      </c>
      <c r="CG8" s="63">
        <f t="shared" si="38"/>
        <v>3662</v>
      </c>
      <c r="CH8" s="48">
        <f t="shared" ref="CH8:CH13" si="55">SUM(BY8,CB8,CE8)</f>
        <v>0</v>
      </c>
      <c r="CI8" s="17">
        <f t="shared" si="39"/>
        <v>0</v>
      </c>
      <c r="CJ8" s="63">
        <f t="shared" si="40"/>
        <v>151601</v>
      </c>
      <c r="CK8" s="48">
        <f t="shared" si="41"/>
        <v>683</v>
      </c>
      <c r="CL8" s="17">
        <f t="shared" si="42"/>
        <v>4.5052473268645983E-3</v>
      </c>
      <c r="CM8" s="63">
        <f t="shared" si="43"/>
        <v>11551</v>
      </c>
      <c r="CN8" s="39">
        <f t="shared" si="44"/>
        <v>283</v>
      </c>
      <c r="CO8" s="17">
        <f t="shared" si="45"/>
        <v>2.4500043286295559E-2</v>
      </c>
      <c r="CP8" s="63">
        <f t="shared" si="46"/>
        <v>2157</v>
      </c>
      <c r="CQ8" s="39">
        <f t="shared" si="47"/>
        <v>0</v>
      </c>
      <c r="CR8" s="17">
        <f t="shared" si="48"/>
        <v>0</v>
      </c>
      <c r="CS8" s="63">
        <f>SUM(M8,Y8,AK8,AW8,BI8,BU8,CG8)</f>
        <v>165309</v>
      </c>
      <c r="CT8" s="39">
        <f t="shared" ref="CT8:CT13" si="56">SUM(N8,Z8,AL8,AX8,BJ8,BV8,CH8)</f>
        <v>966</v>
      </c>
      <c r="CU8" s="17">
        <f t="shared" ref="CU8:CU13" si="57">IFERROR(CT8/CS8,"-")</f>
        <v>5.8436019817432808E-3</v>
      </c>
      <c r="CW8" s="190" t="str">
        <f t="shared" si="50"/>
        <v>南河内医療圏</v>
      </c>
      <c r="CX8" s="189">
        <f t="shared" ref="CX8:CX13" si="58">LARGE($CU$6:$CU$13,ROW(A3))</f>
        <v>7.4646675939985347E-3</v>
      </c>
      <c r="CY8" s="233">
        <f t="shared" si="51"/>
        <v>7.0000000000000001E-3</v>
      </c>
      <c r="CZ8" s="47">
        <f t="shared" si="52"/>
        <v>5.8148754639731279E-3</v>
      </c>
      <c r="DA8" s="47">
        <f t="shared" si="53"/>
        <v>6.0000000000000001E-3</v>
      </c>
      <c r="DB8" s="40">
        <v>0</v>
      </c>
    </row>
    <row r="9" spans="1:107" s="15" customFormat="1">
      <c r="B9" s="16">
        <v>4</v>
      </c>
      <c r="C9" s="9" t="s">
        <v>20</v>
      </c>
      <c r="D9" s="63">
        <v>103</v>
      </c>
      <c r="E9" s="48">
        <v>1</v>
      </c>
      <c r="F9" s="17">
        <f t="shared" si="2"/>
        <v>9.7087378640776691E-3</v>
      </c>
      <c r="G9" s="63">
        <v>3</v>
      </c>
      <c r="H9" s="48">
        <v>0</v>
      </c>
      <c r="I9" s="17">
        <f t="shared" si="3"/>
        <v>0</v>
      </c>
      <c r="J9" s="63">
        <v>3</v>
      </c>
      <c r="K9" s="48">
        <v>0</v>
      </c>
      <c r="L9" s="17">
        <f t="shared" si="0"/>
        <v>0</v>
      </c>
      <c r="M9" s="63">
        <f t="shared" si="4"/>
        <v>109</v>
      </c>
      <c r="N9" s="48">
        <f t="shared" si="5"/>
        <v>1</v>
      </c>
      <c r="O9" s="17">
        <f t="shared" si="6"/>
        <v>9.1743119266055051E-3</v>
      </c>
      <c r="P9" s="63">
        <v>293</v>
      </c>
      <c r="Q9" s="48">
        <v>2</v>
      </c>
      <c r="R9" s="17">
        <f t="shared" si="7"/>
        <v>6.8259385665529011E-3</v>
      </c>
      <c r="S9" s="63">
        <v>4</v>
      </c>
      <c r="T9" s="39">
        <v>0</v>
      </c>
      <c r="U9" s="17">
        <f t="shared" si="8"/>
        <v>0</v>
      </c>
      <c r="V9" s="63">
        <v>6</v>
      </c>
      <c r="W9" s="39">
        <v>0</v>
      </c>
      <c r="X9" s="17">
        <f t="shared" si="1"/>
        <v>0</v>
      </c>
      <c r="Y9" s="63">
        <f t="shared" si="9"/>
        <v>303</v>
      </c>
      <c r="Z9" s="48">
        <f t="shared" si="10"/>
        <v>2</v>
      </c>
      <c r="AA9" s="17">
        <f t="shared" si="11"/>
        <v>6.6006600660066007E-3</v>
      </c>
      <c r="AB9" s="63">
        <v>42520</v>
      </c>
      <c r="AC9" s="48">
        <v>251</v>
      </c>
      <c r="AD9" s="17">
        <f t="shared" si="12"/>
        <v>5.9031044214487302E-3</v>
      </c>
      <c r="AE9" s="63">
        <v>3954</v>
      </c>
      <c r="AF9" s="48">
        <v>98</v>
      </c>
      <c r="AG9" s="17">
        <f t="shared" si="13"/>
        <v>2.4785027819929185E-2</v>
      </c>
      <c r="AH9" s="63">
        <v>197</v>
      </c>
      <c r="AI9" s="48">
        <v>0</v>
      </c>
      <c r="AJ9" s="17">
        <f t="shared" si="54"/>
        <v>0</v>
      </c>
      <c r="AK9" s="63">
        <f t="shared" si="14"/>
        <v>46671</v>
      </c>
      <c r="AL9" s="48">
        <f t="shared" si="15"/>
        <v>349</v>
      </c>
      <c r="AM9" s="17">
        <f t="shared" si="16"/>
        <v>7.4778770542735318E-3</v>
      </c>
      <c r="AN9" s="63">
        <v>33948</v>
      </c>
      <c r="AO9" s="48">
        <v>113</v>
      </c>
      <c r="AP9" s="17">
        <f t="shared" si="17"/>
        <v>3.3286202427241663E-3</v>
      </c>
      <c r="AQ9" s="63">
        <v>2401</v>
      </c>
      <c r="AR9" s="39">
        <v>48</v>
      </c>
      <c r="AS9" s="17">
        <f t="shared" si="18"/>
        <v>1.9991670137442734E-2</v>
      </c>
      <c r="AT9" s="63">
        <v>380</v>
      </c>
      <c r="AU9" s="39">
        <v>0</v>
      </c>
      <c r="AV9" s="17">
        <f>IFERROR(AU9/AT9,"-")</f>
        <v>0</v>
      </c>
      <c r="AW9" s="63">
        <f t="shared" si="20"/>
        <v>36729</v>
      </c>
      <c r="AX9" s="48">
        <f t="shared" si="21"/>
        <v>161</v>
      </c>
      <c r="AY9" s="17">
        <f t="shared" si="22"/>
        <v>4.383457213645893E-3</v>
      </c>
      <c r="AZ9" s="63">
        <v>20095</v>
      </c>
      <c r="BA9" s="48">
        <v>25</v>
      </c>
      <c r="BB9" s="17">
        <f t="shared" si="23"/>
        <v>1.2440905697934811E-3</v>
      </c>
      <c r="BC9" s="63">
        <v>1187</v>
      </c>
      <c r="BD9" s="39">
        <v>12</v>
      </c>
      <c r="BE9" s="17">
        <f t="shared" si="24"/>
        <v>1.0109519797809604E-2</v>
      </c>
      <c r="BF9" s="63">
        <v>352</v>
      </c>
      <c r="BG9" s="39">
        <v>0</v>
      </c>
      <c r="BH9" s="17">
        <f t="shared" si="25"/>
        <v>0</v>
      </c>
      <c r="BI9" s="63">
        <f t="shared" si="26"/>
        <v>21634</v>
      </c>
      <c r="BJ9" s="48">
        <f t="shared" si="27"/>
        <v>37</v>
      </c>
      <c r="BK9" s="17">
        <f t="shared" si="28"/>
        <v>1.7102708699269669E-3</v>
      </c>
      <c r="BL9" s="63">
        <v>7641</v>
      </c>
      <c r="BM9" s="48">
        <v>4</v>
      </c>
      <c r="BN9" s="17">
        <f t="shared" si="29"/>
        <v>5.2349168956942809E-4</v>
      </c>
      <c r="BO9" s="63">
        <v>487</v>
      </c>
      <c r="BP9" s="39">
        <v>2</v>
      </c>
      <c r="BQ9" s="17">
        <f t="shared" si="30"/>
        <v>4.1067761806981521E-3</v>
      </c>
      <c r="BR9" s="63">
        <v>294</v>
      </c>
      <c r="BS9" s="39">
        <v>0</v>
      </c>
      <c r="BT9" s="17">
        <f>IFERROR(BS9/BR9,"-")</f>
        <v>0</v>
      </c>
      <c r="BU9" s="63">
        <f>SUM(BL9,BO9,BR9)</f>
        <v>8422</v>
      </c>
      <c r="BV9" s="48">
        <f t="shared" si="33"/>
        <v>6</v>
      </c>
      <c r="BW9" s="17">
        <f t="shared" si="34"/>
        <v>7.124198527665638E-4</v>
      </c>
      <c r="BX9" s="63">
        <v>2356</v>
      </c>
      <c r="BY9" s="48">
        <v>0</v>
      </c>
      <c r="BZ9" s="17">
        <f t="shared" si="35"/>
        <v>0</v>
      </c>
      <c r="CA9" s="63">
        <v>125</v>
      </c>
      <c r="CB9" s="39">
        <v>0</v>
      </c>
      <c r="CC9" s="17">
        <f t="shared" si="36"/>
        <v>0</v>
      </c>
      <c r="CD9" s="63">
        <v>226</v>
      </c>
      <c r="CE9" s="39">
        <v>0</v>
      </c>
      <c r="CF9" s="17">
        <f t="shared" si="37"/>
        <v>0</v>
      </c>
      <c r="CG9" s="63">
        <f t="shared" si="38"/>
        <v>2707</v>
      </c>
      <c r="CH9" s="48">
        <f t="shared" si="55"/>
        <v>0</v>
      </c>
      <c r="CI9" s="17">
        <f t="shared" si="39"/>
        <v>0</v>
      </c>
      <c r="CJ9" s="63">
        <f t="shared" si="40"/>
        <v>106956</v>
      </c>
      <c r="CK9" s="48">
        <f t="shared" si="41"/>
        <v>396</v>
      </c>
      <c r="CL9" s="17">
        <f t="shared" si="42"/>
        <v>3.7024570851565131E-3</v>
      </c>
      <c r="CM9" s="63">
        <f t="shared" si="43"/>
        <v>8161</v>
      </c>
      <c r="CN9" s="39">
        <f t="shared" si="44"/>
        <v>160</v>
      </c>
      <c r="CO9" s="17">
        <f t="shared" si="45"/>
        <v>1.9605440509741452E-2</v>
      </c>
      <c r="CP9" s="63">
        <f t="shared" si="46"/>
        <v>1458</v>
      </c>
      <c r="CQ9" s="39">
        <f t="shared" si="47"/>
        <v>0</v>
      </c>
      <c r="CR9" s="17">
        <f t="shared" si="48"/>
        <v>0</v>
      </c>
      <c r="CS9" s="63">
        <f t="shared" si="49"/>
        <v>116575</v>
      </c>
      <c r="CT9" s="39">
        <f t="shared" si="56"/>
        <v>556</v>
      </c>
      <c r="CU9" s="17">
        <f t="shared" si="57"/>
        <v>4.7694617199227967E-3</v>
      </c>
      <c r="CW9" s="190" t="str">
        <f t="shared" si="50"/>
        <v>豊能医療圏</v>
      </c>
      <c r="CX9" s="189">
        <f t="shared" si="58"/>
        <v>7.2493244617485549E-3</v>
      </c>
      <c r="CY9" s="233">
        <f t="shared" si="51"/>
        <v>7.0000000000000001E-3</v>
      </c>
      <c r="CZ9" s="47">
        <f t="shared" si="52"/>
        <v>5.8148754639731279E-3</v>
      </c>
      <c r="DA9" s="47">
        <f t="shared" si="53"/>
        <v>6.0000000000000001E-3</v>
      </c>
      <c r="DB9" s="40">
        <v>0</v>
      </c>
    </row>
    <row r="10" spans="1:107" s="15" customFormat="1">
      <c r="B10" s="16">
        <v>5</v>
      </c>
      <c r="C10" s="9" t="s">
        <v>24</v>
      </c>
      <c r="D10" s="63">
        <v>155</v>
      </c>
      <c r="E10" s="48">
        <v>1</v>
      </c>
      <c r="F10" s="17">
        <f t="shared" si="2"/>
        <v>6.4516129032258064E-3</v>
      </c>
      <c r="G10" s="63">
        <v>1</v>
      </c>
      <c r="H10" s="48">
        <v>0</v>
      </c>
      <c r="I10" s="17">
        <f t="shared" si="3"/>
        <v>0</v>
      </c>
      <c r="J10" s="63">
        <v>2</v>
      </c>
      <c r="K10" s="48">
        <v>0</v>
      </c>
      <c r="L10" s="17">
        <f t="shared" si="0"/>
        <v>0</v>
      </c>
      <c r="M10" s="63">
        <f t="shared" si="4"/>
        <v>158</v>
      </c>
      <c r="N10" s="48">
        <f t="shared" si="5"/>
        <v>1</v>
      </c>
      <c r="O10" s="17">
        <f t="shared" si="6"/>
        <v>6.3291139240506328E-3</v>
      </c>
      <c r="P10" s="63">
        <v>476</v>
      </c>
      <c r="Q10" s="48">
        <v>2</v>
      </c>
      <c r="R10" s="17">
        <f t="shared" si="7"/>
        <v>4.2016806722689074E-3</v>
      </c>
      <c r="S10" s="63">
        <v>9</v>
      </c>
      <c r="T10" s="39">
        <v>0</v>
      </c>
      <c r="U10" s="17">
        <f t="shared" si="8"/>
        <v>0</v>
      </c>
      <c r="V10" s="63">
        <v>12</v>
      </c>
      <c r="W10" s="39">
        <v>0</v>
      </c>
      <c r="X10" s="17">
        <f t="shared" si="1"/>
        <v>0</v>
      </c>
      <c r="Y10" s="63">
        <f t="shared" si="9"/>
        <v>497</v>
      </c>
      <c r="Z10" s="48">
        <f t="shared" si="10"/>
        <v>2</v>
      </c>
      <c r="AA10" s="17">
        <f t="shared" si="11"/>
        <v>4.0241448692152921E-3</v>
      </c>
      <c r="AB10" s="63">
        <v>34070</v>
      </c>
      <c r="AC10" s="48">
        <v>293</v>
      </c>
      <c r="AD10" s="17">
        <f t="shared" si="12"/>
        <v>8.5999412973290293E-3</v>
      </c>
      <c r="AE10" s="63">
        <v>3165</v>
      </c>
      <c r="AF10" s="48">
        <v>115</v>
      </c>
      <c r="AG10" s="17">
        <f t="shared" si="13"/>
        <v>3.6334913112164295E-2</v>
      </c>
      <c r="AH10" s="63">
        <v>151</v>
      </c>
      <c r="AI10" s="48">
        <v>0</v>
      </c>
      <c r="AJ10" s="17">
        <f t="shared" si="54"/>
        <v>0</v>
      </c>
      <c r="AK10" s="63">
        <f t="shared" si="14"/>
        <v>37386</v>
      </c>
      <c r="AL10" s="48">
        <f t="shared" si="15"/>
        <v>408</v>
      </c>
      <c r="AM10" s="17">
        <f t="shared" si="16"/>
        <v>1.0913176055207831E-2</v>
      </c>
      <c r="AN10" s="63">
        <v>26272</v>
      </c>
      <c r="AO10" s="48">
        <v>158</v>
      </c>
      <c r="AP10" s="17">
        <f t="shared" si="17"/>
        <v>6.0140073081607799E-3</v>
      </c>
      <c r="AQ10" s="63">
        <v>1989</v>
      </c>
      <c r="AR10" s="39">
        <v>71</v>
      </c>
      <c r="AS10" s="17">
        <f t="shared" si="18"/>
        <v>3.5696329813976871E-2</v>
      </c>
      <c r="AT10" s="63">
        <v>288</v>
      </c>
      <c r="AU10" s="39">
        <v>0</v>
      </c>
      <c r="AV10" s="17">
        <f t="shared" si="19"/>
        <v>0</v>
      </c>
      <c r="AW10" s="63">
        <f t="shared" si="20"/>
        <v>28549</v>
      </c>
      <c r="AX10" s="48">
        <f t="shared" si="21"/>
        <v>229</v>
      </c>
      <c r="AY10" s="17">
        <f t="shared" si="22"/>
        <v>8.0212967179235702E-3</v>
      </c>
      <c r="AZ10" s="63">
        <v>16147</v>
      </c>
      <c r="BA10" s="48">
        <v>47</v>
      </c>
      <c r="BB10" s="17">
        <f t="shared" si="23"/>
        <v>2.9107574162383107E-3</v>
      </c>
      <c r="BC10" s="63">
        <v>905</v>
      </c>
      <c r="BD10" s="39">
        <v>12</v>
      </c>
      <c r="BE10" s="17">
        <f t="shared" si="24"/>
        <v>1.3259668508287293E-2</v>
      </c>
      <c r="BF10" s="63">
        <v>329</v>
      </c>
      <c r="BG10" s="39">
        <v>0</v>
      </c>
      <c r="BH10" s="17">
        <f>IFERROR(BG10/BF10,"-")</f>
        <v>0</v>
      </c>
      <c r="BI10" s="63">
        <f t="shared" si="26"/>
        <v>17381</v>
      </c>
      <c r="BJ10" s="48">
        <f t="shared" si="27"/>
        <v>59</v>
      </c>
      <c r="BK10" s="17">
        <f t="shared" si="28"/>
        <v>3.3945112479143893E-3</v>
      </c>
      <c r="BL10" s="63">
        <v>7046</v>
      </c>
      <c r="BM10" s="48">
        <v>2</v>
      </c>
      <c r="BN10" s="17">
        <f t="shared" si="29"/>
        <v>2.838489923360772E-4</v>
      </c>
      <c r="BO10" s="63">
        <v>378</v>
      </c>
      <c r="BP10" s="39">
        <v>2</v>
      </c>
      <c r="BQ10" s="17">
        <f t="shared" si="30"/>
        <v>5.2910052910052907E-3</v>
      </c>
      <c r="BR10" s="63">
        <v>293</v>
      </c>
      <c r="BS10" s="39">
        <v>0</v>
      </c>
      <c r="BT10" s="17">
        <f t="shared" si="31"/>
        <v>0</v>
      </c>
      <c r="BU10" s="63">
        <f t="shared" si="32"/>
        <v>7717</v>
      </c>
      <c r="BV10" s="48">
        <f>SUM(BM10,BP10,BS10)</f>
        <v>4</v>
      </c>
      <c r="BW10" s="17">
        <f t="shared" si="34"/>
        <v>5.1833614098743038E-4</v>
      </c>
      <c r="BX10" s="63">
        <v>2186</v>
      </c>
      <c r="BY10" s="48">
        <v>0</v>
      </c>
      <c r="BZ10" s="17">
        <f t="shared" si="35"/>
        <v>0</v>
      </c>
      <c r="CA10" s="63">
        <v>82</v>
      </c>
      <c r="CB10" s="39">
        <v>0</v>
      </c>
      <c r="CC10" s="17">
        <f t="shared" si="36"/>
        <v>0</v>
      </c>
      <c r="CD10" s="63">
        <v>221</v>
      </c>
      <c r="CE10" s="39">
        <v>0</v>
      </c>
      <c r="CF10" s="17">
        <f t="shared" si="37"/>
        <v>0</v>
      </c>
      <c r="CG10" s="63">
        <f>SUM(BX10,CA10,CD10)</f>
        <v>2489</v>
      </c>
      <c r="CH10" s="48">
        <f t="shared" si="55"/>
        <v>0</v>
      </c>
      <c r="CI10" s="17">
        <f t="shared" si="39"/>
        <v>0</v>
      </c>
      <c r="CJ10" s="63">
        <f t="shared" si="40"/>
        <v>86352</v>
      </c>
      <c r="CK10" s="48">
        <f t="shared" si="41"/>
        <v>503</v>
      </c>
      <c r="CL10" s="17">
        <f t="shared" si="42"/>
        <v>5.8249953677969243E-3</v>
      </c>
      <c r="CM10" s="63">
        <f t="shared" si="43"/>
        <v>6529</v>
      </c>
      <c r="CN10" s="39">
        <f t="shared" si="44"/>
        <v>200</v>
      </c>
      <c r="CO10" s="17">
        <f t="shared" si="45"/>
        <v>3.0632562413845918E-2</v>
      </c>
      <c r="CP10" s="63">
        <f t="shared" si="46"/>
        <v>1296</v>
      </c>
      <c r="CQ10" s="39">
        <f t="shared" si="47"/>
        <v>0</v>
      </c>
      <c r="CR10" s="17">
        <f t="shared" si="48"/>
        <v>0</v>
      </c>
      <c r="CS10" s="63">
        <f t="shared" si="49"/>
        <v>94177</v>
      </c>
      <c r="CT10" s="39">
        <f t="shared" si="56"/>
        <v>703</v>
      </c>
      <c r="CU10" s="17">
        <f t="shared" si="57"/>
        <v>7.4646675939985347E-3</v>
      </c>
      <c r="CW10" s="190" t="str">
        <f t="shared" si="50"/>
        <v>北河内医療圏</v>
      </c>
      <c r="CX10" s="189">
        <f t="shared" si="58"/>
        <v>5.8436019817432808E-3</v>
      </c>
      <c r="CY10" s="233">
        <f t="shared" si="51"/>
        <v>6.0000000000000001E-3</v>
      </c>
      <c r="CZ10" s="47">
        <f t="shared" si="52"/>
        <v>5.8148754639731279E-3</v>
      </c>
      <c r="DA10" s="47">
        <f t="shared" si="53"/>
        <v>6.0000000000000001E-3</v>
      </c>
      <c r="DB10" s="40">
        <v>0</v>
      </c>
    </row>
    <row r="11" spans="1:107" s="15" customFormat="1">
      <c r="B11" s="16">
        <v>6</v>
      </c>
      <c r="C11" s="9" t="s">
        <v>34</v>
      </c>
      <c r="D11" s="63">
        <v>443</v>
      </c>
      <c r="E11" s="48">
        <v>7</v>
      </c>
      <c r="F11" s="17">
        <f t="shared" si="2"/>
        <v>1.580135440180587E-2</v>
      </c>
      <c r="G11" s="63">
        <v>7</v>
      </c>
      <c r="H11" s="48">
        <v>1</v>
      </c>
      <c r="I11" s="17">
        <f t="shared" si="3"/>
        <v>0.14285714285714285</v>
      </c>
      <c r="J11" s="63">
        <v>10</v>
      </c>
      <c r="K11" s="48">
        <v>0</v>
      </c>
      <c r="L11" s="17">
        <f t="shared" si="0"/>
        <v>0</v>
      </c>
      <c r="M11" s="63">
        <f t="shared" si="4"/>
        <v>460</v>
      </c>
      <c r="N11" s="48">
        <f t="shared" si="5"/>
        <v>8</v>
      </c>
      <c r="O11" s="17">
        <f t="shared" si="6"/>
        <v>1.7391304347826087E-2</v>
      </c>
      <c r="P11" s="63">
        <v>998</v>
      </c>
      <c r="Q11" s="48">
        <v>11</v>
      </c>
      <c r="R11" s="17">
        <f t="shared" si="7"/>
        <v>1.1022044088176353E-2</v>
      </c>
      <c r="S11" s="63">
        <v>23</v>
      </c>
      <c r="T11" s="39">
        <v>0</v>
      </c>
      <c r="U11" s="17">
        <f t="shared" si="8"/>
        <v>0</v>
      </c>
      <c r="V11" s="63">
        <v>25</v>
      </c>
      <c r="W11" s="39">
        <v>0</v>
      </c>
      <c r="X11" s="17">
        <f t="shared" si="1"/>
        <v>0</v>
      </c>
      <c r="Y11" s="63">
        <f t="shared" si="9"/>
        <v>1046</v>
      </c>
      <c r="Z11" s="48">
        <f t="shared" si="10"/>
        <v>11</v>
      </c>
      <c r="AA11" s="17">
        <f t="shared" si="11"/>
        <v>1.0516252390057362E-2</v>
      </c>
      <c r="AB11" s="63">
        <v>42768</v>
      </c>
      <c r="AC11" s="48">
        <v>560</v>
      </c>
      <c r="AD11" s="17">
        <f t="shared" si="12"/>
        <v>1.3093901982790871E-2</v>
      </c>
      <c r="AE11" s="63">
        <v>3653</v>
      </c>
      <c r="AF11" s="48">
        <v>176</v>
      </c>
      <c r="AG11" s="17">
        <f t="shared" si="13"/>
        <v>4.8179578428688752E-2</v>
      </c>
      <c r="AH11" s="63">
        <v>208</v>
      </c>
      <c r="AI11" s="48">
        <v>0</v>
      </c>
      <c r="AJ11" s="17">
        <f t="shared" si="54"/>
        <v>0</v>
      </c>
      <c r="AK11" s="63">
        <f t="shared" si="14"/>
        <v>46629</v>
      </c>
      <c r="AL11" s="48">
        <f t="shared" si="15"/>
        <v>736</v>
      </c>
      <c r="AM11" s="17">
        <f t="shared" si="16"/>
        <v>1.5784168650410688E-2</v>
      </c>
      <c r="AN11" s="63">
        <v>32534</v>
      </c>
      <c r="AO11" s="48">
        <v>274</v>
      </c>
      <c r="AP11" s="17">
        <f t="shared" si="17"/>
        <v>8.4219585664228186E-3</v>
      </c>
      <c r="AQ11" s="63">
        <v>2144</v>
      </c>
      <c r="AR11" s="39">
        <v>65</v>
      </c>
      <c r="AS11" s="17">
        <f t="shared" si="18"/>
        <v>3.0317164179104478E-2</v>
      </c>
      <c r="AT11" s="63">
        <v>451</v>
      </c>
      <c r="AU11" s="39">
        <v>0</v>
      </c>
      <c r="AV11" s="17">
        <f>IFERROR(AU11/AT11,"-")</f>
        <v>0</v>
      </c>
      <c r="AW11" s="63">
        <f>SUM(AN11,AQ11,AT11)</f>
        <v>35129</v>
      </c>
      <c r="AX11" s="48">
        <f t="shared" si="21"/>
        <v>339</v>
      </c>
      <c r="AY11" s="17">
        <f t="shared" si="22"/>
        <v>9.650146602522133E-3</v>
      </c>
      <c r="AZ11" s="63">
        <v>19482</v>
      </c>
      <c r="BA11" s="48">
        <v>53</v>
      </c>
      <c r="BB11" s="17">
        <f t="shared" si="23"/>
        <v>2.7204599117133764E-3</v>
      </c>
      <c r="BC11" s="63">
        <v>1138</v>
      </c>
      <c r="BD11" s="39">
        <v>19</v>
      </c>
      <c r="BE11" s="17">
        <f t="shared" si="24"/>
        <v>1.6695957820738138E-2</v>
      </c>
      <c r="BF11" s="63">
        <v>496</v>
      </c>
      <c r="BG11" s="39">
        <v>0</v>
      </c>
      <c r="BH11" s="17">
        <f t="shared" si="25"/>
        <v>0</v>
      </c>
      <c r="BI11" s="63">
        <f t="shared" si="26"/>
        <v>21116</v>
      </c>
      <c r="BJ11" s="48">
        <f t="shared" si="27"/>
        <v>72</v>
      </c>
      <c r="BK11" s="17">
        <f t="shared" si="28"/>
        <v>3.4097366925554084E-3</v>
      </c>
      <c r="BL11" s="63">
        <v>8200</v>
      </c>
      <c r="BM11" s="48">
        <v>9</v>
      </c>
      <c r="BN11" s="17">
        <f t="shared" si="29"/>
        <v>1.0975609756097562E-3</v>
      </c>
      <c r="BO11" s="63">
        <v>479</v>
      </c>
      <c r="BP11" s="39">
        <v>2</v>
      </c>
      <c r="BQ11" s="17">
        <f t="shared" si="30"/>
        <v>4.1753653444676405E-3</v>
      </c>
      <c r="BR11" s="63">
        <v>496</v>
      </c>
      <c r="BS11" s="39">
        <v>0</v>
      </c>
      <c r="BT11" s="17">
        <f t="shared" si="31"/>
        <v>0</v>
      </c>
      <c r="BU11" s="63">
        <f t="shared" si="32"/>
        <v>9175</v>
      </c>
      <c r="BV11" s="48">
        <f t="shared" si="33"/>
        <v>11</v>
      </c>
      <c r="BW11" s="17">
        <f t="shared" si="34"/>
        <v>1.1989100817438691E-3</v>
      </c>
      <c r="BX11" s="63">
        <v>2563</v>
      </c>
      <c r="BY11" s="48">
        <v>0</v>
      </c>
      <c r="BZ11" s="17">
        <f t="shared" si="35"/>
        <v>0</v>
      </c>
      <c r="CA11" s="63">
        <v>123</v>
      </c>
      <c r="CB11" s="39">
        <v>0</v>
      </c>
      <c r="CC11" s="17">
        <f t="shared" si="36"/>
        <v>0</v>
      </c>
      <c r="CD11" s="63">
        <v>374</v>
      </c>
      <c r="CE11" s="39">
        <v>0</v>
      </c>
      <c r="CF11" s="17">
        <f>IFERROR(CE11/CD11,"-")</f>
        <v>0</v>
      </c>
      <c r="CG11" s="63">
        <f t="shared" si="38"/>
        <v>3060</v>
      </c>
      <c r="CH11" s="48">
        <f>SUM(BY11,CB11,CE11)</f>
        <v>0</v>
      </c>
      <c r="CI11" s="17">
        <f t="shared" si="39"/>
        <v>0</v>
      </c>
      <c r="CJ11" s="63">
        <f t="shared" si="40"/>
        <v>106988</v>
      </c>
      <c r="CK11" s="48">
        <f t="shared" si="41"/>
        <v>914</v>
      </c>
      <c r="CL11" s="17">
        <f t="shared" si="42"/>
        <v>8.5430141698134374E-3</v>
      </c>
      <c r="CM11" s="63">
        <f t="shared" si="43"/>
        <v>7567</v>
      </c>
      <c r="CN11" s="39">
        <f t="shared" si="44"/>
        <v>263</v>
      </c>
      <c r="CO11" s="17">
        <f t="shared" si="45"/>
        <v>3.4756178141932076E-2</v>
      </c>
      <c r="CP11" s="63">
        <f>SUM(J11,V11,AH11,AT11,BF11,BR11,CD11)</f>
        <v>2060</v>
      </c>
      <c r="CQ11" s="39">
        <f t="shared" si="47"/>
        <v>0</v>
      </c>
      <c r="CR11" s="17">
        <f t="shared" si="48"/>
        <v>0</v>
      </c>
      <c r="CS11" s="63">
        <f t="shared" si="49"/>
        <v>116615</v>
      </c>
      <c r="CT11" s="39">
        <f>SUM(N11,Z11,AL11,AX11,BJ11,BV11,CH11)</f>
        <v>1177</v>
      </c>
      <c r="CU11" s="17">
        <f t="shared" si="57"/>
        <v>1.0093041203961754E-2</v>
      </c>
      <c r="CW11" s="190" t="str">
        <f t="shared" si="50"/>
        <v>三島医療圏</v>
      </c>
      <c r="CX11" s="189">
        <f t="shared" si="58"/>
        <v>5.298920911916298E-3</v>
      </c>
      <c r="CY11" s="233">
        <f t="shared" si="51"/>
        <v>5.0000000000000001E-3</v>
      </c>
      <c r="CZ11" s="47">
        <f t="shared" si="52"/>
        <v>5.8148754639731279E-3</v>
      </c>
      <c r="DA11" s="47">
        <f t="shared" si="53"/>
        <v>6.0000000000000001E-3</v>
      </c>
      <c r="DB11" s="40">
        <v>0</v>
      </c>
    </row>
    <row r="12" spans="1:107" s="15" customFormat="1">
      <c r="B12" s="16">
        <v>7</v>
      </c>
      <c r="C12" s="9" t="s">
        <v>43</v>
      </c>
      <c r="D12" s="63">
        <v>450</v>
      </c>
      <c r="E12" s="48">
        <v>7</v>
      </c>
      <c r="F12" s="17">
        <f t="shared" si="2"/>
        <v>1.5555555555555555E-2</v>
      </c>
      <c r="G12" s="63">
        <v>10</v>
      </c>
      <c r="H12" s="48">
        <v>0</v>
      </c>
      <c r="I12" s="17">
        <f t="shared" si="3"/>
        <v>0</v>
      </c>
      <c r="J12" s="63">
        <v>7</v>
      </c>
      <c r="K12" s="48">
        <v>0</v>
      </c>
      <c r="L12" s="17">
        <f t="shared" si="0"/>
        <v>0</v>
      </c>
      <c r="M12" s="63">
        <f t="shared" si="4"/>
        <v>467</v>
      </c>
      <c r="N12" s="48">
        <f t="shared" si="5"/>
        <v>7</v>
      </c>
      <c r="O12" s="17">
        <f t="shared" si="6"/>
        <v>1.4989293361884369E-2</v>
      </c>
      <c r="P12" s="63">
        <v>1052</v>
      </c>
      <c r="Q12" s="48">
        <v>8</v>
      </c>
      <c r="R12" s="17">
        <f t="shared" si="7"/>
        <v>7.6045627376425855E-3</v>
      </c>
      <c r="S12" s="63">
        <v>23</v>
      </c>
      <c r="T12" s="39">
        <v>0</v>
      </c>
      <c r="U12" s="17">
        <f t="shared" si="8"/>
        <v>0</v>
      </c>
      <c r="V12" s="63">
        <v>21</v>
      </c>
      <c r="W12" s="39">
        <v>0</v>
      </c>
      <c r="X12" s="17">
        <f t="shared" si="1"/>
        <v>0</v>
      </c>
      <c r="Y12" s="63">
        <f t="shared" si="9"/>
        <v>1096</v>
      </c>
      <c r="Z12" s="48">
        <f t="shared" si="10"/>
        <v>8</v>
      </c>
      <c r="AA12" s="17">
        <f t="shared" si="11"/>
        <v>7.2992700729927005E-3</v>
      </c>
      <c r="AB12" s="63">
        <v>44331</v>
      </c>
      <c r="AC12" s="48">
        <v>542</v>
      </c>
      <c r="AD12" s="17">
        <f t="shared" si="12"/>
        <v>1.222620739437414E-2</v>
      </c>
      <c r="AE12" s="63">
        <v>3262</v>
      </c>
      <c r="AF12" s="48">
        <v>117</v>
      </c>
      <c r="AG12" s="17">
        <f t="shared" si="13"/>
        <v>3.5867565910484366E-2</v>
      </c>
      <c r="AH12" s="63">
        <v>201</v>
      </c>
      <c r="AI12" s="48">
        <v>0</v>
      </c>
      <c r="AJ12" s="17">
        <f t="shared" si="54"/>
        <v>0</v>
      </c>
      <c r="AK12" s="63">
        <f t="shared" si="14"/>
        <v>47794</v>
      </c>
      <c r="AL12" s="48">
        <f t="shared" si="15"/>
        <v>659</v>
      </c>
      <c r="AM12" s="17">
        <f t="shared" si="16"/>
        <v>1.3788341632840942E-2</v>
      </c>
      <c r="AN12" s="63">
        <v>33955</v>
      </c>
      <c r="AO12" s="48">
        <v>163</v>
      </c>
      <c r="AP12" s="17">
        <f t="shared" si="17"/>
        <v>4.8004712118981004E-3</v>
      </c>
      <c r="AQ12" s="63">
        <v>1839</v>
      </c>
      <c r="AR12" s="39">
        <v>41</v>
      </c>
      <c r="AS12" s="17">
        <f t="shared" si="18"/>
        <v>2.2294725394235999E-2</v>
      </c>
      <c r="AT12" s="63">
        <v>344</v>
      </c>
      <c r="AU12" s="39">
        <v>0</v>
      </c>
      <c r="AV12" s="17">
        <f t="shared" si="19"/>
        <v>0</v>
      </c>
      <c r="AW12" s="63">
        <f t="shared" si="20"/>
        <v>36138</v>
      </c>
      <c r="AX12" s="48">
        <f>SUM(AO12,AR12,AU12)</f>
        <v>204</v>
      </c>
      <c r="AY12" s="17">
        <f t="shared" si="22"/>
        <v>5.6450273949858873E-3</v>
      </c>
      <c r="AZ12" s="63">
        <v>20936</v>
      </c>
      <c r="BA12" s="48">
        <v>43</v>
      </c>
      <c r="BB12" s="17">
        <f t="shared" si="23"/>
        <v>2.0538784868169659E-3</v>
      </c>
      <c r="BC12" s="63">
        <v>849</v>
      </c>
      <c r="BD12" s="39">
        <v>12</v>
      </c>
      <c r="BE12" s="17">
        <f t="shared" si="24"/>
        <v>1.4134275618374558E-2</v>
      </c>
      <c r="BF12" s="63">
        <v>374</v>
      </c>
      <c r="BG12" s="39">
        <v>0</v>
      </c>
      <c r="BH12" s="17">
        <f t="shared" si="25"/>
        <v>0</v>
      </c>
      <c r="BI12" s="63">
        <f t="shared" si="26"/>
        <v>22159</v>
      </c>
      <c r="BJ12" s="48">
        <f>SUM(BA12,BD12,BG12)</f>
        <v>55</v>
      </c>
      <c r="BK12" s="17">
        <f t="shared" si="28"/>
        <v>2.4820614648675484E-3</v>
      </c>
      <c r="BL12" s="63">
        <v>8994</v>
      </c>
      <c r="BM12" s="48">
        <v>1</v>
      </c>
      <c r="BN12" s="17">
        <f t="shared" si="29"/>
        <v>1.11185234600845E-4</v>
      </c>
      <c r="BO12" s="63">
        <v>350</v>
      </c>
      <c r="BP12" s="39">
        <v>1</v>
      </c>
      <c r="BQ12" s="17">
        <f t="shared" si="30"/>
        <v>2.8571428571428571E-3</v>
      </c>
      <c r="BR12" s="63">
        <v>343</v>
      </c>
      <c r="BS12" s="39">
        <v>0</v>
      </c>
      <c r="BT12" s="17">
        <f t="shared" si="31"/>
        <v>0</v>
      </c>
      <c r="BU12" s="63">
        <f t="shared" si="32"/>
        <v>9687</v>
      </c>
      <c r="BV12" s="48">
        <f t="shared" si="33"/>
        <v>2</v>
      </c>
      <c r="BW12" s="17">
        <f t="shared" si="34"/>
        <v>2.0646226902033653E-4</v>
      </c>
      <c r="BX12" s="63">
        <v>2683</v>
      </c>
      <c r="BY12" s="48">
        <v>0</v>
      </c>
      <c r="BZ12" s="17">
        <f t="shared" si="35"/>
        <v>0</v>
      </c>
      <c r="CA12" s="63">
        <v>81</v>
      </c>
      <c r="CB12" s="39">
        <v>0</v>
      </c>
      <c r="CC12" s="17">
        <f t="shared" si="36"/>
        <v>0</v>
      </c>
      <c r="CD12" s="63">
        <v>234</v>
      </c>
      <c r="CE12" s="39">
        <v>0</v>
      </c>
      <c r="CF12" s="17">
        <f t="shared" si="37"/>
        <v>0</v>
      </c>
      <c r="CG12" s="63">
        <f t="shared" si="38"/>
        <v>2998</v>
      </c>
      <c r="CH12" s="48">
        <f t="shared" si="55"/>
        <v>0</v>
      </c>
      <c r="CI12" s="17">
        <f t="shared" si="39"/>
        <v>0</v>
      </c>
      <c r="CJ12" s="63">
        <f t="shared" si="40"/>
        <v>112401</v>
      </c>
      <c r="CK12" s="48">
        <f t="shared" si="41"/>
        <v>764</v>
      </c>
      <c r="CL12" s="17">
        <f t="shared" si="42"/>
        <v>6.7970925525573612E-3</v>
      </c>
      <c r="CM12" s="63">
        <f t="shared" si="43"/>
        <v>6414</v>
      </c>
      <c r="CN12" s="39">
        <f t="shared" si="44"/>
        <v>171</v>
      </c>
      <c r="CO12" s="17">
        <f t="shared" si="45"/>
        <v>2.6660430308699721E-2</v>
      </c>
      <c r="CP12" s="63">
        <f t="shared" si="46"/>
        <v>1524</v>
      </c>
      <c r="CQ12" s="39">
        <f t="shared" si="47"/>
        <v>0</v>
      </c>
      <c r="CR12" s="17">
        <f t="shared" si="48"/>
        <v>0</v>
      </c>
      <c r="CS12" s="63">
        <f t="shared" si="49"/>
        <v>120339</v>
      </c>
      <c r="CT12" s="39">
        <f t="shared" si="56"/>
        <v>935</v>
      </c>
      <c r="CU12" s="17">
        <f t="shared" si="57"/>
        <v>7.7697172155327867E-3</v>
      </c>
      <c r="CW12" s="190" t="str">
        <f t="shared" si="50"/>
        <v>中河内医療圏</v>
      </c>
      <c r="CX12" s="189">
        <f t="shared" si="58"/>
        <v>4.7694617199227967E-3</v>
      </c>
      <c r="CY12" s="233">
        <f t="shared" si="51"/>
        <v>5.0000000000000001E-3</v>
      </c>
      <c r="CZ12" s="47">
        <f t="shared" si="52"/>
        <v>5.8148754639731279E-3</v>
      </c>
      <c r="DA12" s="47">
        <f t="shared" si="53"/>
        <v>6.0000000000000001E-3</v>
      </c>
      <c r="DB12" s="40">
        <v>0</v>
      </c>
    </row>
    <row r="13" spans="1:107" s="15" customFormat="1" ht="14.25" thickBot="1">
      <c r="B13" s="16">
        <v>8</v>
      </c>
      <c r="C13" s="9" t="s">
        <v>56</v>
      </c>
      <c r="D13" s="63">
        <v>991</v>
      </c>
      <c r="E13" s="48">
        <v>4</v>
      </c>
      <c r="F13" s="17">
        <f t="shared" si="2"/>
        <v>4.0363269424823411E-3</v>
      </c>
      <c r="G13" s="63">
        <v>19</v>
      </c>
      <c r="H13" s="48">
        <v>0</v>
      </c>
      <c r="I13" s="17">
        <f t="shared" si="3"/>
        <v>0</v>
      </c>
      <c r="J13" s="63">
        <v>17</v>
      </c>
      <c r="K13" s="48">
        <v>0</v>
      </c>
      <c r="L13" s="17">
        <f t="shared" si="0"/>
        <v>0</v>
      </c>
      <c r="M13" s="63">
        <f t="shared" si="4"/>
        <v>1027</v>
      </c>
      <c r="N13" s="48">
        <f>SUM(E13,H13,K13)</f>
        <v>4</v>
      </c>
      <c r="O13" s="17">
        <f t="shared" si="6"/>
        <v>3.8948393378773127E-3</v>
      </c>
      <c r="P13" s="63">
        <v>2639</v>
      </c>
      <c r="Q13" s="48">
        <v>7</v>
      </c>
      <c r="R13" s="17">
        <f t="shared" si="7"/>
        <v>2.6525198938992041E-3</v>
      </c>
      <c r="S13" s="63">
        <v>50</v>
      </c>
      <c r="T13" s="39">
        <v>1</v>
      </c>
      <c r="U13" s="17">
        <f t="shared" si="8"/>
        <v>0.02</v>
      </c>
      <c r="V13" s="63">
        <v>78</v>
      </c>
      <c r="W13" s="39">
        <v>0</v>
      </c>
      <c r="X13" s="17">
        <f t="shared" si="1"/>
        <v>0</v>
      </c>
      <c r="Y13" s="63">
        <f t="shared" si="9"/>
        <v>2767</v>
      </c>
      <c r="Z13" s="48">
        <f t="shared" si="10"/>
        <v>8</v>
      </c>
      <c r="AA13" s="17">
        <f t="shared" si="11"/>
        <v>2.8912179255511385E-3</v>
      </c>
      <c r="AB13" s="63">
        <v>106796</v>
      </c>
      <c r="AC13" s="48">
        <v>450</v>
      </c>
      <c r="AD13" s="17">
        <f t="shared" si="12"/>
        <v>4.2136409603355934E-3</v>
      </c>
      <c r="AE13" s="63">
        <v>9726</v>
      </c>
      <c r="AF13" s="48">
        <v>123</v>
      </c>
      <c r="AG13" s="17">
        <f t="shared" si="13"/>
        <v>1.2646514497223937E-2</v>
      </c>
      <c r="AH13" s="63">
        <v>1024</v>
      </c>
      <c r="AI13" s="48">
        <v>0</v>
      </c>
      <c r="AJ13" s="17">
        <f t="shared" si="54"/>
        <v>0</v>
      </c>
      <c r="AK13" s="63">
        <f>SUM(AB13,AE13,AH13)</f>
        <v>117546</v>
      </c>
      <c r="AL13" s="48">
        <f>SUM(AC13,AF13,AI13)</f>
        <v>573</v>
      </c>
      <c r="AM13" s="17">
        <f t="shared" si="16"/>
        <v>4.8746873564391811E-3</v>
      </c>
      <c r="AN13" s="63">
        <v>89868</v>
      </c>
      <c r="AO13" s="48">
        <v>220</v>
      </c>
      <c r="AP13" s="17">
        <f t="shared" si="17"/>
        <v>2.4480348956246942E-3</v>
      </c>
      <c r="AQ13" s="63">
        <v>5941</v>
      </c>
      <c r="AR13" s="39">
        <v>65</v>
      </c>
      <c r="AS13" s="17">
        <f t="shared" si="18"/>
        <v>1.0940919037199124E-2</v>
      </c>
      <c r="AT13" s="63">
        <v>2002</v>
      </c>
      <c r="AU13" s="39">
        <v>0</v>
      </c>
      <c r="AV13" s="17">
        <f t="shared" si="19"/>
        <v>0</v>
      </c>
      <c r="AW13" s="63">
        <f t="shared" si="20"/>
        <v>97811</v>
      </c>
      <c r="AX13" s="48">
        <f t="shared" si="21"/>
        <v>285</v>
      </c>
      <c r="AY13" s="17">
        <f t="shared" si="22"/>
        <v>2.9137827033769207E-3</v>
      </c>
      <c r="AZ13" s="63">
        <v>61230</v>
      </c>
      <c r="BA13" s="48">
        <v>69</v>
      </c>
      <c r="BB13" s="17">
        <f t="shared" si="23"/>
        <v>1.1268985791278786E-3</v>
      </c>
      <c r="BC13" s="63">
        <v>3365</v>
      </c>
      <c r="BD13" s="39">
        <v>21</v>
      </c>
      <c r="BE13" s="17">
        <f t="shared" si="24"/>
        <v>6.2407132243684996E-3</v>
      </c>
      <c r="BF13" s="63">
        <v>1982</v>
      </c>
      <c r="BG13" s="39">
        <v>0</v>
      </c>
      <c r="BH13" s="17">
        <f t="shared" si="25"/>
        <v>0</v>
      </c>
      <c r="BI13" s="63">
        <f>SUM(AZ13,BC13,BF13)</f>
        <v>66577</v>
      </c>
      <c r="BJ13" s="48">
        <f t="shared" si="27"/>
        <v>90</v>
      </c>
      <c r="BK13" s="17">
        <f t="shared" si="28"/>
        <v>1.3518181954729112E-3</v>
      </c>
      <c r="BL13" s="63">
        <v>26121</v>
      </c>
      <c r="BM13" s="48">
        <v>5</v>
      </c>
      <c r="BN13" s="17">
        <f t="shared" si="29"/>
        <v>1.9141686765437771E-4</v>
      </c>
      <c r="BO13" s="63">
        <v>1440</v>
      </c>
      <c r="BP13" s="39">
        <v>4</v>
      </c>
      <c r="BQ13" s="17">
        <f t="shared" si="30"/>
        <v>2.7777777777777779E-3</v>
      </c>
      <c r="BR13" s="63">
        <v>1868</v>
      </c>
      <c r="BS13" s="39">
        <v>0</v>
      </c>
      <c r="BT13" s="17">
        <f>IFERROR(BS13/BR13,"-")</f>
        <v>0</v>
      </c>
      <c r="BU13" s="63">
        <f t="shared" si="32"/>
        <v>29429</v>
      </c>
      <c r="BV13" s="48">
        <f t="shared" si="33"/>
        <v>9</v>
      </c>
      <c r="BW13" s="17">
        <f t="shared" si="34"/>
        <v>3.0582078901763567E-4</v>
      </c>
      <c r="BX13" s="63">
        <v>8002</v>
      </c>
      <c r="BY13" s="48">
        <v>3</v>
      </c>
      <c r="BZ13" s="17">
        <f t="shared" si="35"/>
        <v>3.7490627343164207E-4</v>
      </c>
      <c r="CA13" s="63">
        <v>387</v>
      </c>
      <c r="CB13" s="39">
        <v>1</v>
      </c>
      <c r="CC13" s="17">
        <f t="shared" si="36"/>
        <v>2.5839793281653748E-3</v>
      </c>
      <c r="CD13" s="63">
        <v>1382</v>
      </c>
      <c r="CE13" s="39">
        <v>0</v>
      </c>
      <c r="CF13" s="17">
        <f t="shared" si="37"/>
        <v>0</v>
      </c>
      <c r="CG13" s="63">
        <f t="shared" si="38"/>
        <v>9771</v>
      </c>
      <c r="CH13" s="48">
        <f t="shared" si="55"/>
        <v>4</v>
      </c>
      <c r="CI13" s="17">
        <f t="shared" si="39"/>
        <v>4.0937468017603111E-4</v>
      </c>
      <c r="CJ13" s="63">
        <f t="shared" si="40"/>
        <v>295647</v>
      </c>
      <c r="CK13" s="48">
        <f t="shared" si="41"/>
        <v>758</v>
      </c>
      <c r="CL13" s="17">
        <f t="shared" si="42"/>
        <v>2.5638683971087139E-3</v>
      </c>
      <c r="CM13" s="63">
        <f t="shared" si="43"/>
        <v>20928</v>
      </c>
      <c r="CN13" s="39">
        <f t="shared" si="44"/>
        <v>215</v>
      </c>
      <c r="CO13" s="17">
        <f t="shared" si="45"/>
        <v>1.0273318042813456E-2</v>
      </c>
      <c r="CP13" s="63">
        <f t="shared" si="46"/>
        <v>8353</v>
      </c>
      <c r="CQ13" s="39">
        <f t="shared" si="47"/>
        <v>0</v>
      </c>
      <c r="CR13" s="17">
        <f t="shared" si="48"/>
        <v>0</v>
      </c>
      <c r="CS13" s="63">
        <f t="shared" si="49"/>
        <v>324928</v>
      </c>
      <c r="CT13" s="39">
        <f t="shared" si="56"/>
        <v>973</v>
      </c>
      <c r="CU13" s="17">
        <f t="shared" si="57"/>
        <v>2.9945095528855622E-3</v>
      </c>
      <c r="CW13" s="190" t="str">
        <f t="shared" si="50"/>
        <v>大阪市医療圏</v>
      </c>
      <c r="CX13" s="189">
        <f t="shared" si="58"/>
        <v>2.9945095528855622E-3</v>
      </c>
      <c r="CY13" s="233">
        <f t="shared" si="51"/>
        <v>3.0000000000000001E-3</v>
      </c>
      <c r="CZ13" s="47">
        <f t="shared" si="52"/>
        <v>5.8148754639731279E-3</v>
      </c>
      <c r="DA13" s="47">
        <f t="shared" si="53"/>
        <v>6.0000000000000001E-3</v>
      </c>
      <c r="DB13" s="40">
        <v>999</v>
      </c>
    </row>
    <row r="14" spans="1:107" s="15" customFormat="1" ht="14.25" thickTop="1">
      <c r="B14" s="283" t="s">
        <v>0</v>
      </c>
      <c r="C14" s="284"/>
      <c r="D14" s="71">
        <f>SUM(D6:D13)</f>
        <v>2643</v>
      </c>
      <c r="E14" s="49">
        <f>SUM(E6:E13)</f>
        <v>21</v>
      </c>
      <c r="F14" s="46">
        <f t="shared" si="2"/>
        <v>7.9455164585698068E-3</v>
      </c>
      <c r="G14" s="71">
        <f>SUM(G6:G13)</f>
        <v>50</v>
      </c>
      <c r="H14" s="49">
        <f>SUM(H6:H13)</f>
        <v>1</v>
      </c>
      <c r="I14" s="46">
        <f>IFERROR(H14/G14,"-")</f>
        <v>0.02</v>
      </c>
      <c r="J14" s="71">
        <f>SUM(J6:J13)</f>
        <v>51</v>
      </c>
      <c r="K14" s="49">
        <f>SUM(K6:K13)</f>
        <v>0</v>
      </c>
      <c r="L14" s="46">
        <f t="shared" si="0"/>
        <v>0</v>
      </c>
      <c r="M14" s="71">
        <f>SUM(M6:M13)</f>
        <v>2744</v>
      </c>
      <c r="N14" s="49">
        <f>SUM(N6:N13)</f>
        <v>22</v>
      </c>
      <c r="O14" s="46">
        <f>IFERROR(N14/M14,"-")</f>
        <v>8.0174927113702624E-3</v>
      </c>
      <c r="P14" s="71">
        <f>SUM(P6:P13)</f>
        <v>7017</v>
      </c>
      <c r="Q14" s="49">
        <f>SUM(Q6:Q13)</f>
        <v>37</v>
      </c>
      <c r="R14" s="46">
        <f>IFERROR(Q14/P14,"-")</f>
        <v>5.2729086504204074E-3</v>
      </c>
      <c r="S14" s="71">
        <f>SUM(S6:S13)</f>
        <v>136</v>
      </c>
      <c r="T14" s="45">
        <f>SUM(T6:T13)</f>
        <v>2</v>
      </c>
      <c r="U14" s="46">
        <f>IFERROR(T14/S14,"-")</f>
        <v>1.4705882352941176E-2</v>
      </c>
      <c r="V14" s="71">
        <f>SUM(V6:V13)</f>
        <v>187</v>
      </c>
      <c r="W14" s="45">
        <f>SUM(W6:W13)</f>
        <v>0</v>
      </c>
      <c r="X14" s="46">
        <f t="shared" si="1"/>
        <v>0</v>
      </c>
      <c r="Y14" s="71">
        <f>SUM(Y6:Y13)</f>
        <v>7340</v>
      </c>
      <c r="Z14" s="45">
        <f>SUM(Z6:Z13)</f>
        <v>39</v>
      </c>
      <c r="AA14" s="46">
        <f>IFERROR(Z14/Y14,"-")</f>
        <v>5.3133514986376026E-3</v>
      </c>
      <c r="AB14" s="71">
        <f>SUM(AB6:AB13)</f>
        <v>417723</v>
      </c>
      <c r="AC14" s="49">
        <f>SUM(AC6:AC13)</f>
        <v>3182</v>
      </c>
      <c r="AD14" s="46">
        <f>IFERROR(AC14/AB14,"-")</f>
        <v>7.6174881440571858E-3</v>
      </c>
      <c r="AE14" s="71">
        <f>SUM(AE6:AE13)</f>
        <v>39138</v>
      </c>
      <c r="AF14" s="49">
        <f>SUM(AF6:AF13)</f>
        <v>1051</v>
      </c>
      <c r="AG14" s="46">
        <f>IFERROR(AF14/AE14,"-")</f>
        <v>2.6853697174101895E-2</v>
      </c>
      <c r="AH14" s="71">
        <f>SUM(AH6:AH13)</f>
        <v>2459</v>
      </c>
      <c r="AI14" s="49">
        <f>SUM(AI6:AI13)</f>
        <v>0</v>
      </c>
      <c r="AJ14" s="46">
        <f>IFERROR(AI14/AH14,"-")</f>
        <v>0</v>
      </c>
      <c r="AK14" s="71">
        <f>SUM(AK6:AK13)</f>
        <v>459320</v>
      </c>
      <c r="AL14" s="45">
        <f>SUM(AL6:AL13)</f>
        <v>4233</v>
      </c>
      <c r="AM14" s="46">
        <f>IFERROR(AL14/AK14,"-")</f>
        <v>9.2157972655229469E-3</v>
      </c>
      <c r="AN14" s="71">
        <f>SUM(AN6:AN13)</f>
        <v>329931</v>
      </c>
      <c r="AO14" s="49">
        <f>SUM(AO6:AO13)</f>
        <v>1453</v>
      </c>
      <c r="AP14" s="46">
        <f>IFERROR(AO14/AN14,"-")</f>
        <v>4.4039511291754947E-3</v>
      </c>
      <c r="AQ14" s="71">
        <f>SUM(AQ6:AQ13)</f>
        <v>24428</v>
      </c>
      <c r="AR14" s="45">
        <f>SUM(AR6:AR13)</f>
        <v>568</v>
      </c>
      <c r="AS14" s="46">
        <f>IFERROR(AR14/AQ14,"-")</f>
        <v>2.3252005894874733E-2</v>
      </c>
      <c r="AT14" s="71">
        <f>SUM(AT6:AT13)</f>
        <v>4583</v>
      </c>
      <c r="AU14" s="45">
        <f>SUM(AU6:AU13)</f>
        <v>0</v>
      </c>
      <c r="AV14" s="46">
        <f>IFERROR(AU14/AT14,"-")</f>
        <v>0</v>
      </c>
      <c r="AW14" s="71">
        <f>SUM(AW6:AW13)</f>
        <v>358942</v>
      </c>
      <c r="AX14" s="45">
        <f>SUM(AX6:AX13)</f>
        <v>2021</v>
      </c>
      <c r="AY14" s="46">
        <f>IFERROR(AX14/AW14,"-")</f>
        <v>5.6304361150269402E-3</v>
      </c>
      <c r="AZ14" s="71">
        <f>SUM(AZ6:AZ13)</f>
        <v>206153</v>
      </c>
      <c r="BA14" s="49">
        <f>SUM(BA6:BA13)</f>
        <v>358</v>
      </c>
      <c r="BB14" s="46">
        <f>IFERROR(BA14/AZ14,"-")</f>
        <v>1.7365742919094071E-3</v>
      </c>
      <c r="BC14" s="71">
        <f>SUM(BC6:BC13)</f>
        <v>12941</v>
      </c>
      <c r="BD14" s="45">
        <f>SUM(BD6:BD13)</f>
        <v>134</v>
      </c>
      <c r="BE14" s="46">
        <f>IFERROR(BD14/BC14,"-")</f>
        <v>1.0354686654818021E-2</v>
      </c>
      <c r="BF14" s="71">
        <f>SUM(BF6:BF13)</f>
        <v>4690</v>
      </c>
      <c r="BG14" s="45">
        <f>SUM(BG6:BG13)</f>
        <v>0</v>
      </c>
      <c r="BH14" s="46">
        <f>IFERROR(BG14/BF14,"-")</f>
        <v>0</v>
      </c>
      <c r="BI14" s="71">
        <f>SUM(BI6:BI13)</f>
        <v>223784</v>
      </c>
      <c r="BJ14" s="45">
        <f>SUM(BJ6:BJ13)</f>
        <v>492</v>
      </c>
      <c r="BK14" s="46">
        <f>IFERROR(BJ14/BI14,"-")</f>
        <v>2.1985486004361347E-3</v>
      </c>
      <c r="BL14" s="71">
        <f>SUM(BL6:BL13)</f>
        <v>86203</v>
      </c>
      <c r="BM14" s="49">
        <f>SUM(BM6:BM13)</f>
        <v>30</v>
      </c>
      <c r="BN14" s="46">
        <f>IFERROR(BM14/BL14,"-")</f>
        <v>3.4801573031101004E-4</v>
      </c>
      <c r="BO14" s="71">
        <f>SUM(BO6:BO13)</f>
        <v>5229</v>
      </c>
      <c r="BP14" s="45">
        <f>SUM(BP6:BP13)</f>
        <v>16</v>
      </c>
      <c r="BQ14" s="46">
        <f>IFERROR(BP14/BO14,"-")</f>
        <v>3.0598584815452285E-3</v>
      </c>
      <c r="BR14" s="71">
        <f>SUM(BR6:BR13)</f>
        <v>4384</v>
      </c>
      <c r="BS14" s="45">
        <f>SUM(BS6:BS13)</f>
        <v>0</v>
      </c>
      <c r="BT14" s="46">
        <f>IFERROR(BS14/BR14,"-")</f>
        <v>0</v>
      </c>
      <c r="BU14" s="71">
        <f>SUM(BU6:BU13)</f>
        <v>95816</v>
      </c>
      <c r="BV14" s="45">
        <f>SUM(BV6:BV13)</f>
        <v>46</v>
      </c>
      <c r="BW14" s="46">
        <f>IFERROR(BV14/BU14,"-")</f>
        <v>4.8008683309676883E-4</v>
      </c>
      <c r="BX14" s="71">
        <f>SUM(BX6:BX13)</f>
        <v>26763</v>
      </c>
      <c r="BY14" s="49">
        <f>SUM(BY6:BY13)</f>
        <v>3</v>
      </c>
      <c r="BZ14" s="46">
        <f>IFERROR(BY14/BX14,"-")</f>
        <v>1.1209505660800359E-4</v>
      </c>
      <c r="CA14" s="71">
        <f>SUM(CA6:CA13)</f>
        <v>1343</v>
      </c>
      <c r="CB14" s="45">
        <f>SUM(CB6:CB13)</f>
        <v>1</v>
      </c>
      <c r="CC14" s="46">
        <f>IFERROR(CB14/CA14,"-")</f>
        <v>7.4460163812360388E-4</v>
      </c>
      <c r="CD14" s="71">
        <f>SUM(CD6:CD13)</f>
        <v>3165</v>
      </c>
      <c r="CE14" s="45">
        <f>SUM(CE6:CE13)</f>
        <v>0</v>
      </c>
      <c r="CF14" s="46">
        <f>IFERROR(CE14/CD14,"-")</f>
        <v>0</v>
      </c>
      <c r="CG14" s="71">
        <f>SUM(CG6:CG13)</f>
        <v>31271</v>
      </c>
      <c r="CH14" s="45">
        <f>SUM(CH6:CH13)</f>
        <v>4</v>
      </c>
      <c r="CI14" s="46">
        <f>IFERROR(CH14/CG14,"-")</f>
        <v>1.2791404176393465E-4</v>
      </c>
      <c r="CJ14" s="71">
        <f>SUM(D14,P14,AB14,AN14,AZ14,BL14,BX14)</f>
        <v>1076433</v>
      </c>
      <c r="CK14" s="45">
        <f>SUM(E14,Q14,AC14,AO14,BA14,BM14,BY14)</f>
        <v>5084</v>
      </c>
      <c r="CL14" s="46">
        <f>IFERROR(CK14/CJ14,"-")</f>
        <v>4.7230064481486537E-3</v>
      </c>
      <c r="CM14" s="71">
        <f>SUM(G14,S14,AE14,AQ14,BC14,BO14,CA14)</f>
        <v>83265</v>
      </c>
      <c r="CN14" s="45">
        <f>SUM(H14,T14,AF14,AR14,BD14,BP14,CB14)</f>
        <v>1773</v>
      </c>
      <c r="CO14" s="46">
        <f>IFERROR(CN14/CM14,"-")</f>
        <v>2.1293460637722934E-2</v>
      </c>
      <c r="CP14" s="71">
        <f>SUM(J14,V14,AH14,AT14,BF14,BR14,CD14)</f>
        <v>19519</v>
      </c>
      <c r="CQ14" s="45">
        <f>SUM(K14,W14,AI14,AU14,BG14,BS14,CE14)</f>
        <v>0</v>
      </c>
      <c r="CR14" s="46">
        <f>IFERROR(CQ14/CP14,"-")</f>
        <v>0</v>
      </c>
      <c r="CS14" s="71">
        <f>SUM(M14,Y14,AK14,AW14,BI14,BU14,CG14)</f>
        <v>1179217</v>
      </c>
      <c r="CT14" s="45">
        <f>SUM(N14,Z14,AL14,AX14,BJ14,BV14,CH14)</f>
        <v>6857</v>
      </c>
      <c r="CU14" s="46">
        <f>IFERROR(CT14/CS14,"-")</f>
        <v>5.8148754639731279E-3</v>
      </c>
    </row>
    <row r="15" spans="1:107" s="15" customFormat="1">
      <c r="B15" s="18"/>
    </row>
    <row r="16" spans="1:107" s="15" customFormat="1">
      <c r="CW16" s="260"/>
      <c r="CX16" s="261" t="s">
        <v>167</v>
      </c>
      <c r="CY16" s="262" t="s">
        <v>168</v>
      </c>
      <c r="CZ16" s="261" t="s">
        <v>167</v>
      </c>
      <c r="DA16" s="262" t="s">
        <v>168</v>
      </c>
      <c r="DB16" s="187"/>
    </row>
    <row r="17" spans="101:106" s="15" customFormat="1">
      <c r="CW17" s="9" t="s">
        <v>144</v>
      </c>
      <c r="CX17" s="47">
        <f>CL6</f>
        <v>5.627245998039856E-3</v>
      </c>
      <c r="CY17" s="47">
        <f>CO6</f>
        <v>2.2834762045521727E-2</v>
      </c>
      <c r="CZ17" s="47">
        <f>ROUND(CX17,3)</f>
        <v>6.0000000000000001E-3</v>
      </c>
      <c r="DA17" s="47">
        <f>ROUND(CY17,3)</f>
        <v>2.3E-2</v>
      </c>
      <c r="DB17" s="188"/>
    </row>
    <row r="18" spans="101:106" s="15" customFormat="1">
      <c r="CW18" s="9" t="s">
        <v>7</v>
      </c>
      <c r="CX18" s="47">
        <f t="shared" ref="CX18:CX25" si="59">CL7</f>
        <v>4.0085913576046271E-3</v>
      </c>
      <c r="CY18" s="47">
        <f t="shared" ref="CY18:CY25" si="60">CO7</f>
        <v>2.0039613188861702E-2</v>
      </c>
      <c r="CZ18" s="47">
        <f t="shared" ref="CZ18:CZ25" si="61">ROUND(CX18,3)</f>
        <v>4.0000000000000001E-3</v>
      </c>
      <c r="DA18" s="47">
        <f t="shared" ref="DA18:DA25" si="62">ROUND(CY18,3)</f>
        <v>0.02</v>
      </c>
      <c r="DB18" s="188"/>
    </row>
    <row r="19" spans="101:106">
      <c r="CW19" s="9" t="s">
        <v>12</v>
      </c>
      <c r="CX19" s="47">
        <f t="shared" si="59"/>
        <v>4.5052473268645983E-3</v>
      </c>
      <c r="CY19" s="47">
        <f t="shared" si="60"/>
        <v>2.4500043286295559E-2</v>
      </c>
      <c r="CZ19" s="47">
        <f t="shared" si="61"/>
        <v>5.0000000000000001E-3</v>
      </c>
      <c r="DA19" s="47">
        <f t="shared" si="62"/>
        <v>2.5000000000000001E-2</v>
      </c>
      <c r="DB19" s="188"/>
    </row>
    <row r="20" spans="101:106">
      <c r="CW20" s="9" t="s">
        <v>20</v>
      </c>
      <c r="CX20" s="47">
        <f t="shared" si="59"/>
        <v>3.7024570851565131E-3</v>
      </c>
      <c r="CY20" s="47">
        <f t="shared" si="60"/>
        <v>1.9605440509741452E-2</v>
      </c>
      <c r="CZ20" s="47">
        <f t="shared" si="61"/>
        <v>4.0000000000000001E-3</v>
      </c>
      <c r="DA20" s="47">
        <f t="shared" si="62"/>
        <v>0.02</v>
      </c>
      <c r="DB20" s="188"/>
    </row>
    <row r="21" spans="101:106">
      <c r="CW21" s="9" t="s">
        <v>24</v>
      </c>
      <c r="CX21" s="47">
        <f t="shared" si="59"/>
        <v>5.8249953677969243E-3</v>
      </c>
      <c r="CY21" s="47">
        <f t="shared" si="60"/>
        <v>3.0632562413845918E-2</v>
      </c>
      <c r="CZ21" s="47">
        <f t="shared" si="61"/>
        <v>6.0000000000000001E-3</v>
      </c>
      <c r="DA21" s="47">
        <f t="shared" si="62"/>
        <v>3.1E-2</v>
      </c>
      <c r="DB21" s="188"/>
    </row>
    <row r="22" spans="101:106">
      <c r="CW22" s="9" t="s">
        <v>34</v>
      </c>
      <c r="CX22" s="47">
        <f t="shared" si="59"/>
        <v>8.5430141698134374E-3</v>
      </c>
      <c r="CY22" s="47">
        <f t="shared" si="60"/>
        <v>3.4756178141932076E-2</v>
      </c>
      <c r="CZ22" s="47">
        <f t="shared" si="61"/>
        <v>8.9999999999999993E-3</v>
      </c>
      <c r="DA22" s="47">
        <f t="shared" si="62"/>
        <v>3.5000000000000003E-2</v>
      </c>
      <c r="DB22" s="188"/>
    </row>
    <row r="23" spans="101:106">
      <c r="CW23" s="9" t="s">
        <v>43</v>
      </c>
      <c r="CX23" s="47">
        <f t="shared" si="59"/>
        <v>6.7970925525573612E-3</v>
      </c>
      <c r="CY23" s="47">
        <f t="shared" si="60"/>
        <v>2.6660430308699721E-2</v>
      </c>
      <c r="CZ23" s="47">
        <f t="shared" si="61"/>
        <v>7.0000000000000001E-3</v>
      </c>
      <c r="DA23" s="47">
        <f t="shared" si="62"/>
        <v>2.7E-2</v>
      </c>
      <c r="DB23" s="188"/>
    </row>
    <row r="24" spans="101:106">
      <c r="CW24" s="9" t="s">
        <v>56</v>
      </c>
      <c r="CX24" s="47">
        <f t="shared" si="59"/>
        <v>2.5638683971087139E-3</v>
      </c>
      <c r="CY24" s="47">
        <f t="shared" si="60"/>
        <v>1.0273318042813456E-2</v>
      </c>
      <c r="CZ24" s="47">
        <f t="shared" si="61"/>
        <v>3.0000000000000001E-3</v>
      </c>
      <c r="DA24" s="47">
        <f t="shared" si="62"/>
        <v>0.01</v>
      </c>
      <c r="DB24" s="188"/>
    </row>
    <row r="25" spans="101:106">
      <c r="CW25" s="100" t="s">
        <v>205</v>
      </c>
      <c r="CX25" s="47">
        <f t="shared" si="59"/>
        <v>4.7230064481486537E-3</v>
      </c>
      <c r="CY25" s="47">
        <f t="shared" si="60"/>
        <v>2.1293460637722934E-2</v>
      </c>
      <c r="CZ25" s="47">
        <f t="shared" si="61"/>
        <v>5.0000000000000001E-3</v>
      </c>
      <c r="DA25" s="47">
        <f t="shared" si="62"/>
        <v>2.1000000000000001E-2</v>
      </c>
      <c r="DB25" s="188"/>
    </row>
    <row r="34" spans="101:118">
      <c r="CW34" s="268" t="s">
        <v>144</v>
      </c>
      <c r="CX34" s="269"/>
      <c r="CY34" s="268" t="s">
        <v>7</v>
      </c>
      <c r="CZ34" s="269"/>
      <c r="DA34" s="268" t="s">
        <v>12</v>
      </c>
      <c r="DB34" s="269"/>
      <c r="DC34" s="268" t="s">
        <v>20</v>
      </c>
      <c r="DD34" s="269"/>
      <c r="DE34" s="268" t="s">
        <v>24</v>
      </c>
      <c r="DF34" s="269"/>
      <c r="DG34" s="268" t="s">
        <v>34</v>
      </c>
      <c r="DH34" s="269"/>
      <c r="DI34" s="268" t="s">
        <v>43</v>
      </c>
      <c r="DJ34" s="269"/>
      <c r="DK34" s="268" t="s">
        <v>56</v>
      </c>
      <c r="DL34" s="269"/>
      <c r="DM34" s="290" t="s">
        <v>227</v>
      </c>
      <c r="DN34" s="291"/>
    </row>
    <row r="35" spans="101:118">
      <c r="CW35" s="66" t="s">
        <v>200</v>
      </c>
      <c r="CX35" s="66" t="s">
        <v>202</v>
      </c>
      <c r="CY35" s="66" t="s">
        <v>200</v>
      </c>
      <c r="CZ35" s="66" t="s">
        <v>202</v>
      </c>
      <c r="DA35" s="66" t="s">
        <v>200</v>
      </c>
      <c r="DB35" s="66" t="s">
        <v>202</v>
      </c>
      <c r="DC35" s="66" t="s">
        <v>200</v>
      </c>
      <c r="DD35" s="66" t="s">
        <v>202</v>
      </c>
      <c r="DE35" s="66" t="s">
        <v>200</v>
      </c>
      <c r="DF35" s="66" t="s">
        <v>202</v>
      </c>
      <c r="DG35" s="66" t="s">
        <v>200</v>
      </c>
      <c r="DH35" s="66" t="s">
        <v>202</v>
      </c>
      <c r="DI35" s="66" t="s">
        <v>200</v>
      </c>
      <c r="DJ35" s="66" t="s">
        <v>202</v>
      </c>
      <c r="DK35" s="66" t="s">
        <v>200</v>
      </c>
      <c r="DL35" s="66" t="s">
        <v>202</v>
      </c>
      <c r="DM35" s="66" t="s">
        <v>200</v>
      </c>
      <c r="DN35" s="66" t="s">
        <v>202</v>
      </c>
    </row>
  </sheetData>
  <mergeCells count="53">
    <mergeCell ref="BI4:BK4"/>
    <mergeCell ref="BL4:BN4"/>
    <mergeCell ref="CM4:CO4"/>
    <mergeCell ref="CS4:CU4"/>
    <mergeCell ref="CA4:CC4"/>
    <mergeCell ref="CG4:CI4"/>
    <mergeCell ref="BO4:BQ4"/>
    <mergeCell ref="BU4:BW4"/>
    <mergeCell ref="BX4:BZ4"/>
    <mergeCell ref="BR4:BT4"/>
    <mergeCell ref="AT4:AV4"/>
    <mergeCell ref="BF4:BH4"/>
    <mergeCell ref="BC4:BE4"/>
    <mergeCell ref="P4:R4"/>
    <mergeCell ref="S4:U4"/>
    <mergeCell ref="Y4:AA4"/>
    <mergeCell ref="AB4:AD4"/>
    <mergeCell ref="AE4:AG4"/>
    <mergeCell ref="AK4:AM4"/>
    <mergeCell ref="AN4:AP4"/>
    <mergeCell ref="AQ4:AS4"/>
    <mergeCell ref="AW4:AY4"/>
    <mergeCell ref="AZ4:BB4"/>
    <mergeCell ref="DG34:DH34"/>
    <mergeCell ref="DI34:DJ34"/>
    <mergeCell ref="DM34:DN34"/>
    <mergeCell ref="DK34:DL34"/>
    <mergeCell ref="CW34:CX34"/>
    <mergeCell ref="CY34:CZ34"/>
    <mergeCell ref="DA34:DB34"/>
    <mergeCell ref="DC34:DD34"/>
    <mergeCell ref="DE34:DF34"/>
    <mergeCell ref="B14:C14"/>
    <mergeCell ref="B3:B5"/>
    <mergeCell ref="C3:C5"/>
    <mergeCell ref="AZ3:BK3"/>
    <mergeCell ref="CJ4:CL4"/>
    <mergeCell ref="CJ3:CU3"/>
    <mergeCell ref="D3:O3"/>
    <mergeCell ref="P3:AA3"/>
    <mergeCell ref="AB3:AM3"/>
    <mergeCell ref="AN3:AY3"/>
    <mergeCell ref="D4:F4"/>
    <mergeCell ref="G4:I4"/>
    <mergeCell ref="M4:O4"/>
    <mergeCell ref="J4:L4"/>
    <mergeCell ref="V4:X4"/>
    <mergeCell ref="AH4:AJ4"/>
    <mergeCell ref="BL3:BW3"/>
    <mergeCell ref="BX3:CI3"/>
    <mergeCell ref="CD4:CF4"/>
    <mergeCell ref="CP4:CR4"/>
    <mergeCell ref="CW5:DB5"/>
  </mergeCells>
  <phoneticPr fontId="3"/>
  <pageMargins left="0.70866141732283472" right="0.19685039370078741" top="0.59055118110236227" bottom="0.59055118110236227" header="0.31496062992125984" footer="0.31496062992125984"/>
  <pageSetup paperSize="8" scale="73" fitToHeight="0" orientation="landscape" r:id="rId1"/>
  <headerFooter>
    <oddHeader>&amp;R&amp;"ＭＳ 明朝,標準"&amp;12 2-7.人間ドック受診に係る分析</oddHeader>
  </headerFooter>
  <colBreaks count="2" manualBreakCount="2">
    <brk id="39" max="13" man="1"/>
    <brk id="75" max="13" man="1"/>
  </colBreaks>
  <ignoredErrors>
    <ignoredError sqref="F14 I14 CF14 CC14 BZ14 BW14 BT14 BQ14 BN14 BK14 BH14 BE14 BB14 AY14 AV14 L14 O14 R14 U14 X14 AA14 AD14 AG14 AJ14 AM14 AP14 AS14 CL6:CL14 CO6:CO14 CR6:CR14 CZ6:CZ13" formula="1"/>
    <ignoredError sqref="CX8:CX1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DAC7B-5091-4A00-8FE1-68658969012E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6384" width="9" style="4"/>
  </cols>
  <sheetData>
    <row r="1" spans="1:1" ht="16.5" customHeight="1">
      <c r="A1" s="4" t="s">
        <v>166</v>
      </c>
    </row>
    <row r="2" spans="1:1" ht="16.5" customHeight="1">
      <c r="A2" s="4" t="s">
        <v>148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9A9C-B838-403B-8C9B-FF301AD4705D}">
  <sheetPr codeName="Sheet4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5" width="14.875" style="4" customWidth="1"/>
    <col min="6" max="7" width="9" style="4" customWidth="1"/>
    <col min="8" max="9" width="14.875" style="4" customWidth="1"/>
    <col min="10" max="10" width="8.375" style="4" customWidth="1"/>
    <col min="11" max="12" width="20.625" style="4" customWidth="1"/>
    <col min="13" max="13" width="5.625" style="4" customWidth="1"/>
    <col min="14" max="14" width="9" style="4" customWidth="1"/>
    <col min="15" max="16384" width="9" style="4"/>
  </cols>
  <sheetData>
    <row r="1" spans="1:1" ht="16.5" customHeight="1">
      <c r="A1" s="4" t="s">
        <v>209</v>
      </c>
    </row>
    <row r="2" spans="1:1" ht="16.5" customHeight="1">
      <c r="A2" s="4" t="s">
        <v>148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2-7.人間ドック受診に係る分析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F199F-60DC-4722-891C-0AA6E93BA285}">
  <sheetPr codeName="Sheet7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9" customWidth="1"/>
    <col min="2" max="2" width="2.125" style="19" customWidth="1"/>
    <col min="3" max="3" width="8.375" style="19" customWidth="1"/>
    <col min="4" max="4" width="11.625" style="19" customWidth="1"/>
    <col min="5" max="5" width="5.5" style="19" bestFit="1" customWidth="1"/>
    <col min="6" max="6" width="11.625" style="19" customWidth="1"/>
    <col min="7" max="7" width="5.5" style="19" customWidth="1"/>
    <col min="8" max="16" width="8.875" style="19" customWidth="1"/>
    <col min="17" max="17" width="2" style="1" customWidth="1"/>
    <col min="18" max="16384" width="9" style="1"/>
  </cols>
  <sheetData>
    <row r="1" spans="1:16" ht="16.5" customHeight="1">
      <c r="A1" s="4" t="s">
        <v>166</v>
      </c>
    </row>
    <row r="2" spans="1:16" ht="16.5" customHeight="1">
      <c r="A2" s="19" t="s">
        <v>150</v>
      </c>
    </row>
    <row r="4" spans="1:16" ht="13.5" customHeight="1">
      <c r="B4" s="20"/>
      <c r="C4" s="21"/>
      <c r="D4" s="21"/>
      <c r="E4" s="21"/>
      <c r="F4" s="21"/>
      <c r="G4" s="22"/>
    </row>
    <row r="5" spans="1:16" ht="13.5" customHeight="1">
      <c r="B5" s="23"/>
      <c r="C5" s="24"/>
      <c r="D5" s="25">
        <v>7.0000000000000001E-3</v>
      </c>
      <c r="E5" s="13" t="s">
        <v>152</v>
      </c>
      <c r="F5" s="26">
        <v>0.01</v>
      </c>
      <c r="G5" s="27" t="s">
        <v>153</v>
      </c>
    </row>
    <row r="6" spans="1:16">
      <c r="B6" s="23"/>
      <c r="D6" s="25"/>
      <c r="E6" s="13"/>
      <c r="F6" s="26"/>
      <c r="G6" s="27"/>
    </row>
    <row r="7" spans="1:16">
      <c r="B7" s="23"/>
      <c r="C7" s="28"/>
      <c r="D7" s="25">
        <v>6.0000000000000001E-3</v>
      </c>
      <c r="E7" s="13" t="s">
        <v>152</v>
      </c>
      <c r="F7" s="26">
        <v>7.0000000000000001E-3</v>
      </c>
      <c r="G7" s="27" t="s">
        <v>154</v>
      </c>
    </row>
    <row r="8" spans="1:16">
      <c r="B8" s="23"/>
      <c r="D8" s="25"/>
      <c r="E8" s="13"/>
      <c r="F8" s="26"/>
      <c r="G8" s="27"/>
    </row>
    <row r="9" spans="1:16">
      <c r="B9" s="23"/>
      <c r="C9" s="29"/>
      <c r="D9" s="25">
        <v>5.0000000000000001E-3</v>
      </c>
      <c r="E9" s="13" t="s">
        <v>152</v>
      </c>
      <c r="F9" s="26">
        <v>6.0000000000000001E-3</v>
      </c>
      <c r="G9" s="27" t="s">
        <v>154</v>
      </c>
    </row>
    <row r="10" spans="1:16">
      <c r="B10" s="23"/>
      <c r="D10" s="25"/>
      <c r="E10" s="13"/>
      <c r="F10" s="26"/>
      <c r="G10" s="27"/>
    </row>
    <row r="11" spans="1:16">
      <c r="B11" s="23"/>
      <c r="C11" s="30"/>
      <c r="D11" s="25">
        <v>4.0000000000000001E-3</v>
      </c>
      <c r="E11" s="13" t="s">
        <v>152</v>
      </c>
      <c r="F11" s="26">
        <v>5.0000000000000001E-3</v>
      </c>
      <c r="G11" s="27" t="s">
        <v>154</v>
      </c>
    </row>
    <row r="12" spans="1:16">
      <c r="B12" s="23"/>
      <c r="D12" s="25"/>
      <c r="E12" s="13"/>
      <c r="F12" s="26"/>
      <c r="G12" s="27"/>
    </row>
    <row r="13" spans="1:16">
      <c r="B13" s="23"/>
      <c r="C13" s="31"/>
      <c r="D13" s="25">
        <v>3.0000000000000001E-3</v>
      </c>
      <c r="E13" s="13" t="s">
        <v>152</v>
      </c>
      <c r="F13" s="26">
        <v>4.0000000000000001E-3</v>
      </c>
      <c r="G13" s="27" t="s">
        <v>154</v>
      </c>
    </row>
    <row r="14" spans="1:16">
      <c r="B14" s="32"/>
      <c r="C14" s="33"/>
      <c r="D14" s="33"/>
      <c r="E14" s="33"/>
      <c r="F14" s="33"/>
      <c r="G14" s="34"/>
    </row>
    <row r="16" spans="1:16"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2:16">
      <c r="B17" s="23"/>
      <c r="P17" s="35"/>
    </row>
    <row r="18" spans="2:16">
      <c r="B18" s="23"/>
      <c r="P18" s="35"/>
    </row>
    <row r="19" spans="2:16">
      <c r="B19" s="23"/>
      <c r="P19" s="35"/>
    </row>
    <row r="20" spans="2:16">
      <c r="B20" s="23"/>
      <c r="P20" s="35"/>
    </row>
    <row r="21" spans="2:16">
      <c r="B21" s="23"/>
      <c r="P21" s="35"/>
    </row>
    <row r="22" spans="2:16">
      <c r="B22" s="23"/>
      <c r="P22" s="35"/>
    </row>
    <row r="23" spans="2:16">
      <c r="B23" s="23"/>
      <c r="P23" s="35"/>
    </row>
    <row r="24" spans="2:16">
      <c r="B24" s="23"/>
      <c r="P24" s="35"/>
    </row>
    <row r="25" spans="2:16">
      <c r="B25" s="23"/>
      <c r="P25" s="35"/>
    </row>
    <row r="26" spans="2:16">
      <c r="B26" s="23"/>
      <c r="P26" s="35"/>
    </row>
    <row r="27" spans="2:16">
      <c r="B27" s="23"/>
      <c r="P27" s="35"/>
    </row>
    <row r="28" spans="2:16">
      <c r="B28" s="23"/>
      <c r="P28" s="35"/>
    </row>
    <row r="29" spans="2:16">
      <c r="B29" s="23"/>
      <c r="P29" s="35"/>
    </row>
    <row r="30" spans="2:16">
      <c r="B30" s="23"/>
      <c r="P30" s="35"/>
    </row>
    <row r="31" spans="2:16">
      <c r="B31" s="23"/>
      <c r="P31" s="35"/>
    </row>
    <row r="32" spans="2:16">
      <c r="B32" s="23"/>
      <c r="P32" s="35"/>
    </row>
    <row r="33" spans="2:16">
      <c r="B33" s="23"/>
      <c r="P33" s="35"/>
    </row>
    <row r="34" spans="2:16">
      <c r="B34" s="23"/>
      <c r="P34" s="35"/>
    </row>
    <row r="35" spans="2:16">
      <c r="B35" s="23"/>
      <c r="P35" s="35"/>
    </row>
    <row r="36" spans="2:16">
      <c r="B36" s="23"/>
      <c r="P36" s="35"/>
    </row>
    <row r="37" spans="2:16">
      <c r="B37" s="23"/>
      <c r="P37" s="35"/>
    </row>
    <row r="38" spans="2:16">
      <c r="B38" s="23"/>
      <c r="P38" s="35"/>
    </row>
    <row r="39" spans="2:16">
      <c r="B39" s="23"/>
      <c r="P39" s="35"/>
    </row>
    <row r="40" spans="2:16">
      <c r="B40" s="23"/>
      <c r="P40" s="35"/>
    </row>
    <row r="41" spans="2:16">
      <c r="B41" s="23"/>
      <c r="P41" s="35"/>
    </row>
    <row r="42" spans="2:16">
      <c r="B42" s="23"/>
      <c r="P42" s="35"/>
    </row>
    <row r="43" spans="2:16">
      <c r="B43" s="23"/>
      <c r="P43" s="35"/>
    </row>
    <row r="44" spans="2:16">
      <c r="B44" s="23"/>
      <c r="P44" s="35"/>
    </row>
    <row r="45" spans="2:16">
      <c r="B45" s="23"/>
      <c r="P45" s="35"/>
    </row>
    <row r="46" spans="2:16">
      <c r="B46" s="23"/>
      <c r="P46" s="35"/>
    </row>
    <row r="47" spans="2:16">
      <c r="B47" s="23"/>
      <c r="P47" s="35"/>
    </row>
    <row r="48" spans="2:16">
      <c r="B48" s="23"/>
      <c r="P48" s="35"/>
    </row>
    <row r="49" spans="2:16">
      <c r="B49" s="23"/>
      <c r="P49" s="35"/>
    </row>
    <row r="50" spans="2:16">
      <c r="B50" s="23"/>
      <c r="P50" s="35"/>
    </row>
    <row r="51" spans="2:16">
      <c r="B51" s="23"/>
      <c r="P51" s="35"/>
    </row>
    <row r="52" spans="2:16">
      <c r="B52" s="23"/>
      <c r="P52" s="35"/>
    </row>
    <row r="53" spans="2:16">
      <c r="B53" s="23"/>
      <c r="P53" s="35"/>
    </row>
    <row r="54" spans="2:16">
      <c r="B54" s="23"/>
      <c r="P54" s="35"/>
    </row>
    <row r="55" spans="2:16">
      <c r="B55" s="23"/>
      <c r="P55" s="35"/>
    </row>
    <row r="56" spans="2:16">
      <c r="B56" s="23"/>
      <c r="P56" s="35"/>
    </row>
    <row r="57" spans="2:16">
      <c r="B57" s="23"/>
      <c r="P57" s="35"/>
    </row>
    <row r="58" spans="2:16">
      <c r="B58" s="23"/>
      <c r="P58" s="35"/>
    </row>
    <row r="59" spans="2:16">
      <c r="B59" s="23"/>
      <c r="P59" s="35"/>
    </row>
    <row r="60" spans="2:16">
      <c r="B60" s="23"/>
      <c r="P60" s="35"/>
    </row>
    <row r="61" spans="2:16">
      <c r="B61" s="23"/>
      <c r="P61" s="35"/>
    </row>
    <row r="62" spans="2:16">
      <c r="B62" s="23"/>
      <c r="P62" s="35"/>
    </row>
    <row r="63" spans="2:16">
      <c r="B63" s="23"/>
      <c r="P63" s="35"/>
    </row>
    <row r="64" spans="2:16">
      <c r="B64" s="23"/>
      <c r="P64" s="35"/>
    </row>
    <row r="65" spans="2:16">
      <c r="B65" s="23"/>
      <c r="P65" s="35"/>
    </row>
    <row r="66" spans="2:16">
      <c r="B66" s="23"/>
      <c r="P66" s="35"/>
    </row>
    <row r="67" spans="2:16">
      <c r="B67" s="23"/>
      <c r="P67" s="35"/>
    </row>
    <row r="68" spans="2:16">
      <c r="B68" s="23"/>
      <c r="P68" s="35"/>
    </row>
    <row r="69" spans="2:16">
      <c r="B69" s="23"/>
      <c r="P69" s="35"/>
    </row>
    <row r="70" spans="2:16">
      <c r="B70" s="23"/>
      <c r="P70" s="35"/>
    </row>
    <row r="71" spans="2:16">
      <c r="B71" s="23"/>
      <c r="P71" s="35"/>
    </row>
    <row r="72" spans="2:16">
      <c r="B72" s="23"/>
      <c r="P72" s="35"/>
    </row>
    <row r="73" spans="2:16">
      <c r="B73" s="23"/>
      <c r="P73" s="35"/>
    </row>
    <row r="74" spans="2:16">
      <c r="B74" s="23"/>
      <c r="P74" s="35"/>
    </row>
    <row r="75" spans="2:16">
      <c r="B75" s="23"/>
      <c r="P75" s="35"/>
    </row>
    <row r="76" spans="2:16">
      <c r="B76" s="23"/>
      <c r="P76" s="35"/>
    </row>
    <row r="77" spans="2:16">
      <c r="B77" s="23"/>
      <c r="P77" s="35"/>
    </row>
    <row r="78" spans="2:16">
      <c r="B78" s="23"/>
      <c r="P78" s="35"/>
    </row>
    <row r="79" spans="2:16">
      <c r="B79" s="23"/>
      <c r="P79" s="35"/>
    </row>
    <row r="80" spans="2:16">
      <c r="B80" s="23"/>
      <c r="P80" s="35"/>
    </row>
    <row r="81" spans="2:16">
      <c r="B81" s="23"/>
      <c r="P81" s="35"/>
    </row>
    <row r="82" spans="2:16">
      <c r="B82" s="23"/>
      <c r="P82" s="35"/>
    </row>
    <row r="83" spans="2:16">
      <c r="B83" s="23"/>
      <c r="P83" s="35"/>
    </row>
    <row r="84" spans="2:16">
      <c r="B84" s="32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6"/>
    </row>
  </sheetData>
  <phoneticPr fontId="3"/>
  <pageMargins left="0.70866141732283472" right="0.19685039370078741" top="0.59055118110236227" bottom="0.59055118110236227" header="0.31496062992125984" footer="0.31496062992125984"/>
  <pageSetup paperSize="9" scale="70" orientation="portrait" r:id="rId1"/>
  <headerFooter>
    <oddHeader>&amp;R&amp;"ＭＳ 明朝,標準"&amp;12 2-7.人間ドック受診に係る分析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30B7D-08A1-4A28-86AE-DB6D4D797931}">
  <sheetPr codeName="Sheet5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9" customWidth="1"/>
    <col min="2" max="2" width="2.125" style="19" customWidth="1"/>
    <col min="3" max="3" width="8.375" style="19" customWidth="1"/>
    <col min="4" max="4" width="11.625" style="19" customWidth="1"/>
    <col min="5" max="5" width="5.5" style="19" bestFit="1" customWidth="1"/>
    <col min="6" max="6" width="11.625" style="19" customWidth="1"/>
    <col min="7" max="7" width="5.5" style="19" customWidth="1"/>
    <col min="8" max="16" width="8.875" style="19" customWidth="1"/>
    <col min="17" max="17" width="2" style="1" customWidth="1"/>
    <col min="18" max="16384" width="9" style="1"/>
  </cols>
  <sheetData>
    <row r="1" spans="1:16" ht="16.5" customHeight="1">
      <c r="A1" s="4" t="s">
        <v>209</v>
      </c>
    </row>
    <row r="2" spans="1:16" ht="16.5" customHeight="1">
      <c r="A2" s="19" t="s">
        <v>150</v>
      </c>
    </row>
    <row r="3" spans="1:16">
      <c r="A3" s="19" t="s">
        <v>194</v>
      </c>
    </row>
    <row r="4" spans="1:16" ht="13.5" customHeight="1">
      <c r="B4" s="20"/>
      <c r="C4" s="21"/>
      <c r="D4" s="21"/>
      <c r="E4" s="21"/>
      <c r="F4" s="21"/>
      <c r="G4" s="22"/>
    </row>
    <row r="5" spans="1:16" ht="13.5" customHeight="1">
      <c r="B5" s="23"/>
      <c r="C5" s="24"/>
      <c r="D5" s="25">
        <v>7.0000000000000001E-3</v>
      </c>
      <c r="E5" s="13" t="s">
        <v>152</v>
      </c>
      <c r="F5" s="26">
        <v>8.9999999999999993E-3</v>
      </c>
      <c r="G5" s="27" t="s">
        <v>153</v>
      </c>
    </row>
    <row r="6" spans="1:16">
      <c r="B6" s="23"/>
      <c r="D6" s="25"/>
      <c r="E6" s="13"/>
      <c r="F6" s="26"/>
      <c r="G6" s="27"/>
    </row>
    <row r="7" spans="1:16">
      <c r="B7" s="23"/>
      <c r="C7" s="28"/>
      <c r="D7" s="25">
        <v>6.0000000000000001E-3</v>
      </c>
      <c r="E7" s="13" t="s">
        <v>152</v>
      </c>
      <c r="F7" s="26">
        <v>7.0000000000000001E-3</v>
      </c>
      <c r="G7" s="27" t="s">
        <v>154</v>
      </c>
    </row>
    <row r="8" spans="1:16">
      <c r="B8" s="23"/>
      <c r="D8" s="25"/>
      <c r="E8" s="13"/>
      <c r="F8" s="26"/>
      <c r="G8" s="27"/>
    </row>
    <row r="9" spans="1:16">
      <c r="B9" s="23"/>
      <c r="C9" s="29"/>
      <c r="D9" s="25">
        <v>5.0000000000000001E-3</v>
      </c>
      <c r="E9" s="13" t="s">
        <v>152</v>
      </c>
      <c r="F9" s="26">
        <v>6.0000000000000001E-3</v>
      </c>
      <c r="G9" s="27" t="s">
        <v>154</v>
      </c>
    </row>
    <row r="10" spans="1:16">
      <c r="B10" s="23"/>
      <c r="D10" s="25"/>
      <c r="E10" s="13"/>
      <c r="F10" s="26"/>
      <c r="G10" s="27"/>
    </row>
    <row r="11" spans="1:16">
      <c r="B11" s="23"/>
      <c r="C11" s="30"/>
      <c r="D11" s="25">
        <v>4.0000000000000001E-3</v>
      </c>
      <c r="E11" s="13" t="s">
        <v>152</v>
      </c>
      <c r="F11" s="26">
        <v>5.0000000000000001E-3</v>
      </c>
      <c r="G11" s="27" t="s">
        <v>154</v>
      </c>
    </row>
    <row r="12" spans="1:16">
      <c r="B12" s="23"/>
      <c r="D12" s="25"/>
      <c r="E12" s="13"/>
      <c r="F12" s="26"/>
      <c r="G12" s="27"/>
    </row>
    <row r="13" spans="1:16">
      <c r="B13" s="23"/>
      <c r="C13" s="31"/>
      <c r="D13" s="25">
        <v>3.0000000000000001E-3</v>
      </c>
      <c r="E13" s="13" t="s">
        <v>152</v>
      </c>
      <c r="F13" s="26">
        <v>4.0000000000000001E-3</v>
      </c>
      <c r="G13" s="27" t="s">
        <v>154</v>
      </c>
    </row>
    <row r="14" spans="1:16">
      <c r="B14" s="32"/>
      <c r="C14" s="33"/>
      <c r="D14" s="33"/>
      <c r="E14" s="33"/>
      <c r="F14" s="33"/>
      <c r="G14" s="34"/>
    </row>
    <row r="16" spans="1:16"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2:16">
      <c r="B17" s="23"/>
      <c r="P17" s="35"/>
    </row>
    <row r="18" spans="2:16">
      <c r="B18" s="23"/>
      <c r="P18" s="35"/>
    </row>
    <row r="19" spans="2:16">
      <c r="B19" s="23"/>
      <c r="P19" s="35"/>
    </row>
    <row r="20" spans="2:16">
      <c r="B20" s="23"/>
      <c r="P20" s="35"/>
    </row>
    <row r="21" spans="2:16">
      <c r="B21" s="23"/>
      <c r="P21" s="35"/>
    </row>
    <row r="22" spans="2:16">
      <c r="B22" s="23"/>
      <c r="P22" s="35"/>
    </row>
    <row r="23" spans="2:16">
      <c r="B23" s="23"/>
      <c r="P23" s="35"/>
    </row>
    <row r="24" spans="2:16">
      <c r="B24" s="23"/>
      <c r="P24" s="35"/>
    </row>
    <row r="25" spans="2:16">
      <c r="B25" s="23"/>
      <c r="P25" s="35"/>
    </row>
    <row r="26" spans="2:16">
      <c r="B26" s="23"/>
      <c r="P26" s="35"/>
    </row>
    <row r="27" spans="2:16">
      <c r="B27" s="23"/>
      <c r="P27" s="35"/>
    </row>
    <row r="28" spans="2:16">
      <c r="B28" s="23"/>
      <c r="P28" s="35"/>
    </row>
    <row r="29" spans="2:16">
      <c r="B29" s="23"/>
      <c r="P29" s="35"/>
    </row>
    <row r="30" spans="2:16">
      <c r="B30" s="23"/>
      <c r="P30" s="35"/>
    </row>
    <row r="31" spans="2:16">
      <c r="B31" s="23"/>
      <c r="P31" s="35"/>
    </row>
    <row r="32" spans="2:16">
      <c r="B32" s="23"/>
      <c r="P32" s="35"/>
    </row>
    <row r="33" spans="2:16">
      <c r="B33" s="23"/>
      <c r="P33" s="35"/>
    </row>
    <row r="34" spans="2:16">
      <c r="B34" s="23"/>
      <c r="P34" s="35"/>
    </row>
    <row r="35" spans="2:16">
      <c r="B35" s="23"/>
      <c r="P35" s="35"/>
    </row>
    <row r="36" spans="2:16">
      <c r="B36" s="23"/>
      <c r="P36" s="35"/>
    </row>
    <row r="37" spans="2:16">
      <c r="B37" s="23"/>
      <c r="P37" s="35"/>
    </row>
    <row r="38" spans="2:16">
      <c r="B38" s="23"/>
      <c r="P38" s="35"/>
    </row>
    <row r="39" spans="2:16">
      <c r="B39" s="23"/>
      <c r="P39" s="35"/>
    </row>
    <row r="40" spans="2:16">
      <c r="B40" s="23"/>
      <c r="P40" s="35"/>
    </row>
    <row r="41" spans="2:16">
      <c r="B41" s="23"/>
      <c r="P41" s="35"/>
    </row>
    <row r="42" spans="2:16">
      <c r="B42" s="23"/>
      <c r="P42" s="35"/>
    </row>
    <row r="43" spans="2:16">
      <c r="B43" s="23"/>
      <c r="P43" s="35"/>
    </row>
    <row r="44" spans="2:16">
      <c r="B44" s="23"/>
      <c r="P44" s="35"/>
    </row>
    <row r="45" spans="2:16">
      <c r="B45" s="23"/>
      <c r="P45" s="35"/>
    </row>
    <row r="46" spans="2:16">
      <c r="B46" s="23"/>
      <c r="P46" s="35"/>
    </row>
    <row r="47" spans="2:16">
      <c r="B47" s="23"/>
      <c r="P47" s="35"/>
    </row>
    <row r="48" spans="2:16">
      <c r="B48" s="23"/>
      <c r="P48" s="35"/>
    </row>
    <row r="49" spans="2:16">
      <c r="B49" s="23"/>
      <c r="P49" s="35"/>
    </row>
    <row r="50" spans="2:16">
      <c r="B50" s="23"/>
      <c r="P50" s="35"/>
    </row>
    <row r="51" spans="2:16">
      <c r="B51" s="23"/>
      <c r="P51" s="35"/>
    </row>
    <row r="52" spans="2:16">
      <c r="B52" s="23"/>
      <c r="P52" s="35"/>
    </row>
    <row r="53" spans="2:16">
      <c r="B53" s="23"/>
      <c r="P53" s="35"/>
    </row>
    <row r="54" spans="2:16">
      <c r="B54" s="23"/>
      <c r="P54" s="35"/>
    </row>
    <row r="55" spans="2:16">
      <c r="B55" s="23"/>
      <c r="P55" s="35"/>
    </row>
    <row r="56" spans="2:16">
      <c r="B56" s="23"/>
      <c r="P56" s="35"/>
    </row>
    <row r="57" spans="2:16">
      <c r="B57" s="23"/>
      <c r="P57" s="35"/>
    </row>
    <row r="58" spans="2:16">
      <c r="B58" s="23"/>
      <c r="P58" s="35"/>
    </row>
    <row r="59" spans="2:16">
      <c r="B59" s="23"/>
      <c r="P59" s="35"/>
    </row>
    <row r="60" spans="2:16">
      <c r="B60" s="23"/>
      <c r="P60" s="35"/>
    </row>
    <row r="61" spans="2:16">
      <c r="B61" s="23"/>
      <c r="P61" s="35"/>
    </row>
    <row r="62" spans="2:16">
      <c r="B62" s="23"/>
      <c r="P62" s="35"/>
    </row>
    <row r="63" spans="2:16">
      <c r="B63" s="23"/>
      <c r="P63" s="35"/>
    </row>
    <row r="64" spans="2:16">
      <c r="B64" s="23"/>
      <c r="P64" s="35"/>
    </row>
    <row r="65" spans="2:16">
      <c r="B65" s="23"/>
      <c r="P65" s="35"/>
    </row>
    <row r="66" spans="2:16">
      <c r="B66" s="23"/>
      <c r="P66" s="35"/>
    </row>
    <row r="67" spans="2:16">
      <c r="B67" s="23"/>
      <c r="P67" s="35"/>
    </row>
    <row r="68" spans="2:16">
      <c r="B68" s="23"/>
      <c r="P68" s="35"/>
    </row>
    <row r="69" spans="2:16">
      <c r="B69" s="23"/>
      <c r="P69" s="35"/>
    </row>
    <row r="70" spans="2:16">
      <c r="B70" s="23"/>
      <c r="P70" s="35"/>
    </row>
    <row r="71" spans="2:16">
      <c r="B71" s="23"/>
      <c r="P71" s="35"/>
    </row>
    <row r="72" spans="2:16">
      <c r="B72" s="23"/>
      <c r="P72" s="35"/>
    </row>
    <row r="73" spans="2:16">
      <c r="B73" s="23"/>
      <c r="P73" s="35"/>
    </row>
    <row r="74" spans="2:16">
      <c r="B74" s="23"/>
      <c r="P74" s="35"/>
    </row>
    <row r="75" spans="2:16">
      <c r="B75" s="23"/>
      <c r="P75" s="35"/>
    </row>
    <row r="76" spans="2:16">
      <c r="B76" s="23"/>
      <c r="P76" s="35"/>
    </row>
    <row r="77" spans="2:16">
      <c r="B77" s="23"/>
      <c r="P77" s="35"/>
    </row>
    <row r="78" spans="2:16">
      <c r="B78" s="23"/>
      <c r="P78" s="35"/>
    </row>
    <row r="79" spans="2:16">
      <c r="B79" s="23"/>
      <c r="P79" s="35"/>
    </row>
    <row r="80" spans="2:16">
      <c r="B80" s="23"/>
      <c r="P80" s="35"/>
    </row>
    <row r="81" spans="2:16">
      <c r="B81" s="23"/>
      <c r="P81" s="35"/>
    </row>
    <row r="82" spans="2:16">
      <c r="B82" s="23"/>
      <c r="P82" s="35"/>
    </row>
    <row r="83" spans="2:16">
      <c r="B83" s="23"/>
      <c r="P83" s="35"/>
    </row>
    <row r="84" spans="2:16">
      <c r="B84" s="32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6"/>
    </row>
  </sheetData>
  <phoneticPr fontId="3"/>
  <pageMargins left="0.70866141732283472" right="0.19685039370078741" top="0.59055118110236227" bottom="0.59055118110236227" header="0.31496062992125984" footer="0.31496062992125984"/>
  <pageSetup paperSize="9" scale="70" orientation="portrait" r:id="rId1"/>
  <headerFooter>
    <oddHeader>&amp;R&amp;"ＭＳ 明朝,標準"&amp;12 2-7.人間ドック受診に係る分析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3CB71-5BE2-4A6B-A91F-B4377B7587AF}">
  <dimension ref="A1:P85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.125" style="1" customWidth="1"/>
    <col min="3" max="3" width="8.375" style="1" customWidth="1"/>
    <col min="4" max="4" width="11.625" style="1" customWidth="1"/>
    <col min="5" max="5" width="5.5" style="1" customWidth="1"/>
    <col min="6" max="6" width="11.625" style="1" customWidth="1"/>
    <col min="7" max="7" width="5.5" style="1" customWidth="1"/>
    <col min="8" max="16" width="9" style="1"/>
    <col min="17" max="17" width="2" style="1" customWidth="1"/>
    <col min="18" max="16384" width="9" style="1"/>
  </cols>
  <sheetData>
    <row r="1" spans="1:16" ht="16.5" customHeight="1">
      <c r="A1" s="4" t="s">
        <v>209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2" spans="1:16" ht="16.5" customHeight="1">
      <c r="A2" s="19" t="s">
        <v>150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spans="1:16">
      <c r="A3" s="19" t="s">
        <v>229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1:16" ht="13.5" customHeight="1">
      <c r="A4" s="19"/>
      <c r="B4" s="20"/>
      <c r="C4" s="21"/>
      <c r="D4" s="21"/>
      <c r="E4" s="21"/>
      <c r="F4" s="21"/>
      <c r="G4" s="22"/>
      <c r="H4" s="19"/>
      <c r="I4" s="19"/>
      <c r="J4" s="19"/>
      <c r="K4" s="19"/>
      <c r="L4" s="19"/>
      <c r="M4" s="19"/>
      <c r="N4" s="19"/>
      <c r="O4" s="19"/>
      <c r="P4" s="19"/>
    </row>
    <row r="5" spans="1:16" ht="13.5" customHeight="1">
      <c r="A5" s="19"/>
      <c r="B5" s="23"/>
      <c r="C5" s="24"/>
      <c r="D5" s="25">
        <v>3.3999999999999996E-2</v>
      </c>
      <c r="E5" s="13" t="s">
        <v>152</v>
      </c>
      <c r="F5" s="26">
        <v>0.04</v>
      </c>
      <c r="G5" s="27" t="s">
        <v>153</v>
      </c>
      <c r="H5" s="19"/>
      <c r="I5" s="19"/>
      <c r="J5" s="19"/>
      <c r="K5" s="19"/>
      <c r="L5" s="19"/>
      <c r="M5" s="19"/>
      <c r="N5" s="19"/>
      <c r="O5" s="19"/>
      <c r="P5" s="19"/>
    </row>
    <row r="6" spans="1:16">
      <c r="A6" s="19"/>
      <c r="B6" s="23"/>
      <c r="C6" s="19"/>
      <c r="D6" s="25"/>
      <c r="E6" s="13"/>
      <c r="F6" s="26"/>
      <c r="G6" s="27"/>
      <c r="H6" s="19"/>
      <c r="I6" s="19"/>
      <c r="J6" s="19"/>
      <c r="K6" s="19"/>
      <c r="L6" s="19"/>
      <c r="M6" s="19"/>
      <c r="N6" s="19"/>
      <c r="O6" s="19"/>
      <c r="P6" s="19"/>
    </row>
    <row r="7" spans="1:16">
      <c r="A7" s="19"/>
      <c r="B7" s="23"/>
      <c r="C7" s="28"/>
      <c r="D7" s="25">
        <v>2.7999999999999997E-2</v>
      </c>
      <c r="E7" s="13" t="s">
        <v>152</v>
      </c>
      <c r="F7" s="26">
        <v>3.3999999999999996E-2</v>
      </c>
      <c r="G7" s="27" t="s">
        <v>154</v>
      </c>
      <c r="H7" s="19"/>
      <c r="I7" s="19"/>
      <c r="J7" s="19"/>
      <c r="K7" s="19"/>
      <c r="L7" s="19"/>
      <c r="M7" s="19"/>
      <c r="N7" s="19"/>
      <c r="O7" s="19"/>
      <c r="P7" s="19"/>
    </row>
    <row r="8" spans="1:16">
      <c r="A8" s="19"/>
      <c r="B8" s="23"/>
      <c r="C8" s="19"/>
      <c r="D8" s="25"/>
      <c r="E8" s="13"/>
      <c r="F8" s="26"/>
      <c r="G8" s="27"/>
      <c r="H8" s="19"/>
      <c r="I8" s="19"/>
      <c r="J8" s="19"/>
      <c r="K8" s="19"/>
      <c r="L8" s="19"/>
      <c r="M8" s="19"/>
      <c r="N8" s="19"/>
      <c r="O8" s="19"/>
      <c r="P8" s="19"/>
    </row>
    <row r="9" spans="1:16">
      <c r="A9" s="19"/>
      <c r="B9" s="23"/>
      <c r="C9" s="29"/>
      <c r="D9" s="25">
        <v>2.1999999999999999E-2</v>
      </c>
      <c r="E9" s="13" t="s">
        <v>152</v>
      </c>
      <c r="F9" s="26">
        <v>2.7999999999999997E-2</v>
      </c>
      <c r="G9" s="27" t="s">
        <v>154</v>
      </c>
      <c r="H9" s="19"/>
      <c r="I9" s="19"/>
      <c r="J9" s="19"/>
      <c r="K9" s="19"/>
      <c r="L9" s="19"/>
      <c r="M9" s="19"/>
      <c r="N9" s="19"/>
      <c r="O9" s="19"/>
      <c r="P9" s="19"/>
    </row>
    <row r="10" spans="1:16">
      <c r="A10" s="19"/>
      <c r="B10" s="23"/>
      <c r="C10" s="19"/>
      <c r="D10" s="25"/>
      <c r="E10" s="13"/>
      <c r="F10" s="26"/>
      <c r="G10" s="27"/>
      <c r="H10" s="19"/>
      <c r="I10" s="19"/>
      <c r="J10" s="19"/>
      <c r="K10" s="19"/>
      <c r="L10" s="19"/>
      <c r="M10" s="19"/>
      <c r="N10" s="19"/>
      <c r="O10" s="19"/>
      <c r="P10" s="19"/>
    </row>
    <row r="11" spans="1:16">
      <c r="A11" s="19"/>
      <c r="B11" s="23"/>
      <c r="C11" s="30"/>
      <c r="D11" s="25">
        <v>1.6E-2</v>
      </c>
      <c r="E11" s="13" t="s">
        <v>152</v>
      </c>
      <c r="F11" s="26">
        <v>2.1999999999999999E-2</v>
      </c>
      <c r="G11" s="27" t="s">
        <v>154</v>
      </c>
      <c r="H11" s="19"/>
      <c r="I11" s="19"/>
      <c r="J11" s="19"/>
      <c r="K11" s="19"/>
      <c r="L11" s="19"/>
      <c r="M11" s="19"/>
      <c r="N11" s="19"/>
      <c r="O11" s="19"/>
      <c r="P11" s="19"/>
    </row>
    <row r="12" spans="1:16">
      <c r="A12" s="19"/>
      <c r="B12" s="23"/>
      <c r="C12" s="19"/>
      <c r="D12" s="25"/>
      <c r="E12" s="13"/>
      <c r="F12" s="26"/>
      <c r="G12" s="27"/>
      <c r="H12" s="19"/>
      <c r="I12" s="19"/>
      <c r="J12" s="19"/>
      <c r="K12" s="19"/>
      <c r="L12" s="19"/>
      <c r="M12" s="19"/>
      <c r="N12" s="19"/>
      <c r="O12" s="19"/>
      <c r="P12" s="19"/>
    </row>
    <row r="13" spans="1:16">
      <c r="A13" s="19"/>
      <c r="B13" s="23"/>
      <c r="C13" s="31"/>
      <c r="D13" s="25">
        <v>0.01</v>
      </c>
      <c r="E13" s="13" t="s">
        <v>152</v>
      </c>
      <c r="F13" s="26">
        <v>1.6E-2</v>
      </c>
      <c r="G13" s="27" t="s">
        <v>154</v>
      </c>
      <c r="H13" s="19"/>
      <c r="I13" s="19"/>
      <c r="J13" s="19"/>
      <c r="K13" s="19"/>
      <c r="L13" s="19"/>
      <c r="M13" s="19"/>
      <c r="N13" s="19"/>
      <c r="O13" s="19"/>
      <c r="P13" s="19"/>
    </row>
    <row r="14" spans="1:16">
      <c r="A14" s="19"/>
      <c r="B14" s="32"/>
      <c r="C14" s="33"/>
      <c r="D14" s="33"/>
      <c r="E14" s="33"/>
      <c r="F14" s="33"/>
      <c r="G14" s="34"/>
      <c r="H14" s="19"/>
      <c r="I14" s="19"/>
      <c r="J14" s="19"/>
      <c r="K14" s="19"/>
      <c r="L14" s="19"/>
      <c r="M14" s="19"/>
      <c r="N14" s="19"/>
      <c r="O14" s="19"/>
      <c r="P14" s="19"/>
    </row>
    <row r="15" spans="1: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</row>
    <row r="16" spans="1:16">
      <c r="A16" s="19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16">
      <c r="A17" s="19"/>
      <c r="B17" s="23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35"/>
    </row>
    <row r="18" spans="1:16">
      <c r="A18" s="19"/>
      <c r="B18" s="23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35"/>
    </row>
    <row r="19" spans="1:16">
      <c r="A19" s="19"/>
      <c r="B19" s="23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35"/>
    </row>
    <row r="20" spans="1:16">
      <c r="A20" s="19"/>
      <c r="B20" s="23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35"/>
    </row>
    <row r="21" spans="1:16">
      <c r="A21" s="19"/>
      <c r="B21" s="23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35"/>
    </row>
    <row r="22" spans="1:16">
      <c r="A22" s="19"/>
      <c r="B22" s="23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35"/>
    </row>
    <row r="23" spans="1:16">
      <c r="A23" s="19"/>
      <c r="B23" s="23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35"/>
    </row>
    <row r="24" spans="1:16">
      <c r="A24" s="19"/>
      <c r="B24" s="23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5"/>
    </row>
    <row r="25" spans="1:16">
      <c r="A25" s="19"/>
      <c r="B25" s="23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35"/>
    </row>
    <row r="26" spans="1:16">
      <c r="A26" s="19"/>
      <c r="B26" s="23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35"/>
    </row>
    <row r="27" spans="1:16">
      <c r="A27" s="19"/>
      <c r="B27" s="23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35"/>
    </row>
    <row r="28" spans="1:16">
      <c r="A28" s="19"/>
      <c r="B28" s="23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35"/>
    </row>
    <row r="29" spans="1:16">
      <c r="A29" s="19"/>
      <c r="B29" s="23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35"/>
    </row>
    <row r="30" spans="1:16">
      <c r="A30" s="19"/>
      <c r="B30" s="23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35"/>
    </row>
    <row r="31" spans="1:16">
      <c r="A31" s="19"/>
      <c r="B31" s="23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35"/>
    </row>
    <row r="32" spans="1:16">
      <c r="A32" s="19"/>
      <c r="B32" s="23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35"/>
    </row>
    <row r="33" spans="1:16">
      <c r="A33" s="19"/>
      <c r="B33" s="23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35"/>
    </row>
    <row r="34" spans="1:16">
      <c r="A34" s="19"/>
      <c r="B34" s="23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35"/>
    </row>
    <row r="35" spans="1:16">
      <c r="A35" s="19"/>
      <c r="B35" s="23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35"/>
    </row>
    <row r="36" spans="1:16">
      <c r="A36" s="19"/>
      <c r="B36" s="23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35"/>
    </row>
    <row r="37" spans="1:16">
      <c r="A37" s="19"/>
      <c r="B37" s="23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35"/>
    </row>
    <row r="38" spans="1:16">
      <c r="A38" s="19"/>
      <c r="B38" s="23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35"/>
    </row>
    <row r="39" spans="1:16">
      <c r="A39" s="19"/>
      <c r="B39" s="23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35"/>
    </row>
    <row r="40" spans="1:16">
      <c r="A40" s="19"/>
      <c r="B40" s="23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35"/>
    </row>
    <row r="41" spans="1:16">
      <c r="A41" s="19"/>
      <c r="B41" s="23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35"/>
    </row>
    <row r="42" spans="1:16">
      <c r="A42" s="19"/>
      <c r="B42" s="23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35"/>
    </row>
    <row r="43" spans="1:16">
      <c r="A43" s="19"/>
      <c r="B43" s="23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35"/>
    </row>
    <row r="44" spans="1:16">
      <c r="A44" s="19"/>
      <c r="B44" s="23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35"/>
    </row>
    <row r="45" spans="1:16">
      <c r="A45" s="19"/>
      <c r="B45" s="23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35"/>
    </row>
    <row r="46" spans="1:16">
      <c r="A46" s="19"/>
      <c r="B46" s="23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35"/>
    </row>
    <row r="47" spans="1:16">
      <c r="A47" s="19"/>
      <c r="B47" s="23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35"/>
    </row>
    <row r="48" spans="1:16">
      <c r="A48" s="19"/>
      <c r="B48" s="23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35"/>
    </row>
    <row r="49" spans="1:16">
      <c r="A49" s="19"/>
      <c r="B49" s="23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35"/>
    </row>
    <row r="50" spans="1:16">
      <c r="A50" s="19"/>
      <c r="B50" s="23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35"/>
    </row>
    <row r="51" spans="1:16">
      <c r="A51" s="19"/>
      <c r="B51" s="23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35"/>
    </row>
    <row r="52" spans="1:16">
      <c r="A52" s="19"/>
      <c r="B52" s="23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35"/>
    </row>
    <row r="53" spans="1:16">
      <c r="A53" s="19"/>
      <c r="B53" s="23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35"/>
    </row>
    <row r="54" spans="1:16">
      <c r="A54" s="19"/>
      <c r="B54" s="23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35"/>
    </row>
    <row r="55" spans="1:16">
      <c r="A55" s="19"/>
      <c r="B55" s="23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35"/>
    </row>
    <row r="56" spans="1:16">
      <c r="A56" s="19"/>
      <c r="B56" s="23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35"/>
    </row>
    <row r="57" spans="1:16">
      <c r="A57" s="19"/>
      <c r="B57" s="23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35"/>
    </row>
    <row r="58" spans="1:16">
      <c r="A58" s="19"/>
      <c r="B58" s="23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35"/>
    </row>
    <row r="59" spans="1:16">
      <c r="A59" s="19"/>
      <c r="B59" s="23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35"/>
    </row>
    <row r="60" spans="1:16">
      <c r="A60" s="19"/>
      <c r="B60" s="23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35"/>
    </row>
    <row r="61" spans="1:16">
      <c r="A61" s="19"/>
      <c r="B61" s="23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35"/>
    </row>
    <row r="62" spans="1:16">
      <c r="A62" s="19"/>
      <c r="B62" s="23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35"/>
    </row>
    <row r="63" spans="1:16">
      <c r="A63" s="19"/>
      <c r="B63" s="23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35"/>
    </row>
    <row r="64" spans="1:16">
      <c r="A64" s="19"/>
      <c r="B64" s="23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35"/>
    </row>
    <row r="65" spans="1:16">
      <c r="A65" s="19"/>
      <c r="B65" s="23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35"/>
    </row>
    <row r="66" spans="1:16">
      <c r="A66" s="19"/>
      <c r="B66" s="23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35"/>
    </row>
    <row r="67" spans="1:16">
      <c r="A67" s="19"/>
      <c r="B67" s="23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35"/>
    </row>
    <row r="68" spans="1:16">
      <c r="A68" s="19"/>
      <c r="B68" s="23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35"/>
    </row>
    <row r="69" spans="1:16">
      <c r="A69" s="19"/>
      <c r="B69" s="23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35"/>
    </row>
    <row r="70" spans="1:16">
      <c r="A70" s="19"/>
      <c r="B70" s="23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35"/>
    </row>
    <row r="71" spans="1:16">
      <c r="A71" s="19"/>
      <c r="B71" s="23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35"/>
    </row>
    <row r="72" spans="1:16">
      <c r="A72" s="19"/>
      <c r="B72" s="23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35"/>
    </row>
    <row r="73" spans="1:16">
      <c r="A73" s="19"/>
      <c r="B73" s="23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35"/>
    </row>
    <row r="74" spans="1:16">
      <c r="A74" s="19"/>
      <c r="B74" s="23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35"/>
    </row>
    <row r="75" spans="1:16">
      <c r="A75" s="19"/>
      <c r="B75" s="23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35"/>
    </row>
    <row r="76" spans="1:16">
      <c r="A76" s="19"/>
      <c r="B76" s="23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35"/>
    </row>
    <row r="77" spans="1:16">
      <c r="A77" s="19"/>
      <c r="B77" s="23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35"/>
    </row>
    <row r="78" spans="1:16">
      <c r="A78" s="19"/>
      <c r="B78" s="23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35"/>
    </row>
    <row r="79" spans="1:16">
      <c r="A79" s="19"/>
      <c r="B79" s="23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35"/>
    </row>
    <row r="80" spans="1:16">
      <c r="A80" s="19"/>
      <c r="B80" s="23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35"/>
    </row>
    <row r="81" spans="1:16">
      <c r="A81" s="19"/>
      <c r="B81" s="23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35"/>
    </row>
    <row r="82" spans="1:16">
      <c r="A82" s="19"/>
      <c r="B82" s="23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35"/>
    </row>
    <row r="83" spans="1:16">
      <c r="A83" s="19"/>
      <c r="B83" s="23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35"/>
    </row>
    <row r="84" spans="1:16">
      <c r="A84" s="19"/>
      <c r="B84" s="32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6"/>
    </row>
    <row r="85" spans="1:1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</sheetData>
  <phoneticPr fontId="3"/>
  <pageMargins left="0.70866141732283472" right="0.19685039370078741" top="0.59055118110236227" bottom="0.59055118110236227" header="0.31496062992125984" footer="0.31496062992125984"/>
  <pageSetup paperSize="9" scale="70" orientation="portrait" r:id="rId1"/>
  <headerFooter>
    <oddHeader>&amp;R&amp;"ＭＳ 明朝,標準"&amp;12 2-7.人間ドック受診に係る分析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28</vt:i4>
      </vt:variant>
    </vt:vector>
  </HeadingPairs>
  <TitlesOfParts>
    <vt:vector size="52" baseType="lpstr">
      <vt:lpstr>年齢別人間ドック受診率</vt:lpstr>
      <vt:lpstr>年齢別人間ドック受診率グラフ</vt:lpstr>
      <vt:lpstr>自己負担割合別人間ドック受診率グラフ</vt:lpstr>
      <vt:lpstr>地区別_人間ドック受診率</vt:lpstr>
      <vt:lpstr>地区別_全体人間ドック受診率グラフ</vt:lpstr>
      <vt:lpstr>地区別_自己負担割合別人間ドック受診率グラフ</vt:lpstr>
      <vt:lpstr>地区別_全体人間ドック受診率MAP</vt:lpstr>
      <vt:lpstr>地区別_自己負担割合1割人間ドック受診率MAP</vt:lpstr>
      <vt:lpstr>地区別_自己負担割合3割人間ドック受診率MAP</vt:lpstr>
      <vt:lpstr>市区町村別_人間ドック受診率</vt:lpstr>
      <vt:lpstr>市町村別_全体人間ドック受診率グラフ</vt:lpstr>
      <vt:lpstr>市町村別_自己負担割合別人間ドック受診率グラフ</vt:lpstr>
      <vt:lpstr>市区町村別_全体人間ドック受診率MAP</vt:lpstr>
      <vt:lpstr>市区町村別_自己負担割合1割人間ドック受診率MAP</vt:lpstr>
      <vt:lpstr>市区町村別_自己負担割合3割人間ドック受診率MAP</vt:lpstr>
      <vt:lpstr>医療機関受診状況</vt:lpstr>
      <vt:lpstr>地区別_医療機関受診状況</vt:lpstr>
      <vt:lpstr>地区別_健診受診者医療機関受診状況グラフ</vt:lpstr>
      <vt:lpstr>地区別_自己負担割合別医療機関受診状況グラフ</vt:lpstr>
      <vt:lpstr>地区別_未受診者医療機関受診状況グラフ</vt:lpstr>
      <vt:lpstr>市区町村別_医療機関受診状況</vt:lpstr>
      <vt:lpstr>市町村別_健診受診者医療機関受診状況グラフ</vt:lpstr>
      <vt:lpstr>市町村別_自己負担割合別医療機関受診状況グラフ</vt:lpstr>
      <vt:lpstr>市町村別_未受診者医療機関受診状況グラフ</vt:lpstr>
      <vt:lpstr>医療機関受診状況!Print_Area</vt:lpstr>
      <vt:lpstr>市区町村別_医療機関受診状況!Print_Area</vt:lpstr>
      <vt:lpstr>市区町村別_自己負担割合1割人間ドック受診率MAP!Print_Area</vt:lpstr>
      <vt:lpstr>市区町村別_自己負担割合3割人間ドック受診率MAP!Print_Area</vt:lpstr>
      <vt:lpstr>市区町村別_人間ドック受診率!Print_Area</vt:lpstr>
      <vt:lpstr>市区町村別_全体人間ドック受診率MAP!Print_Area</vt:lpstr>
      <vt:lpstr>市町村別_健診受診者医療機関受診状況グラフ!Print_Area</vt:lpstr>
      <vt:lpstr>市町村別_自己負担割合別医療機関受診状況グラフ!Print_Area</vt:lpstr>
      <vt:lpstr>市町村別_自己負担割合別人間ドック受診率グラフ!Print_Area</vt:lpstr>
      <vt:lpstr>市町村別_全体人間ドック受診率グラフ!Print_Area</vt:lpstr>
      <vt:lpstr>市町村別_未受診者医療機関受診状況グラフ!Print_Area</vt:lpstr>
      <vt:lpstr>自己負担割合別人間ドック受診率グラフ!Print_Area</vt:lpstr>
      <vt:lpstr>地区別_医療機関受診状況!Print_Area</vt:lpstr>
      <vt:lpstr>地区別_健診受診者医療機関受診状況グラフ!Print_Area</vt:lpstr>
      <vt:lpstr>地区別_自己負担割合1割人間ドック受診率MAP!Print_Area</vt:lpstr>
      <vt:lpstr>地区別_自己負担割合3割人間ドック受診率MAP!Print_Area</vt:lpstr>
      <vt:lpstr>地区別_自己負担割合別医療機関受診状況グラフ!Print_Area</vt:lpstr>
      <vt:lpstr>地区別_自己負担割合別人間ドック受診率グラフ!Print_Area</vt:lpstr>
      <vt:lpstr>地区別_人間ドック受診率!Print_Area</vt:lpstr>
      <vt:lpstr>地区別_全体人間ドック受診率MAP!Print_Area</vt:lpstr>
      <vt:lpstr>地区別_全体人間ドック受診率グラフ!Print_Area</vt:lpstr>
      <vt:lpstr>地区別_未受診者医療機関受診状況グラフ!Print_Area</vt:lpstr>
      <vt:lpstr>年齢別人間ドック受診率!Print_Area</vt:lpstr>
      <vt:lpstr>年齢別人間ドック受診率グラフ!Print_Area</vt:lpstr>
      <vt:lpstr>市区町村別_医療機関受診状況!Print_Titles</vt:lpstr>
      <vt:lpstr>市区町村別_人間ドック受診率!Print_Titles</vt:lpstr>
      <vt:lpstr>地区別_医療機関受診状況!Print_Titles</vt:lpstr>
      <vt:lpstr>地区別_人間ドック受診率!Print_Titles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2021-10-13T00:38:58Z</cp:lastPrinted>
  <dcterms:created xsi:type="dcterms:W3CDTF">2019-12-18T02:50:02Z</dcterms:created>
  <dcterms:modified xsi:type="dcterms:W3CDTF">2021-10-28T08:04:34Z</dcterms:modified>
  <cp:category/>
  <cp:contentStatus/>
  <dc:language/>
  <cp:version/>
</cp:coreProperties>
</file>