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xml"/>
  <Override PartName="/xl/charts/chart10.xml" ContentType="application/vnd.openxmlformats-officedocument.drawingml.chart+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xml"/>
  <Override PartName="/xl/charts/chart12.xml" ContentType="application/vnd.openxmlformats-officedocument.drawingml.chart+xml"/>
  <Override PartName="/xl/drawings/drawing18.xml" ContentType="application/vnd.openxmlformats-officedocument.drawing+xml"/>
  <Override PartName="/xl/charts/chart13.xml" ContentType="application/vnd.openxmlformats-officedocument.drawingml.chart+xml"/>
  <Override PartName="/xl/drawings/drawing19.xml" ContentType="application/vnd.openxmlformats-officedocument.drawing+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xml"/>
  <Override PartName="/xl/charts/chart16.xml" ContentType="application/vnd.openxmlformats-officedocument.drawingml.chart+xml"/>
  <Override PartName="/xl/drawings/drawing22.xml" ContentType="application/vnd.openxmlformats-officedocument.drawing+xml"/>
  <Override PartName="/xl/charts/chart17.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charts/chart18.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19.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charts/chart20.xml" ContentType="application/vnd.openxmlformats-officedocument.drawingml.chart+xml"/>
  <Override PartName="/xl/drawings/drawing29.xml" ContentType="application/vnd.openxmlformats-officedocument.drawing+xml"/>
  <Override PartName="/xl/drawings/drawing30.xml" ContentType="application/vnd.openxmlformats-officedocument.drawing+xml"/>
  <Override PartName="/xl/charts/chart21.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charts/chart22.xml" ContentType="application/vnd.openxmlformats-officedocument.drawingml.chart+xml"/>
  <Override PartName="/xl/drawings/drawing33.xml" ContentType="application/vnd.openxmlformats-officedocument.drawing+xml"/>
  <Override PartName="/xl/drawings/drawing34.xml" ContentType="application/vnd.openxmlformats-officedocument.drawing+xml"/>
  <Override PartName="/xl/charts/chart23.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charts/chart24.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charts/chart25.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charts/chart26.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charts/chart27.xml" ContentType="application/vnd.openxmlformats-officedocument.drawingml.chart+xml"/>
  <Override PartName="/xl/drawings/drawing43.xml" ContentType="application/vnd.openxmlformats-officedocument.drawing+xml"/>
  <Override PartName="/xl/drawings/drawing44.xml" ContentType="application/vnd.openxmlformats-officedocument.drawing+xml"/>
  <Override PartName="/xl/charts/chart28.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charts/chart29.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charts/chart30.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charts/chart31.xml" ContentType="application/vnd.openxmlformats-officedocument.drawingml.chart+xml"/>
  <Override PartName="/xl/drawings/drawing51.xml" ContentType="application/vnd.openxmlformats-officedocument.drawing+xml"/>
  <Override PartName="/xl/drawings/drawing52.xml" ContentType="application/vnd.openxmlformats-officedocument.drawing+xml"/>
  <Override PartName="/xl/charts/chart32.xml" ContentType="application/vnd.openxmlformats-officedocument.drawingml.chart+xml"/>
  <Override PartName="/xl/drawings/drawing53.xml" ContentType="application/vnd.openxmlformats-officedocument.drawing+xml"/>
  <Override PartName="/xl/drawings/drawing54.xml" ContentType="application/vnd.openxmlformats-officedocument.drawing+xml"/>
  <Override PartName="/xl/charts/chart33.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charts/chart34.xml" ContentType="application/vnd.openxmlformats-officedocument.drawingml.chart+xml"/>
  <Override PartName="/xl/drawings/drawing5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9"/>
  <workbookPr codeName="ThisWorkbook" defaultThemeVersion="124226"/>
  <mc:AlternateContent xmlns:mc="http://schemas.openxmlformats.org/markup-compatibility/2006">
    <mc:Choice Requires="x15">
      <x15ac:absPath xmlns:x15ac="http://schemas.microsoft.com/office/spreadsheetml/2010/11/ac" url="\\192.168.255.102\分析作業用\■■分析係納品フォルダ\202110_大阪府後期高齢者医療広域連合_医療費分析他\07_納品物(清書)\★清書チェック完了ファイル\新しいフォルダー\"/>
    </mc:Choice>
  </mc:AlternateContent>
  <xr:revisionPtr revIDLastSave="0" documentId="13_ncr:1_{AF03B227-5D5E-4F4D-A8C9-6C56CC471F27}" xr6:coauthVersionLast="36" xr6:coauthVersionMax="47" xr10:uidLastSave="{00000000-0000-0000-0000-000000000000}"/>
  <bookViews>
    <workbookView xWindow="0" yWindow="0" windowWidth="28800" windowHeight="12135" tabRatio="773" xr2:uid="{00000000-000D-0000-FFFF-FFFF00000000}"/>
  </bookViews>
  <sheets>
    <sheet name="健診受診率(通年資格)" sheetId="55" r:id="rId1"/>
    <sheet name="健診受診率(通年資格)グラフ" sheetId="56" r:id="rId2"/>
    <sheet name="地区別_健診受診率(通年資格)" sheetId="70" r:id="rId3"/>
    <sheet name="地区別_健診受診率(通年資格)グラフ" sheetId="74" r:id="rId4"/>
    <sheet name="地区別_健診受診率(通年資格)MAP" sheetId="102" r:id="rId5"/>
    <sheet name="市区町村別_健診受診率(通年資格)" sheetId="36" r:id="rId6"/>
    <sheet name="市町村別_健診受診率(通年資格)グラフ" sheetId="43" r:id="rId7"/>
    <sheet name="市区町村別_健診受診率(通年資格)MAP" sheetId="103" r:id="rId8"/>
    <sheet name="年齢別受診率(年度末資格)" sheetId="69" r:id="rId9"/>
    <sheet name="健診受診率(年度末資格)グラフ" sheetId="77" r:id="rId10"/>
    <sheet name="地区別_健診受診率(年度末資格)" sheetId="37" r:id="rId11"/>
    <sheet name="地区別_健診受診率(年度末資格)グラフ" sheetId="78" r:id="rId12"/>
    <sheet name="地区別_健診受診率(年度末資格)MAP" sheetId="104" r:id="rId13"/>
    <sheet name="市区町村別_健診受診率(年度末資格)" sheetId="71" r:id="rId14"/>
    <sheet name="市町村別_健診受診率(年度末資格)グラフ" sheetId="79" r:id="rId15"/>
    <sheet name="市区町村別_健診受診率(年度末資格)MAP" sheetId="105" r:id="rId16"/>
    <sheet name="指導対象者群分析" sheetId="57" r:id="rId17"/>
    <sheet name="地区別_指導対象者群分析" sheetId="59" r:id="rId18"/>
    <sheet name="地区別_異常値放置者グラフ" sheetId="83" r:id="rId19"/>
    <sheet name="地区別_治療中断者グラフ" sheetId="82" r:id="rId20"/>
    <sheet name="市区町村別_指導対象者群分析" sheetId="38" r:id="rId21"/>
    <sheet name="市町村別_異常値放置者グラフ" sheetId="44" r:id="rId22"/>
    <sheet name="市町村別_治療中断者グラフ" sheetId="80" r:id="rId23"/>
    <sheet name="指導対象者群別医療費" sheetId="126" r:id="rId24"/>
    <sheet name="地区別_指導対象者群別医療費" sheetId="127" r:id="rId25"/>
    <sheet name="地区別_異常値放置者医療費グラフ" sheetId="128" r:id="rId26"/>
    <sheet name="地区別_治療中断者医療費グラフ" sheetId="129" r:id="rId27"/>
    <sheet name="市区町村別_指導対象者群別医療費" sheetId="130" r:id="rId28"/>
    <sheet name="市町村別_異常値放置者医療費グラフ" sheetId="131" r:id="rId29"/>
    <sheet name="市町村別_治療中断者医療費グラフ" sheetId="132" r:id="rId30"/>
    <sheet name="有所見者割合" sheetId="125" r:id="rId31"/>
    <sheet name="地区別_有所見者割合" sheetId="41" r:id="rId32"/>
    <sheet name="地区別_BMIグラフ" sheetId="84" r:id="rId33"/>
    <sheet name="地区別_BMIMAP" sheetId="107" r:id="rId34"/>
    <sheet name="地区別_腹囲グラフ" sheetId="85" r:id="rId35"/>
    <sheet name="地区別_腹囲MAP" sheetId="108" r:id="rId36"/>
    <sheet name="地区別_収縮期グラフ" sheetId="86" r:id="rId37"/>
    <sheet name="地区別_収縮期MAP" sheetId="109" r:id="rId38"/>
    <sheet name="地区別_拡張期グラフ" sheetId="87" r:id="rId39"/>
    <sheet name="地区別_拡張期MAP" sheetId="110" r:id="rId40"/>
    <sheet name="地区別_中性脂肪グラフ" sheetId="88" r:id="rId41"/>
    <sheet name="地区別_中性脂肪MAP" sheetId="111" r:id="rId42"/>
    <sheet name="地区別_HDLグラフ" sheetId="89" r:id="rId43"/>
    <sheet name="地区別_HDLMAP" sheetId="112" r:id="rId44"/>
    <sheet name="地区別_LDLグラフ" sheetId="90" r:id="rId45"/>
    <sheet name="地区別_LDLMAP" sheetId="113" r:id="rId46"/>
    <sheet name="地区別_空腹時グラフ" sheetId="91" r:id="rId47"/>
    <sheet name="地区別_空腹時MAP" sheetId="114" r:id="rId48"/>
    <sheet name="地区別_HbA1cグラフ" sheetId="92" r:id="rId49"/>
    <sheet name="地区別_HbA1cMAP" sheetId="115" r:id="rId50"/>
    <sheet name="市区町村別_有所見者割合" sheetId="40" r:id="rId51"/>
    <sheet name="市町村別_BMIグラフ" sheetId="93" r:id="rId52"/>
    <sheet name="市区町村別_BMIMAP" sheetId="116" r:id="rId53"/>
    <sheet name="市町村別_腹囲グラフ" sheetId="94" r:id="rId54"/>
    <sheet name="市区町村別_腹囲MAP" sheetId="117" r:id="rId55"/>
    <sheet name="市町村別_収縮期グラフ" sheetId="95" r:id="rId56"/>
    <sheet name="市区町村別_収縮期MAP" sheetId="118" r:id="rId57"/>
    <sheet name="市町村別_拡張期グラフ" sheetId="96" r:id="rId58"/>
    <sheet name="市区町村別_拡張期MAP" sheetId="119" r:id="rId59"/>
    <sheet name="市町村別_中性脂肪グラフ" sheetId="97" r:id="rId60"/>
    <sheet name="市区町村別_中性脂肪MAP" sheetId="120" r:id="rId61"/>
    <sheet name="市町村別_HDLグラフ" sheetId="98" r:id="rId62"/>
    <sheet name="市区町村別_HDLMAP" sheetId="121" r:id="rId63"/>
    <sheet name="市町村別_LDLグラフ" sheetId="99" r:id="rId64"/>
    <sheet name="市区町村別_LDLMAP" sheetId="122" r:id="rId65"/>
    <sheet name="市町村別_空腹時グラフ" sheetId="100" r:id="rId66"/>
    <sheet name="市区町村別_空腹時MAP" sheetId="123" r:id="rId67"/>
    <sheet name="市町村別_HbA1cグラフ" sheetId="101" r:id="rId68"/>
    <sheet name="市区町村別_HbA1cMAP" sheetId="124" r:id="rId69"/>
  </sheets>
  <definedNames>
    <definedName name="_xlnm._FilterDatabase" localSheetId="52" hidden="1">市区町村別_BMIMAP!$A$6:$R$6</definedName>
    <definedName name="_xlnm._FilterDatabase" localSheetId="68" hidden="1">市区町村別_HbA1cMAP!$A$6:$R$6</definedName>
    <definedName name="_xlnm._FilterDatabase" localSheetId="62" hidden="1">市区町村別_HDLMAP!$A$6:$R$6</definedName>
    <definedName name="_xlnm._FilterDatabase" localSheetId="64" hidden="1">市区町村別_LDLMAP!$A$6:$R$6</definedName>
    <definedName name="_xlnm._FilterDatabase" localSheetId="58" hidden="1">市区町村別_拡張期MAP!$A$6:$R$6</definedName>
    <definedName name="_xlnm._FilterDatabase" localSheetId="66" hidden="1">市区町村別_空腹時MAP!$A$6:$R$6</definedName>
    <definedName name="_xlnm._FilterDatabase" localSheetId="7" hidden="1">'市区町村別_健診受診率(通年資格)MAP'!$A$6:$R$6</definedName>
    <definedName name="_xlnm._FilterDatabase" localSheetId="15" hidden="1">'市区町村別_健診受診率(年度末資格)MAP'!$A$6:$R$6</definedName>
    <definedName name="_xlnm._FilterDatabase" localSheetId="56" hidden="1">市区町村別_収縮期MAP!$A$6:$R$6</definedName>
    <definedName name="_xlnm._FilterDatabase" localSheetId="60" hidden="1">市区町村別_中性脂肪MAP!$A$6:$R$6</definedName>
    <definedName name="_xlnm._FilterDatabase" localSheetId="54" hidden="1">市区町村別_腹囲MAP!$A$6:$R$6</definedName>
    <definedName name="_Order1" hidden="1">255</definedName>
    <definedName name="_xlnm.Print_Area" localSheetId="0">'健診受診率(通年資格)'!$A$1:$G$29</definedName>
    <definedName name="_xlnm.Print_Area" localSheetId="1">'健診受診率(通年資格)グラフ'!$A$1:$J$77</definedName>
    <definedName name="_xlnm.Print_Area" localSheetId="9">'健診受診率(年度末資格)グラフ'!$A$1:$J$77</definedName>
    <definedName name="_xlnm.Print_Area" localSheetId="52">市区町村別_BMIMAP!$A$1:$Q$85</definedName>
    <definedName name="_xlnm.Print_Area" localSheetId="68">市区町村別_HbA1cMAP!$A$1:$Q$85</definedName>
    <definedName name="_xlnm.Print_Area" localSheetId="62">市区町村別_HDLMAP!$A$1:$Q$85</definedName>
    <definedName name="_xlnm.Print_Area" localSheetId="64">市区町村別_LDLMAP!$A$1:$Q$85</definedName>
    <definedName name="_xlnm.Print_Area" localSheetId="58">市区町村別_拡張期MAP!$A$1:$Q$85</definedName>
    <definedName name="_xlnm.Print_Area" localSheetId="66">市区町村別_空腹時MAP!$A$1:$Q$85</definedName>
    <definedName name="_xlnm.Print_Area" localSheetId="5">'市区町村別_健診受診率(通年資格)'!$A$1:$AA$79</definedName>
    <definedName name="_xlnm.Print_Area" localSheetId="7">'市区町村別_健診受診率(通年資格)MAP'!$A$1:$Q$85</definedName>
    <definedName name="_xlnm.Print_Area" localSheetId="13">'市区町村別_健診受診率(年度末資格)'!$A$1:$AA$79</definedName>
    <definedName name="_xlnm.Print_Area" localSheetId="15">'市区町村別_健診受診率(年度末資格)MAP'!$A$1:$Q$85</definedName>
    <definedName name="_xlnm.Print_Area" localSheetId="20">市区町村別_指導対象者群分析!$A$1:$AF$80</definedName>
    <definedName name="_xlnm.Print_Area" localSheetId="27">市区町村別_指導対象者群別医療費!$A$1:$BO$80</definedName>
    <definedName name="_xlnm.Print_Area" localSheetId="56">市区町村別_収縮期MAP!$A$1:$Q$85</definedName>
    <definedName name="_xlnm.Print_Area" localSheetId="60">市区町村別_中性脂肪MAP!$A$1:$Q$85</definedName>
    <definedName name="_xlnm.Print_Area" localSheetId="54">市区町村別_腹囲MAP!$A$1:$Q$85</definedName>
    <definedName name="_xlnm.Print_Area" localSheetId="50">市区町村別_有所見者割合!$A$1:$AD$80</definedName>
    <definedName name="_xlnm.Print_Area" localSheetId="51">市町村別_BMIグラフ!$A$1:$J$77</definedName>
    <definedName name="_xlnm.Print_Area" localSheetId="67">市町村別_HbA1cグラフ!$A$1:$J$77</definedName>
    <definedName name="_xlnm.Print_Area" localSheetId="61">市町村別_HDLグラフ!$A$1:$J$77</definedName>
    <definedName name="_xlnm.Print_Area" localSheetId="63">市町村別_LDLグラフ!$A$1:$J$77</definedName>
    <definedName name="_xlnm.Print_Area" localSheetId="21">市町村別_異常値放置者グラフ!$A$1:$J$77</definedName>
    <definedName name="_xlnm.Print_Area" localSheetId="28">市町村別_異常値放置者医療費グラフ!$A$1:$J$77</definedName>
    <definedName name="_xlnm.Print_Area" localSheetId="57">市町村別_拡張期グラフ!$A$1:$J$77</definedName>
    <definedName name="_xlnm.Print_Area" localSheetId="65">市町村別_空腹時グラフ!$A$1:$J$77</definedName>
    <definedName name="_xlnm.Print_Area" localSheetId="6">'市町村別_健診受診率(通年資格)グラフ'!$A$1:$J$77</definedName>
    <definedName name="_xlnm.Print_Area" localSheetId="14">'市町村別_健診受診率(年度末資格)グラフ'!$A$1:$J$77</definedName>
    <definedName name="_xlnm.Print_Area" localSheetId="22">市町村別_治療中断者グラフ!$A$1:$J$77</definedName>
    <definedName name="_xlnm.Print_Area" localSheetId="29">市町村別_治療中断者医療費グラフ!$A$1:$J$77</definedName>
    <definedName name="_xlnm.Print_Area" localSheetId="55">市町村別_収縮期グラフ!$A$1:$J$77</definedName>
    <definedName name="_xlnm.Print_Area" localSheetId="59">市町村別_中性脂肪グラフ!$A$1:$J$77</definedName>
    <definedName name="_xlnm.Print_Area" localSheetId="53">市町村別_腹囲グラフ!$A$1:$J$77</definedName>
    <definedName name="_xlnm.Print_Area" localSheetId="16">指導対象者群分析!$A$1:$T$78</definedName>
    <definedName name="_xlnm.Print_Area" localSheetId="23">指導対象者群別医療費!$A$1:$K$60</definedName>
    <definedName name="_xlnm.Print_Area" localSheetId="33">地区別_BMIMAP!$A$1:$Q$85</definedName>
    <definedName name="_xlnm.Print_Area" localSheetId="32">地区別_BMIグラフ!$A$1:$J$77</definedName>
    <definedName name="_xlnm.Print_Area" localSheetId="49">地区別_HbA1cMAP!$A$1:$Q$85</definedName>
    <definedName name="_xlnm.Print_Area" localSheetId="48">地区別_HbA1cグラフ!$A$1:$J$77</definedName>
    <definedName name="_xlnm.Print_Area" localSheetId="43">地区別_HDLMAP!$A$1:$Q$85</definedName>
    <definedName name="_xlnm.Print_Area" localSheetId="42">地区別_HDLグラフ!$A$1:$J$77</definedName>
    <definedName name="_xlnm.Print_Area" localSheetId="45">地区別_LDLMAP!$A$1:$Q$85</definedName>
    <definedName name="_xlnm.Print_Area" localSheetId="44">地区別_LDLグラフ!$A$1:$J$77</definedName>
    <definedName name="_xlnm.Print_Area" localSheetId="18">地区別_異常値放置者グラフ!$A$1:$J$77</definedName>
    <definedName name="_xlnm.Print_Area" localSheetId="25">地区別_異常値放置者医療費グラフ!$A$1:$J$77</definedName>
    <definedName name="_xlnm.Print_Area" localSheetId="39">地区別_拡張期MAP!$A$1:$Q$85</definedName>
    <definedName name="_xlnm.Print_Area" localSheetId="38">地区別_拡張期グラフ!$A$1:$J$77</definedName>
    <definedName name="_xlnm.Print_Area" localSheetId="47">地区別_空腹時MAP!$A$1:$Q$85</definedName>
    <definedName name="_xlnm.Print_Area" localSheetId="46">地区別_空腹時グラフ!$A$1:$J$77</definedName>
    <definedName name="_xlnm.Print_Area" localSheetId="2">'地区別_健診受診率(通年資格)'!$A$1:$AA$13</definedName>
    <definedName name="_xlnm.Print_Area" localSheetId="4">'地区別_健診受診率(通年資格)MAP'!$A$1:$Q$85</definedName>
    <definedName name="_xlnm.Print_Area" localSheetId="3">'地区別_健診受診率(通年資格)グラフ'!$A$1:$J$77</definedName>
    <definedName name="_xlnm.Print_Area" localSheetId="10">'地区別_健診受診率(年度末資格)'!$A$1:$AA$13</definedName>
    <definedName name="_xlnm.Print_Area" localSheetId="12">'地区別_健診受診率(年度末資格)MAP'!$A$1:$Q$85</definedName>
    <definedName name="_xlnm.Print_Area" localSheetId="11">'地区別_健診受診率(年度末資格)グラフ'!$A$1:$J$77</definedName>
    <definedName name="_xlnm.Print_Area" localSheetId="17">地区別_指導対象者群分析!$A$1:$AF$14</definedName>
    <definedName name="_xlnm.Print_Area" localSheetId="24">地区別_指導対象者群別医療費!$A$1:$BO$14</definedName>
    <definedName name="_xlnm.Print_Area" localSheetId="19">地区別_治療中断者グラフ!$A$1:$J$77</definedName>
    <definedName name="_xlnm.Print_Area" localSheetId="26">地区別_治療中断者医療費グラフ!$A$1:$J$77</definedName>
    <definedName name="_xlnm.Print_Area" localSheetId="37">地区別_収縮期MAP!$A$1:$Q$85</definedName>
    <definedName name="_xlnm.Print_Area" localSheetId="36">地区別_収縮期グラフ!$A$1:$J$77</definedName>
    <definedName name="_xlnm.Print_Area" localSheetId="41">地区別_中性脂肪MAP!$A$1:$Q$85</definedName>
    <definedName name="_xlnm.Print_Area" localSheetId="40">地区別_中性脂肪グラフ!$A$1:$J$77</definedName>
    <definedName name="_xlnm.Print_Area" localSheetId="35">地区別_腹囲MAP!$A$1:$Q$85</definedName>
    <definedName name="_xlnm.Print_Area" localSheetId="34">地区別_腹囲グラフ!$A$1:$J$77</definedName>
    <definedName name="_xlnm.Print_Area" localSheetId="31">地区別_有所見者割合!$A$1:$AD$15</definedName>
    <definedName name="_xlnm.Print_Area" localSheetId="8">'年齢別受診率(年度末資格)'!$A$1:$F$29</definedName>
    <definedName name="_xlnm.Print_Area" localSheetId="30">有所見者割合!$A$1:$K$59</definedName>
    <definedName name="_xlnm.Print_Titles" localSheetId="5">'市区町村別_健診受診率(通年資格)'!$A:$C,'市区町村別_健診受診率(通年資格)'!$1:$4</definedName>
    <definedName name="_xlnm.Print_Titles" localSheetId="13">'市区町村別_健診受診率(年度末資格)'!$A:$C,'市区町村別_健診受診率(年度末資格)'!$1:$4</definedName>
    <definedName name="_xlnm.Print_Titles" localSheetId="20">市区町村別_指導対象者群分析!$A:$D,市区町村別_指導対象者群分析!$1:$5</definedName>
    <definedName name="_xlnm.Print_Titles" localSheetId="27">市区町村別_指導対象者群別医療費!$A:$C,市区町村別_指導対象者群別医療費!$1:$5</definedName>
    <definedName name="_xlnm.Print_Titles" localSheetId="50">市区町村別_有所見者割合!$A:$C,市区町村別_有所見者割合!$1:$5</definedName>
    <definedName name="_xlnm.Print_Titles" localSheetId="2">'地区別_健診受診率(通年資格)'!$A:$C,'地区別_健診受診率(通年資格)'!$1:$4</definedName>
    <definedName name="_xlnm.Print_Titles" localSheetId="10">'地区別_健診受診率(年度末資格)'!$A:$C,'地区別_健診受診率(年度末資格)'!$1:$4</definedName>
    <definedName name="_xlnm.Print_Titles" localSheetId="17">地区別_指導対象者群分析!$A:$C,地区別_指導対象者群分析!$1:$5</definedName>
    <definedName name="_xlnm.Print_Titles" localSheetId="24">地区別_指導対象者群別医療費!$A:$C,地区別_指導対象者群別医療費!$1:$5</definedName>
    <definedName name="_xlnm.Print_Titles" localSheetId="31">地区別_有所見者割合!$A:$C,地区別_有所見者割合!$1:$5</definedName>
  </definedNames>
  <calcPr calcId="191029"/>
</workbook>
</file>

<file path=xl/calcChain.xml><?xml version="1.0" encoding="utf-8"?>
<calcChain xmlns="http://schemas.openxmlformats.org/spreadsheetml/2006/main">
  <c r="BA48" i="40" l="1"/>
  <c r="D42" i="130" l="1"/>
  <c r="D25" i="69" l="1"/>
  <c r="C25" i="69"/>
  <c r="E25" i="69" l="1"/>
  <c r="Y13" i="70"/>
  <c r="D25" i="55"/>
  <c r="C25" i="55"/>
  <c r="AD6" i="40" l="1"/>
  <c r="AA6" i="40"/>
  <c r="X6" i="40"/>
  <c r="U6" i="40"/>
  <c r="R6" i="40"/>
  <c r="O6" i="40"/>
  <c r="L6" i="40"/>
  <c r="I6" i="40"/>
  <c r="F6" i="40"/>
  <c r="AD6" i="41"/>
  <c r="AA6" i="41"/>
  <c r="X6" i="41"/>
  <c r="U6" i="41"/>
  <c r="R6" i="41"/>
  <c r="O6" i="41"/>
  <c r="L6" i="41"/>
  <c r="I6" i="41"/>
  <c r="F6" i="41"/>
  <c r="BF79" i="130"/>
  <c r="BF6" i="130"/>
  <c r="BF78" i="130"/>
  <c r="BF77" i="130"/>
  <c r="BF76" i="130"/>
  <c r="BF75" i="130"/>
  <c r="BF74" i="130"/>
  <c r="BF73" i="130"/>
  <c r="BF72" i="130"/>
  <c r="BF71" i="130"/>
  <c r="BF70" i="130"/>
  <c r="BF69" i="130"/>
  <c r="BF68" i="130"/>
  <c r="BF67" i="130"/>
  <c r="BF66" i="130"/>
  <c r="BF65" i="130"/>
  <c r="BF64" i="130"/>
  <c r="BF63" i="130"/>
  <c r="BF62" i="130"/>
  <c r="BF61" i="130"/>
  <c r="BF60" i="130"/>
  <c r="BF59" i="130"/>
  <c r="BF58" i="130"/>
  <c r="BF57" i="130"/>
  <c r="BF56" i="130"/>
  <c r="BF55" i="130"/>
  <c r="BF54" i="130"/>
  <c r="BF53" i="130"/>
  <c r="BF52" i="130"/>
  <c r="BF51" i="130"/>
  <c r="BF50" i="130"/>
  <c r="BF49" i="130"/>
  <c r="BF48" i="130"/>
  <c r="BF47" i="130"/>
  <c r="BF46" i="130"/>
  <c r="BF45" i="130"/>
  <c r="BF44" i="130"/>
  <c r="BF43" i="130"/>
  <c r="BF42" i="130"/>
  <c r="BF41" i="130"/>
  <c r="BF40" i="130"/>
  <c r="BF39" i="130"/>
  <c r="BF38" i="130"/>
  <c r="BF37" i="130"/>
  <c r="BF36" i="130"/>
  <c r="BF35" i="130"/>
  <c r="BF34" i="130"/>
  <c r="BF33" i="130"/>
  <c r="BF32" i="130"/>
  <c r="BF31" i="130"/>
  <c r="BF30" i="130"/>
  <c r="BF29" i="130"/>
  <c r="BF28" i="130"/>
  <c r="BF27" i="130"/>
  <c r="BF26" i="130"/>
  <c r="BF25" i="130"/>
  <c r="BF24" i="130"/>
  <c r="BF23" i="130"/>
  <c r="BF22" i="130"/>
  <c r="BF21" i="130"/>
  <c r="BF20" i="130"/>
  <c r="BF19" i="130"/>
  <c r="BF18" i="130"/>
  <c r="BF17" i="130"/>
  <c r="BF16" i="130"/>
  <c r="BF15" i="130"/>
  <c r="BF14" i="130"/>
  <c r="BF13" i="130"/>
  <c r="BF12" i="130"/>
  <c r="BF11" i="130"/>
  <c r="BF10" i="130"/>
  <c r="BF9" i="130"/>
  <c r="BF8" i="130"/>
  <c r="BF7" i="130"/>
  <c r="AL6" i="130"/>
  <c r="AL79" i="130"/>
  <c r="AL78" i="130"/>
  <c r="AL77" i="130"/>
  <c r="AL76" i="130"/>
  <c r="AL75" i="130"/>
  <c r="AL74" i="130"/>
  <c r="AL73" i="130"/>
  <c r="AL72" i="130"/>
  <c r="AL71" i="130"/>
  <c r="AL70" i="130"/>
  <c r="AL69" i="130"/>
  <c r="AL68" i="130"/>
  <c r="AL67" i="130"/>
  <c r="AL66" i="130"/>
  <c r="AL65" i="130"/>
  <c r="AL64" i="130"/>
  <c r="AL63" i="130"/>
  <c r="AL62" i="130"/>
  <c r="AL61" i="130"/>
  <c r="AL60" i="130"/>
  <c r="AL59" i="130"/>
  <c r="AL58" i="130"/>
  <c r="AL57" i="130"/>
  <c r="AL56" i="130"/>
  <c r="AL55" i="130"/>
  <c r="AL54" i="130"/>
  <c r="AL53" i="130"/>
  <c r="AL52" i="130"/>
  <c r="AL51" i="130"/>
  <c r="AL50" i="130"/>
  <c r="AL49" i="130"/>
  <c r="AL48" i="130"/>
  <c r="AL47" i="130"/>
  <c r="AL46" i="130"/>
  <c r="AL45" i="130"/>
  <c r="AL44" i="130"/>
  <c r="AL43" i="130"/>
  <c r="AL42" i="130"/>
  <c r="AL41" i="130"/>
  <c r="AL40" i="130"/>
  <c r="AL39" i="130"/>
  <c r="AL38" i="130"/>
  <c r="AL37" i="130"/>
  <c r="AL36" i="130"/>
  <c r="AL35" i="130"/>
  <c r="AL34" i="130"/>
  <c r="AL33" i="130"/>
  <c r="AL32" i="130"/>
  <c r="AL31" i="130"/>
  <c r="AL30" i="130"/>
  <c r="AL29" i="130"/>
  <c r="AL28" i="130"/>
  <c r="AL27" i="130"/>
  <c r="AL26" i="130"/>
  <c r="AL25" i="130"/>
  <c r="AL24" i="130"/>
  <c r="AL23" i="130"/>
  <c r="AL22" i="130"/>
  <c r="AL21" i="130"/>
  <c r="AL20" i="130"/>
  <c r="AL19" i="130"/>
  <c r="AL18" i="130"/>
  <c r="AL17" i="130"/>
  <c r="AL16" i="130"/>
  <c r="AL15" i="130"/>
  <c r="AL14" i="130"/>
  <c r="AL13" i="130"/>
  <c r="AL12" i="130"/>
  <c r="AL11" i="130"/>
  <c r="AL10" i="130"/>
  <c r="AL9" i="130"/>
  <c r="AL8" i="130"/>
  <c r="AL7" i="130"/>
  <c r="V6" i="130" l="1"/>
  <c r="V79" i="130"/>
  <c r="V78" i="130"/>
  <c r="V77" i="130"/>
  <c r="V76" i="130"/>
  <c r="V75" i="130"/>
  <c r="V74" i="130"/>
  <c r="V73" i="130"/>
  <c r="V72" i="130"/>
  <c r="V71" i="130"/>
  <c r="V70" i="130"/>
  <c r="V69" i="130"/>
  <c r="V68" i="130"/>
  <c r="V67" i="130"/>
  <c r="V66" i="130"/>
  <c r="V65" i="130"/>
  <c r="V64" i="130"/>
  <c r="V63" i="130"/>
  <c r="V62" i="130"/>
  <c r="V61" i="130"/>
  <c r="V60" i="130"/>
  <c r="V59" i="130"/>
  <c r="V58" i="130"/>
  <c r="V57" i="130"/>
  <c r="V56" i="130"/>
  <c r="V55" i="130"/>
  <c r="V54" i="130"/>
  <c r="V53" i="130"/>
  <c r="V52" i="130"/>
  <c r="V51" i="130"/>
  <c r="V50" i="130"/>
  <c r="V49" i="130"/>
  <c r="V48" i="130"/>
  <c r="V47" i="130"/>
  <c r="V46" i="130"/>
  <c r="V45" i="130"/>
  <c r="V44" i="130"/>
  <c r="V43" i="130"/>
  <c r="V42" i="130"/>
  <c r="V41" i="130"/>
  <c r="V40" i="130"/>
  <c r="V39" i="130"/>
  <c r="V38" i="130"/>
  <c r="V37" i="130"/>
  <c r="V36" i="130"/>
  <c r="V35" i="130"/>
  <c r="V34" i="130"/>
  <c r="V33" i="130"/>
  <c r="V32" i="130"/>
  <c r="V31" i="130"/>
  <c r="V30" i="130"/>
  <c r="V29" i="130"/>
  <c r="V28" i="130"/>
  <c r="V27" i="130"/>
  <c r="V26" i="130"/>
  <c r="V25" i="130"/>
  <c r="V24" i="130"/>
  <c r="V23" i="130"/>
  <c r="V22" i="130"/>
  <c r="V21" i="130"/>
  <c r="V20" i="130"/>
  <c r="V19" i="130"/>
  <c r="V18" i="130"/>
  <c r="V17" i="130"/>
  <c r="V16" i="130"/>
  <c r="V15" i="130"/>
  <c r="V14" i="130"/>
  <c r="V13" i="130"/>
  <c r="V12" i="130"/>
  <c r="V11" i="130"/>
  <c r="V10" i="130"/>
  <c r="V9" i="130"/>
  <c r="V8" i="130"/>
  <c r="V7" i="130"/>
  <c r="BI14" i="127"/>
  <c r="BB14" i="127"/>
  <c r="BF13" i="127"/>
  <c r="BF12" i="127"/>
  <c r="BF11" i="127"/>
  <c r="BF10" i="127"/>
  <c r="BF9" i="127"/>
  <c r="BF8" i="127"/>
  <c r="BF7" i="127"/>
  <c r="BF6" i="127"/>
  <c r="AL13" i="127"/>
  <c r="AL12" i="127"/>
  <c r="AL11" i="127"/>
  <c r="AL10" i="127"/>
  <c r="AL9" i="127"/>
  <c r="AL8" i="127"/>
  <c r="AL7" i="127"/>
  <c r="AL6" i="127"/>
  <c r="V13" i="127"/>
  <c r="V12" i="127"/>
  <c r="V11" i="127"/>
  <c r="V10" i="127"/>
  <c r="V9" i="127"/>
  <c r="V8" i="127"/>
  <c r="V7" i="127"/>
  <c r="V6" i="127"/>
  <c r="AA10" i="59"/>
  <c r="AA9" i="59"/>
  <c r="AA8" i="59"/>
  <c r="AA7" i="59"/>
  <c r="AA6" i="59"/>
  <c r="AB6" i="59" s="1"/>
  <c r="Q9" i="59"/>
  <c r="Q8" i="59"/>
  <c r="Q7" i="59"/>
  <c r="Q6" i="59"/>
  <c r="R6" i="59" s="1"/>
  <c r="I6" i="59"/>
  <c r="U9" i="127"/>
  <c r="U8" i="127"/>
  <c r="U7" i="127"/>
  <c r="U6" i="127"/>
  <c r="AK6" i="127"/>
  <c r="G6" i="127"/>
  <c r="AF6" i="38"/>
  <c r="AD6" i="38"/>
  <c r="Z6" i="38"/>
  <c r="X6" i="38"/>
  <c r="V6" i="38"/>
  <c r="T6" i="38"/>
  <c r="P6" i="38"/>
  <c r="N6" i="38"/>
  <c r="L6" i="38"/>
  <c r="H6" i="38"/>
  <c r="AF6" i="59"/>
  <c r="AD6" i="59"/>
  <c r="Z6" i="59"/>
  <c r="X6" i="59"/>
  <c r="V6" i="59"/>
  <c r="T6" i="59"/>
  <c r="P6" i="59"/>
  <c r="N6" i="59"/>
  <c r="L6" i="59"/>
  <c r="H6" i="59"/>
  <c r="AE14" i="59"/>
  <c r="AC14" i="59"/>
  <c r="Y14" i="59"/>
  <c r="W14" i="59"/>
  <c r="U14" i="59"/>
  <c r="S14" i="59"/>
  <c r="O14" i="59"/>
  <c r="M14" i="59"/>
  <c r="E36" i="57" s="1"/>
  <c r="K14" i="59"/>
  <c r="G14" i="59"/>
  <c r="E14" i="59"/>
  <c r="D14" i="59"/>
  <c r="X5" i="71"/>
  <c r="U5" i="71"/>
  <c r="R5" i="71"/>
  <c r="O5" i="71"/>
  <c r="L5" i="71"/>
  <c r="I5" i="71"/>
  <c r="F5" i="71"/>
  <c r="J13" i="37"/>
  <c r="H13" i="37"/>
  <c r="G13" i="37"/>
  <c r="E13" i="37"/>
  <c r="D13" i="37"/>
  <c r="X5" i="37"/>
  <c r="U5" i="37"/>
  <c r="R5" i="37"/>
  <c r="O5" i="37"/>
  <c r="L5" i="37"/>
  <c r="I5" i="37"/>
  <c r="F5" i="37"/>
  <c r="D5" i="69"/>
  <c r="D24" i="69"/>
  <c r="C24" i="69"/>
  <c r="C5" i="69"/>
  <c r="D23" i="69"/>
  <c r="C23" i="69"/>
  <c r="D22" i="69"/>
  <c r="C22" i="69"/>
  <c r="D21" i="69"/>
  <c r="C21" i="69"/>
  <c r="D20" i="69"/>
  <c r="C20" i="69"/>
  <c r="D19" i="69"/>
  <c r="C19" i="69"/>
  <c r="D18" i="69"/>
  <c r="C18" i="69"/>
  <c r="D17" i="69"/>
  <c r="C17" i="69"/>
  <c r="D16" i="69"/>
  <c r="C16" i="69"/>
  <c r="D15" i="69"/>
  <c r="C15" i="69"/>
  <c r="D14" i="69"/>
  <c r="C14" i="69"/>
  <c r="D13" i="69"/>
  <c r="C13" i="69"/>
  <c r="D12" i="69"/>
  <c r="C12" i="69"/>
  <c r="D11" i="69"/>
  <c r="C11" i="69"/>
  <c r="D10" i="69"/>
  <c r="C10" i="69"/>
  <c r="D9" i="69"/>
  <c r="C9" i="69"/>
  <c r="D8" i="69"/>
  <c r="C8" i="69"/>
  <c r="D7" i="69"/>
  <c r="C7" i="69"/>
  <c r="D6" i="69"/>
  <c r="C6" i="69"/>
  <c r="D24" i="55"/>
  <c r="C24" i="55"/>
  <c r="D23" i="55"/>
  <c r="C23" i="55"/>
  <c r="D22" i="55"/>
  <c r="C22" i="55"/>
  <c r="D21" i="55"/>
  <c r="C21" i="55"/>
  <c r="D20" i="55"/>
  <c r="C20" i="55"/>
  <c r="D19" i="55"/>
  <c r="C19" i="55"/>
  <c r="D18" i="55"/>
  <c r="C18" i="55"/>
  <c r="D17" i="55"/>
  <c r="C17" i="55"/>
  <c r="D16" i="55"/>
  <c r="C16" i="55"/>
  <c r="D15" i="55"/>
  <c r="C15" i="55"/>
  <c r="D14" i="55"/>
  <c r="C14" i="55"/>
  <c r="D13" i="55"/>
  <c r="C13" i="55"/>
  <c r="D12" i="55"/>
  <c r="C12" i="55"/>
  <c r="D11" i="55"/>
  <c r="C11" i="55"/>
  <c r="D10" i="55"/>
  <c r="C10" i="55"/>
  <c r="D9" i="55"/>
  <c r="C9" i="55"/>
  <c r="D8" i="55"/>
  <c r="C8" i="55"/>
  <c r="D7" i="55"/>
  <c r="C7" i="55"/>
  <c r="D6" i="55"/>
  <c r="C6" i="55"/>
  <c r="D5" i="55"/>
  <c r="C5" i="55"/>
  <c r="BF14" i="127" l="1"/>
  <c r="AL14" i="127"/>
  <c r="L14" i="59"/>
  <c r="AF14" i="59"/>
  <c r="T14" i="59"/>
  <c r="V14" i="59"/>
  <c r="X14" i="59"/>
  <c r="H14" i="59"/>
  <c r="H80" i="38" s="1"/>
  <c r="I13" i="37"/>
  <c r="F13" i="37"/>
  <c r="V14" i="127"/>
  <c r="J6" i="59"/>
  <c r="E32" i="57"/>
  <c r="Z14" i="59"/>
  <c r="N14" i="59"/>
  <c r="AD14" i="59"/>
  <c r="P14" i="59"/>
  <c r="D4" i="55"/>
  <c r="C4" i="55"/>
  <c r="BL79" i="130" l="1"/>
  <c r="BL78" i="130"/>
  <c r="BL77" i="130"/>
  <c r="BL76" i="130"/>
  <c r="BL75" i="130"/>
  <c r="BL74" i="130"/>
  <c r="BL73" i="130"/>
  <c r="BL72" i="130"/>
  <c r="BL71" i="130"/>
  <c r="BL70" i="130"/>
  <c r="BL69" i="130"/>
  <c r="BL68" i="130"/>
  <c r="BL67" i="130"/>
  <c r="BL66" i="130"/>
  <c r="BL65" i="130"/>
  <c r="BL64" i="130"/>
  <c r="BL63" i="130"/>
  <c r="BL62" i="130"/>
  <c r="BL61" i="130"/>
  <c r="BL60" i="130"/>
  <c r="BL59" i="130"/>
  <c r="BL58" i="130"/>
  <c r="BL57" i="130"/>
  <c r="BL56" i="130"/>
  <c r="BL55" i="130"/>
  <c r="BL54" i="130"/>
  <c r="BL53" i="130"/>
  <c r="BL52" i="130"/>
  <c r="BL51" i="130"/>
  <c r="BL50" i="130"/>
  <c r="BL49" i="130"/>
  <c r="BL48" i="130"/>
  <c r="BL47" i="130"/>
  <c r="BL46" i="130"/>
  <c r="BL45" i="130"/>
  <c r="BL44" i="130"/>
  <c r="BL43" i="130"/>
  <c r="BL42" i="130"/>
  <c r="BL41" i="130"/>
  <c r="BL40" i="130"/>
  <c r="BL39" i="130"/>
  <c r="BL38" i="130"/>
  <c r="BL37" i="130"/>
  <c r="BL36" i="130"/>
  <c r="BL35" i="130"/>
  <c r="BL34" i="130"/>
  <c r="BL33" i="130"/>
  <c r="BL32" i="130"/>
  <c r="BL31" i="130"/>
  <c r="BL30" i="130"/>
  <c r="BL29" i="130"/>
  <c r="BL28" i="130"/>
  <c r="BL27" i="130"/>
  <c r="BL26" i="130"/>
  <c r="BL25" i="130"/>
  <c r="BL24" i="130"/>
  <c r="BL23" i="130"/>
  <c r="BL22" i="130"/>
  <c r="BL21" i="130"/>
  <c r="BL20" i="130"/>
  <c r="BL19" i="130"/>
  <c r="BL18" i="130"/>
  <c r="BL17" i="130"/>
  <c r="BL16" i="130"/>
  <c r="BL15" i="130"/>
  <c r="BL14" i="130"/>
  <c r="BL13" i="130"/>
  <c r="BL12" i="130"/>
  <c r="BL11" i="130"/>
  <c r="BL10" i="130"/>
  <c r="BL9" i="130"/>
  <c r="BL8" i="130"/>
  <c r="BL7" i="130"/>
  <c r="BH79" i="130"/>
  <c r="BH78" i="130"/>
  <c r="BH77" i="130"/>
  <c r="BH76" i="130"/>
  <c r="BH75" i="130"/>
  <c r="BH74" i="130"/>
  <c r="BH73" i="130"/>
  <c r="BH72" i="130"/>
  <c r="BH71" i="130"/>
  <c r="BH70" i="130"/>
  <c r="BH69" i="130"/>
  <c r="BH68" i="130"/>
  <c r="BH67" i="130"/>
  <c r="BH66" i="130"/>
  <c r="BH65" i="130"/>
  <c r="BH64" i="130"/>
  <c r="BH63" i="130"/>
  <c r="BH62" i="130"/>
  <c r="BH61" i="130"/>
  <c r="BH60" i="130"/>
  <c r="BH59" i="130"/>
  <c r="BH58" i="130"/>
  <c r="BH57" i="130"/>
  <c r="BH56" i="130"/>
  <c r="BH55" i="130"/>
  <c r="BH54" i="130"/>
  <c r="BH53" i="130"/>
  <c r="BH52" i="130"/>
  <c r="BH51" i="130"/>
  <c r="BH50" i="130"/>
  <c r="BH49" i="130"/>
  <c r="BH48" i="130"/>
  <c r="BH47" i="130"/>
  <c r="BH46" i="130"/>
  <c r="BH45" i="130"/>
  <c r="BH44" i="130"/>
  <c r="BH43" i="130"/>
  <c r="BH42" i="130"/>
  <c r="BH41" i="130"/>
  <c r="BH40" i="130"/>
  <c r="BH39" i="130"/>
  <c r="BH38" i="130"/>
  <c r="BH37" i="130"/>
  <c r="BH36" i="130"/>
  <c r="BH35" i="130"/>
  <c r="BH34" i="130"/>
  <c r="BH33" i="130"/>
  <c r="BH32" i="130"/>
  <c r="BH31" i="130"/>
  <c r="BH30" i="130"/>
  <c r="BH29" i="130"/>
  <c r="BH28" i="130"/>
  <c r="BH27" i="130"/>
  <c r="BH26" i="130"/>
  <c r="BH25" i="130"/>
  <c r="BH24" i="130"/>
  <c r="BH23" i="130"/>
  <c r="BH22" i="130"/>
  <c r="BH21" i="130"/>
  <c r="BH20" i="130"/>
  <c r="BH19" i="130"/>
  <c r="BH18" i="130"/>
  <c r="BH17" i="130"/>
  <c r="BH16" i="130"/>
  <c r="BH15" i="130"/>
  <c r="BH14" i="130"/>
  <c r="BH13" i="130"/>
  <c r="BH12" i="130"/>
  <c r="BH11" i="130"/>
  <c r="BH10" i="130"/>
  <c r="BH9" i="130"/>
  <c r="BH8" i="130"/>
  <c r="BH7" i="130"/>
  <c r="AZ79" i="130"/>
  <c r="AZ78" i="130"/>
  <c r="AZ77" i="130"/>
  <c r="AZ76" i="130"/>
  <c r="AZ75" i="130"/>
  <c r="AZ74" i="130"/>
  <c r="AZ73" i="130"/>
  <c r="AZ72" i="130"/>
  <c r="AZ71" i="130"/>
  <c r="AZ70" i="130"/>
  <c r="AZ69" i="130"/>
  <c r="AZ68" i="130"/>
  <c r="AZ67" i="130"/>
  <c r="AZ66" i="130"/>
  <c r="AZ65" i="130"/>
  <c r="AZ64" i="130"/>
  <c r="AZ63" i="130"/>
  <c r="AZ62" i="130"/>
  <c r="AZ61" i="130"/>
  <c r="AZ60" i="130"/>
  <c r="AZ59" i="130"/>
  <c r="AZ58" i="130"/>
  <c r="AZ57" i="130"/>
  <c r="AZ56" i="130"/>
  <c r="AZ55" i="130"/>
  <c r="AZ54" i="130"/>
  <c r="AZ53" i="130"/>
  <c r="AZ52" i="130"/>
  <c r="AZ51" i="130"/>
  <c r="AZ50" i="130"/>
  <c r="AZ49" i="130"/>
  <c r="AZ48" i="130"/>
  <c r="AZ47" i="130"/>
  <c r="AZ46" i="130"/>
  <c r="AZ45" i="130"/>
  <c r="AZ44" i="130"/>
  <c r="AZ43" i="130"/>
  <c r="AZ42" i="130"/>
  <c r="AZ41" i="130"/>
  <c r="AZ40" i="130"/>
  <c r="AZ39" i="130"/>
  <c r="AZ38" i="130"/>
  <c r="AZ37" i="130"/>
  <c r="AZ36" i="130"/>
  <c r="AZ35" i="130"/>
  <c r="AZ34" i="130"/>
  <c r="AZ33" i="130"/>
  <c r="AZ32" i="130"/>
  <c r="AZ31" i="130"/>
  <c r="AZ30" i="130"/>
  <c r="AZ29" i="130"/>
  <c r="AZ28" i="130"/>
  <c r="AZ27" i="130"/>
  <c r="AZ26" i="130"/>
  <c r="AZ25" i="130"/>
  <c r="AZ24" i="130"/>
  <c r="AZ23" i="130"/>
  <c r="AZ22" i="130"/>
  <c r="AZ21" i="130"/>
  <c r="AZ20" i="130"/>
  <c r="AZ19" i="130"/>
  <c r="AZ18" i="130"/>
  <c r="AZ17" i="130"/>
  <c r="AZ16" i="130"/>
  <c r="AZ15" i="130"/>
  <c r="AZ14" i="130"/>
  <c r="AZ13" i="130"/>
  <c r="AZ12" i="130"/>
  <c r="AZ11" i="130"/>
  <c r="AZ10" i="130"/>
  <c r="AZ9" i="130"/>
  <c r="AZ8" i="130"/>
  <c r="AZ7" i="130"/>
  <c r="AV79" i="130"/>
  <c r="AV78" i="130"/>
  <c r="AV77" i="130"/>
  <c r="AV76" i="130"/>
  <c r="AV75" i="130"/>
  <c r="AV74" i="130"/>
  <c r="AV73" i="130"/>
  <c r="AV72" i="130"/>
  <c r="AV71" i="130"/>
  <c r="AV70" i="130"/>
  <c r="AV69" i="130"/>
  <c r="AV68" i="130"/>
  <c r="AV67" i="130"/>
  <c r="AV66" i="130"/>
  <c r="AV65" i="130"/>
  <c r="AV64" i="130"/>
  <c r="AV63" i="130"/>
  <c r="AV62" i="130"/>
  <c r="AV61" i="130"/>
  <c r="AV60" i="130"/>
  <c r="AV59" i="130"/>
  <c r="AV58" i="130"/>
  <c r="AV57" i="130"/>
  <c r="AV56" i="130"/>
  <c r="AV55" i="130"/>
  <c r="AV54" i="130"/>
  <c r="AV53" i="130"/>
  <c r="AV52" i="130"/>
  <c r="AV51" i="130"/>
  <c r="AV50" i="130"/>
  <c r="AV49" i="130"/>
  <c r="AV48" i="130"/>
  <c r="AV47" i="130"/>
  <c r="AV46" i="130"/>
  <c r="AV45" i="130"/>
  <c r="AV44" i="130"/>
  <c r="AV43" i="130"/>
  <c r="AV42" i="130"/>
  <c r="AV41" i="130"/>
  <c r="AV40" i="130"/>
  <c r="AV39" i="130"/>
  <c r="AV38" i="130"/>
  <c r="AV37" i="130"/>
  <c r="AV36" i="130"/>
  <c r="AV35" i="130"/>
  <c r="AV34" i="130"/>
  <c r="AV33" i="130"/>
  <c r="AV32" i="130"/>
  <c r="AV31" i="130"/>
  <c r="AV30" i="130"/>
  <c r="AV29" i="130"/>
  <c r="AV28" i="130"/>
  <c r="AV27" i="130"/>
  <c r="AV26" i="130"/>
  <c r="AV25" i="130"/>
  <c r="AV24" i="130"/>
  <c r="AV23" i="130"/>
  <c r="AV22" i="130"/>
  <c r="AV21" i="130"/>
  <c r="AV20" i="130"/>
  <c r="AV19" i="130"/>
  <c r="AV18" i="130"/>
  <c r="AV17" i="130"/>
  <c r="AV16" i="130"/>
  <c r="AV15" i="130"/>
  <c r="AV14" i="130"/>
  <c r="AV13" i="130"/>
  <c r="AV12" i="130"/>
  <c r="AV11" i="130"/>
  <c r="AV10" i="130"/>
  <c r="AV9" i="130"/>
  <c r="AV8" i="130"/>
  <c r="AV7" i="130"/>
  <c r="AR79" i="130"/>
  <c r="AR78" i="130"/>
  <c r="AR77" i="130"/>
  <c r="AR76" i="130"/>
  <c r="AR75" i="130"/>
  <c r="AR74" i="130"/>
  <c r="AR73" i="130"/>
  <c r="AR72" i="130"/>
  <c r="AR71" i="130"/>
  <c r="AR70" i="130"/>
  <c r="AR69" i="130"/>
  <c r="AR68" i="130"/>
  <c r="AR67" i="130"/>
  <c r="AR66" i="130"/>
  <c r="AR65" i="130"/>
  <c r="AR64" i="130"/>
  <c r="AR63" i="130"/>
  <c r="AR62" i="130"/>
  <c r="AR61" i="130"/>
  <c r="AR60" i="130"/>
  <c r="AR59" i="130"/>
  <c r="AR58" i="130"/>
  <c r="AR57" i="130"/>
  <c r="AR56" i="130"/>
  <c r="AR55" i="130"/>
  <c r="AR54" i="130"/>
  <c r="AR53" i="130"/>
  <c r="AR52" i="130"/>
  <c r="AR51" i="130"/>
  <c r="AR50" i="130"/>
  <c r="AR49" i="130"/>
  <c r="AR48" i="130"/>
  <c r="AR47" i="130"/>
  <c r="AR46" i="130"/>
  <c r="AR45" i="130"/>
  <c r="AR44" i="130"/>
  <c r="AR43" i="130"/>
  <c r="AR42" i="130"/>
  <c r="AR41" i="130"/>
  <c r="AR40" i="130"/>
  <c r="AR39" i="130"/>
  <c r="AR38" i="130"/>
  <c r="AR37" i="130"/>
  <c r="AR36" i="130"/>
  <c r="AR35" i="130"/>
  <c r="AR34" i="130"/>
  <c r="AR33" i="130"/>
  <c r="AR32" i="130"/>
  <c r="AR31" i="130"/>
  <c r="AR30" i="130"/>
  <c r="AR29" i="130"/>
  <c r="AR28" i="130"/>
  <c r="AR27" i="130"/>
  <c r="AR26" i="130"/>
  <c r="AR25" i="130"/>
  <c r="AR24" i="130"/>
  <c r="AR23" i="130"/>
  <c r="AR22" i="130"/>
  <c r="AR21" i="130"/>
  <c r="AR20" i="130"/>
  <c r="AR19" i="130"/>
  <c r="AR18" i="130"/>
  <c r="AR17" i="130"/>
  <c r="AR16" i="130"/>
  <c r="AR15" i="130"/>
  <c r="AR14" i="130"/>
  <c r="AR13" i="130"/>
  <c r="AR12" i="130"/>
  <c r="AR11" i="130"/>
  <c r="AR10" i="130"/>
  <c r="AR9" i="130"/>
  <c r="AR8" i="130"/>
  <c r="AR7" i="130"/>
  <c r="AN79" i="130"/>
  <c r="AN78" i="130"/>
  <c r="AN77" i="130"/>
  <c r="AN76" i="130"/>
  <c r="AN75" i="130"/>
  <c r="AN74" i="130"/>
  <c r="AN73" i="130"/>
  <c r="AN72" i="130"/>
  <c r="AN71" i="130"/>
  <c r="AN70" i="130"/>
  <c r="AN69" i="130"/>
  <c r="AN68" i="130"/>
  <c r="AN67" i="130"/>
  <c r="AN66" i="130"/>
  <c r="AN65" i="130"/>
  <c r="AN64" i="130"/>
  <c r="AN63" i="130"/>
  <c r="AN62" i="130"/>
  <c r="AN61" i="130"/>
  <c r="AN60" i="130"/>
  <c r="AN59" i="130"/>
  <c r="AN58" i="130"/>
  <c r="AN57" i="130"/>
  <c r="AN56" i="130"/>
  <c r="AN55" i="130"/>
  <c r="AN54" i="130"/>
  <c r="AN53" i="130"/>
  <c r="AN52" i="130"/>
  <c r="AN51" i="130"/>
  <c r="AN50" i="130"/>
  <c r="AN49" i="130"/>
  <c r="AN48" i="130"/>
  <c r="AN47" i="130"/>
  <c r="AN46" i="130"/>
  <c r="AN45" i="130"/>
  <c r="AN44" i="130"/>
  <c r="AN43" i="130"/>
  <c r="AN42" i="130"/>
  <c r="AN41" i="130"/>
  <c r="AN40" i="130"/>
  <c r="AN39" i="130"/>
  <c r="AN38" i="130"/>
  <c r="AN37" i="130"/>
  <c r="AN36" i="130"/>
  <c r="AN35" i="130"/>
  <c r="AN34" i="130"/>
  <c r="AN33" i="130"/>
  <c r="AN32" i="130"/>
  <c r="AN31" i="130"/>
  <c r="AN30" i="130"/>
  <c r="AN29" i="130"/>
  <c r="AN28" i="130"/>
  <c r="AN27" i="130"/>
  <c r="AN26" i="130"/>
  <c r="AN25" i="130"/>
  <c r="AN24" i="130"/>
  <c r="AN23" i="130"/>
  <c r="AN22" i="130"/>
  <c r="AN21" i="130"/>
  <c r="AN20" i="130"/>
  <c r="AN19" i="130"/>
  <c r="AN18" i="130"/>
  <c r="AN17" i="130"/>
  <c r="AN16" i="130"/>
  <c r="AN15" i="130"/>
  <c r="AN14" i="130"/>
  <c r="AN13" i="130"/>
  <c r="AN12" i="130"/>
  <c r="AN11" i="130"/>
  <c r="AN10" i="130"/>
  <c r="AN9" i="130"/>
  <c r="AN8" i="130"/>
  <c r="AN7" i="130"/>
  <c r="AF79" i="130"/>
  <c r="AF78" i="130"/>
  <c r="AF77" i="130"/>
  <c r="AF76" i="130"/>
  <c r="AF75" i="130"/>
  <c r="AF74" i="130"/>
  <c r="AF73" i="130"/>
  <c r="AF72" i="130"/>
  <c r="AF71" i="130"/>
  <c r="AF70" i="130"/>
  <c r="AF69" i="130"/>
  <c r="AF68" i="130"/>
  <c r="AF67" i="130"/>
  <c r="AF66" i="130"/>
  <c r="AF65" i="130"/>
  <c r="AF64" i="130"/>
  <c r="AF63" i="130"/>
  <c r="AF62" i="130"/>
  <c r="AF61" i="130"/>
  <c r="AF60" i="130"/>
  <c r="AF59" i="130"/>
  <c r="AF58" i="130"/>
  <c r="AF57" i="130"/>
  <c r="AF56" i="130"/>
  <c r="AF55" i="130"/>
  <c r="AF54" i="130"/>
  <c r="AF53" i="130"/>
  <c r="AF52" i="130"/>
  <c r="AF51" i="130"/>
  <c r="AF50" i="130"/>
  <c r="AF49" i="130"/>
  <c r="AF48" i="130"/>
  <c r="AF47" i="130"/>
  <c r="AF46" i="130"/>
  <c r="AF45" i="130"/>
  <c r="AF44" i="130"/>
  <c r="AF43" i="130"/>
  <c r="AF42" i="130"/>
  <c r="AF41" i="130"/>
  <c r="AF40" i="130"/>
  <c r="AF39" i="130"/>
  <c r="AF38" i="130"/>
  <c r="AF37" i="130"/>
  <c r="AF36" i="130"/>
  <c r="AF35" i="130"/>
  <c r="AF34" i="130"/>
  <c r="AF33" i="130"/>
  <c r="AF32" i="130"/>
  <c r="AF31" i="130"/>
  <c r="AF30" i="130"/>
  <c r="AF29" i="130"/>
  <c r="AF28" i="130"/>
  <c r="AF27" i="130"/>
  <c r="AF26" i="130"/>
  <c r="AF25" i="130"/>
  <c r="AF24" i="130"/>
  <c r="AF23" i="130"/>
  <c r="AF22" i="130"/>
  <c r="AF21" i="130"/>
  <c r="AF20" i="130"/>
  <c r="AF19" i="130"/>
  <c r="AF18" i="130"/>
  <c r="AF17" i="130"/>
  <c r="AF16" i="130"/>
  <c r="AF15" i="130"/>
  <c r="AF14" i="130"/>
  <c r="AF13" i="130"/>
  <c r="AF12" i="130"/>
  <c r="AF11" i="130"/>
  <c r="AF10" i="130"/>
  <c r="AF9" i="130"/>
  <c r="AF8" i="130"/>
  <c r="AF7" i="130"/>
  <c r="AB79" i="130"/>
  <c r="AB78" i="130"/>
  <c r="AB77" i="130"/>
  <c r="AB76" i="130"/>
  <c r="AB75" i="130"/>
  <c r="AB74" i="130"/>
  <c r="AB73" i="130"/>
  <c r="AB72" i="130"/>
  <c r="AB71" i="130"/>
  <c r="AB70" i="130"/>
  <c r="AB69" i="130"/>
  <c r="AB68" i="130"/>
  <c r="AB67" i="130"/>
  <c r="AB66" i="130"/>
  <c r="AB65" i="130"/>
  <c r="AB64" i="130"/>
  <c r="AB63" i="130"/>
  <c r="AB62" i="130"/>
  <c r="AB61" i="130"/>
  <c r="AB60" i="130"/>
  <c r="AB59" i="130"/>
  <c r="AB58" i="130"/>
  <c r="AB57" i="130"/>
  <c r="AB56" i="130"/>
  <c r="AB55" i="130"/>
  <c r="AB54" i="130"/>
  <c r="AB53" i="130"/>
  <c r="AB52" i="130"/>
  <c r="AB51" i="130"/>
  <c r="AB50" i="130"/>
  <c r="AB49" i="130"/>
  <c r="AB48" i="130"/>
  <c r="AB47" i="130"/>
  <c r="AB46" i="130"/>
  <c r="AB45" i="130"/>
  <c r="AB44" i="130"/>
  <c r="AB43" i="130"/>
  <c r="AB42" i="130"/>
  <c r="AB41" i="130"/>
  <c r="AB40" i="130"/>
  <c r="AB39" i="130"/>
  <c r="AB38" i="130"/>
  <c r="AB37" i="130"/>
  <c r="AB36" i="130"/>
  <c r="AB35" i="130"/>
  <c r="AB34" i="130"/>
  <c r="AB33" i="130"/>
  <c r="AB32" i="130"/>
  <c r="AB31" i="130"/>
  <c r="AB30" i="130"/>
  <c r="AB29" i="130"/>
  <c r="AB28" i="130"/>
  <c r="AB27" i="130"/>
  <c r="AB26" i="130"/>
  <c r="AB25" i="130"/>
  <c r="AB24" i="130"/>
  <c r="AB23" i="130"/>
  <c r="AB22" i="130"/>
  <c r="AB21" i="130"/>
  <c r="AB20" i="130"/>
  <c r="AB19" i="130"/>
  <c r="AB18" i="130"/>
  <c r="AB17" i="130"/>
  <c r="AB16" i="130"/>
  <c r="AB15" i="130"/>
  <c r="AB14" i="130"/>
  <c r="AB13" i="130"/>
  <c r="AB12" i="130"/>
  <c r="AB11" i="130"/>
  <c r="AB10" i="130"/>
  <c r="AB9" i="130"/>
  <c r="AB8" i="130"/>
  <c r="AB7" i="130"/>
  <c r="X79" i="130"/>
  <c r="X78" i="130"/>
  <c r="X77" i="130"/>
  <c r="X76" i="130"/>
  <c r="X75" i="130"/>
  <c r="X74" i="130"/>
  <c r="X73" i="130"/>
  <c r="X72" i="130"/>
  <c r="X71" i="130"/>
  <c r="X70" i="130"/>
  <c r="X69" i="130"/>
  <c r="X68" i="130"/>
  <c r="X67" i="130"/>
  <c r="X66" i="130"/>
  <c r="X65" i="130"/>
  <c r="X64" i="130"/>
  <c r="X63" i="130"/>
  <c r="X62" i="130"/>
  <c r="X61" i="130"/>
  <c r="X60" i="130"/>
  <c r="X59" i="130"/>
  <c r="X58" i="130"/>
  <c r="X57" i="130"/>
  <c r="X56" i="130"/>
  <c r="X55" i="130"/>
  <c r="X54" i="130"/>
  <c r="X53" i="130"/>
  <c r="X52" i="130"/>
  <c r="X51" i="130"/>
  <c r="X50" i="130"/>
  <c r="X49" i="130"/>
  <c r="X48" i="130"/>
  <c r="X47" i="130"/>
  <c r="X46" i="130"/>
  <c r="X45" i="130"/>
  <c r="X44" i="130"/>
  <c r="X43" i="130"/>
  <c r="X42" i="130"/>
  <c r="X41" i="130"/>
  <c r="X40" i="130"/>
  <c r="X39" i="130"/>
  <c r="X38" i="130"/>
  <c r="X37" i="130"/>
  <c r="X36" i="130"/>
  <c r="X35" i="130"/>
  <c r="X34" i="130"/>
  <c r="X33" i="130"/>
  <c r="X32" i="130"/>
  <c r="X31" i="130"/>
  <c r="X30" i="130"/>
  <c r="X29" i="130"/>
  <c r="X28" i="130"/>
  <c r="X27" i="130"/>
  <c r="X26" i="130"/>
  <c r="X25" i="130"/>
  <c r="X24" i="130"/>
  <c r="X23" i="130"/>
  <c r="X22" i="130"/>
  <c r="X21" i="130"/>
  <c r="X20" i="130"/>
  <c r="X19" i="130"/>
  <c r="X18" i="130"/>
  <c r="X17" i="130"/>
  <c r="X16" i="130"/>
  <c r="X15" i="130"/>
  <c r="X14" i="130"/>
  <c r="X13" i="130"/>
  <c r="X12" i="130"/>
  <c r="X11" i="130"/>
  <c r="X10" i="130"/>
  <c r="X9" i="130"/>
  <c r="X8" i="130"/>
  <c r="X7" i="130"/>
  <c r="P79" i="130"/>
  <c r="P78" i="130"/>
  <c r="P77" i="130"/>
  <c r="P76" i="130"/>
  <c r="P75" i="130"/>
  <c r="P74" i="130"/>
  <c r="P73" i="130"/>
  <c r="P72" i="130"/>
  <c r="P71" i="130"/>
  <c r="P70" i="130"/>
  <c r="P69" i="130"/>
  <c r="P68" i="130"/>
  <c r="P67" i="130"/>
  <c r="P66" i="130"/>
  <c r="P65" i="130"/>
  <c r="P64" i="130"/>
  <c r="P63" i="130"/>
  <c r="P62" i="130"/>
  <c r="P61" i="130"/>
  <c r="P60" i="130"/>
  <c r="P59" i="130"/>
  <c r="P58" i="130"/>
  <c r="P57" i="130"/>
  <c r="P56" i="130"/>
  <c r="P55" i="130"/>
  <c r="P54" i="130"/>
  <c r="P53" i="130"/>
  <c r="P52" i="130"/>
  <c r="P51" i="130"/>
  <c r="P50" i="130"/>
  <c r="P49" i="130"/>
  <c r="P48" i="130"/>
  <c r="P47" i="130"/>
  <c r="P46" i="130"/>
  <c r="P45" i="130"/>
  <c r="P44" i="130"/>
  <c r="P43" i="130"/>
  <c r="P42" i="130"/>
  <c r="P41" i="130"/>
  <c r="P40" i="130"/>
  <c r="P39" i="130"/>
  <c r="P38" i="130"/>
  <c r="P37" i="130"/>
  <c r="P36" i="130"/>
  <c r="P35" i="130"/>
  <c r="P34" i="130"/>
  <c r="P33" i="130"/>
  <c r="P32" i="130"/>
  <c r="P31" i="130"/>
  <c r="P30" i="130"/>
  <c r="P29" i="130"/>
  <c r="P28" i="130"/>
  <c r="P27" i="130"/>
  <c r="P26" i="130"/>
  <c r="P25" i="130"/>
  <c r="P24" i="130"/>
  <c r="P23" i="130"/>
  <c r="P22" i="130"/>
  <c r="P21" i="130"/>
  <c r="P20" i="130"/>
  <c r="P19" i="130"/>
  <c r="P18" i="130"/>
  <c r="P17" i="130"/>
  <c r="P16" i="130"/>
  <c r="P15" i="130"/>
  <c r="P14" i="130"/>
  <c r="P13" i="130"/>
  <c r="P12" i="130"/>
  <c r="P11" i="130"/>
  <c r="P10" i="130"/>
  <c r="P9" i="130"/>
  <c r="P8" i="130"/>
  <c r="P7" i="130"/>
  <c r="H79" i="130"/>
  <c r="H78" i="130"/>
  <c r="H77" i="130"/>
  <c r="H76" i="130"/>
  <c r="H75" i="130"/>
  <c r="H74" i="130"/>
  <c r="H73" i="130"/>
  <c r="H72" i="130"/>
  <c r="H71" i="130"/>
  <c r="H70" i="130"/>
  <c r="H69" i="130"/>
  <c r="H68" i="130"/>
  <c r="H67" i="130"/>
  <c r="H66" i="130"/>
  <c r="H65" i="130"/>
  <c r="H64" i="130"/>
  <c r="H63" i="130"/>
  <c r="H62" i="130"/>
  <c r="H61" i="130"/>
  <c r="H60" i="130"/>
  <c r="H59" i="130"/>
  <c r="H58" i="130"/>
  <c r="H57" i="130"/>
  <c r="H56" i="130"/>
  <c r="H55" i="130"/>
  <c r="H54" i="130"/>
  <c r="H53" i="130"/>
  <c r="H52" i="130"/>
  <c r="H51" i="130"/>
  <c r="H50" i="130"/>
  <c r="H49" i="130"/>
  <c r="H48" i="130"/>
  <c r="H47" i="130"/>
  <c r="H46" i="130"/>
  <c r="H45" i="130"/>
  <c r="H44" i="130"/>
  <c r="H43" i="130"/>
  <c r="H42" i="130"/>
  <c r="H41" i="130"/>
  <c r="H40" i="130"/>
  <c r="H39" i="130"/>
  <c r="H38" i="130"/>
  <c r="H37" i="130"/>
  <c r="H36" i="130"/>
  <c r="H35" i="130"/>
  <c r="H34" i="130"/>
  <c r="H33" i="130"/>
  <c r="H32" i="130"/>
  <c r="H31" i="130"/>
  <c r="H30" i="130"/>
  <c r="H29" i="130"/>
  <c r="H28" i="130"/>
  <c r="H27" i="130"/>
  <c r="H26" i="130"/>
  <c r="H25" i="130"/>
  <c r="H24" i="130"/>
  <c r="H23" i="130"/>
  <c r="H22" i="130"/>
  <c r="H21" i="130"/>
  <c r="H20" i="130"/>
  <c r="H19" i="130"/>
  <c r="H18" i="130"/>
  <c r="H17" i="130"/>
  <c r="H16" i="130"/>
  <c r="H15" i="130"/>
  <c r="H14" i="130"/>
  <c r="H13" i="130"/>
  <c r="H12" i="130"/>
  <c r="H11" i="130"/>
  <c r="H10" i="130"/>
  <c r="H9" i="130"/>
  <c r="H8" i="130"/>
  <c r="H7" i="130"/>
  <c r="D79" i="130"/>
  <c r="D78" i="130"/>
  <c r="D77" i="130"/>
  <c r="D76" i="130"/>
  <c r="D75" i="130"/>
  <c r="D74" i="130"/>
  <c r="D73" i="130"/>
  <c r="D72" i="130"/>
  <c r="D71" i="130"/>
  <c r="D70" i="130"/>
  <c r="D69" i="130"/>
  <c r="D68" i="130"/>
  <c r="D67" i="130"/>
  <c r="D66" i="130"/>
  <c r="D65" i="130"/>
  <c r="D64" i="130"/>
  <c r="D63" i="130"/>
  <c r="D62" i="130"/>
  <c r="D61" i="130"/>
  <c r="D60" i="130"/>
  <c r="D59" i="130"/>
  <c r="D58" i="130"/>
  <c r="D57" i="130"/>
  <c r="D56" i="130"/>
  <c r="D55" i="130"/>
  <c r="D54" i="130"/>
  <c r="D53" i="130"/>
  <c r="D52" i="130"/>
  <c r="D51" i="130"/>
  <c r="D50" i="130"/>
  <c r="D49" i="130"/>
  <c r="D48" i="130"/>
  <c r="D47" i="130"/>
  <c r="D46" i="130"/>
  <c r="D45" i="130"/>
  <c r="D44" i="130"/>
  <c r="D43" i="130"/>
  <c r="D41" i="130"/>
  <c r="D40" i="130"/>
  <c r="D39" i="130"/>
  <c r="D38" i="130"/>
  <c r="D37" i="130"/>
  <c r="D36" i="130"/>
  <c r="D35" i="130"/>
  <c r="D34" i="130"/>
  <c r="D33" i="130"/>
  <c r="D32" i="130"/>
  <c r="D31" i="130"/>
  <c r="D30" i="130"/>
  <c r="D29" i="130"/>
  <c r="D28" i="130"/>
  <c r="D27" i="130"/>
  <c r="D26" i="130"/>
  <c r="D25" i="130"/>
  <c r="D24" i="130"/>
  <c r="D23" i="130"/>
  <c r="D22" i="130"/>
  <c r="D21" i="130"/>
  <c r="D20" i="130"/>
  <c r="D19" i="130"/>
  <c r="D18" i="130"/>
  <c r="D17" i="130"/>
  <c r="D16" i="130"/>
  <c r="D15" i="130"/>
  <c r="D14" i="130"/>
  <c r="D13" i="130"/>
  <c r="D12" i="130"/>
  <c r="D11" i="130"/>
  <c r="D10" i="130"/>
  <c r="D9" i="130"/>
  <c r="D8" i="130"/>
  <c r="D7" i="130"/>
  <c r="BL6" i="130"/>
  <c r="BH6" i="130"/>
  <c r="AZ6" i="130"/>
  <c r="AV6" i="130"/>
  <c r="AR6" i="130"/>
  <c r="AN6" i="130"/>
  <c r="AF6" i="130"/>
  <c r="AB6" i="130"/>
  <c r="X6" i="130"/>
  <c r="P6" i="130"/>
  <c r="H6" i="130"/>
  <c r="D6" i="130"/>
  <c r="BL80" i="130" l="1"/>
  <c r="BH80" i="130"/>
  <c r="AZ80" i="130"/>
  <c r="AV80" i="130"/>
  <c r="AR80" i="130"/>
  <c r="AN80" i="130"/>
  <c r="AF80" i="130"/>
  <c r="AB80" i="130"/>
  <c r="X80" i="130"/>
  <c r="P80" i="130"/>
  <c r="H80" i="130"/>
  <c r="D80" i="130"/>
  <c r="G79" i="130"/>
  <c r="G78" i="130"/>
  <c r="G77" i="130"/>
  <c r="G76" i="130"/>
  <c r="G75" i="130"/>
  <c r="G74" i="130"/>
  <c r="G73" i="130"/>
  <c r="G72" i="130"/>
  <c r="G71" i="130"/>
  <c r="G70" i="130"/>
  <c r="G69" i="130"/>
  <c r="G68" i="130"/>
  <c r="G67" i="130"/>
  <c r="G66" i="130"/>
  <c r="G65" i="130"/>
  <c r="G64" i="130"/>
  <c r="G63" i="130"/>
  <c r="G62" i="130"/>
  <c r="G61" i="130"/>
  <c r="G60" i="130"/>
  <c r="G59" i="130"/>
  <c r="G58" i="130"/>
  <c r="G57" i="130"/>
  <c r="G56" i="130"/>
  <c r="G55" i="130"/>
  <c r="G54" i="130"/>
  <c r="G53" i="130"/>
  <c r="G52" i="130"/>
  <c r="G51" i="130"/>
  <c r="G50" i="130"/>
  <c r="G49" i="130"/>
  <c r="G48" i="130"/>
  <c r="G47" i="130"/>
  <c r="G46" i="130"/>
  <c r="G45" i="130"/>
  <c r="G44" i="130"/>
  <c r="G43" i="130"/>
  <c r="G42" i="130"/>
  <c r="G41" i="130"/>
  <c r="G40" i="130"/>
  <c r="G39" i="130"/>
  <c r="G38" i="130"/>
  <c r="G37" i="130"/>
  <c r="G36" i="130"/>
  <c r="G35" i="130"/>
  <c r="G34" i="130"/>
  <c r="G33" i="130"/>
  <c r="G32" i="130"/>
  <c r="G31" i="130"/>
  <c r="G30" i="130"/>
  <c r="G29" i="130"/>
  <c r="G28" i="130"/>
  <c r="G27" i="130"/>
  <c r="G26" i="130"/>
  <c r="G25" i="130"/>
  <c r="G24" i="130"/>
  <c r="G23" i="130"/>
  <c r="G22" i="130"/>
  <c r="G21" i="130"/>
  <c r="G20" i="130"/>
  <c r="G19" i="130"/>
  <c r="G18" i="130"/>
  <c r="G17" i="130"/>
  <c r="G16" i="130"/>
  <c r="G15" i="130"/>
  <c r="G14" i="130"/>
  <c r="G13" i="130"/>
  <c r="G12" i="130"/>
  <c r="G11" i="130"/>
  <c r="G10" i="130"/>
  <c r="G9" i="130"/>
  <c r="G8" i="130"/>
  <c r="G7" i="130"/>
  <c r="G6" i="130"/>
  <c r="K79" i="130"/>
  <c r="K78" i="130"/>
  <c r="K77" i="130"/>
  <c r="K76" i="130"/>
  <c r="K75" i="130"/>
  <c r="K74" i="130"/>
  <c r="K73" i="130"/>
  <c r="K72" i="130"/>
  <c r="K71" i="130"/>
  <c r="K70" i="130"/>
  <c r="K69" i="130"/>
  <c r="K68" i="130"/>
  <c r="K67" i="130"/>
  <c r="K66" i="130"/>
  <c r="K65" i="130"/>
  <c r="K64" i="130"/>
  <c r="K63" i="130"/>
  <c r="K62" i="130"/>
  <c r="K61" i="130"/>
  <c r="K60" i="130"/>
  <c r="K59" i="130"/>
  <c r="K58" i="130"/>
  <c r="K57" i="130"/>
  <c r="K56" i="130"/>
  <c r="K55" i="130"/>
  <c r="K54" i="130"/>
  <c r="K53" i="130"/>
  <c r="K52" i="130"/>
  <c r="K51" i="130"/>
  <c r="K50" i="130"/>
  <c r="K49" i="130"/>
  <c r="K48" i="130"/>
  <c r="K47" i="130"/>
  <c r="K46" i="130"/>
  <c r="K45" i="130"/>
  <c r="K44" i="130"/>
  <c r="K43" i="130"/>
  <c r="K42" i="130"/>
  <c r="K41" i="130"/>
  <c r="K40" i="130"/>
  <c r="K39" i="130"/>
  <c r="K38" i="130"/>
  <c r="K37" i="130"/>
  <c r="K36" i="130"/>
  <c r="K35" i="130"/>
  <c r="K34" i="130"/>
  <c r="K33" i="130"/>
  <c r="K32" i="130"/>
  <c r="K31" i="130"/>
  <c r="K30" i="130"/>
  <c r="K29" i="130"/>
  <c r="K28" i="130"/>
  <c r="K27" i="130"/>
  <c r="K26" i="130"/>
  <c r="K25" i="130"/>
  <c r="K24" i="130"/>
  <c r="K23" i="130"/>
  <c r="K22" i="130"/>
  <c r="K21" i="130"/>
  <c r="K20" i="130"/>
  <c r="K19" i="130"/>
  <c r="K18" i="130"/>
  <c r="K17" i="130"/>
  <c r="K16" i="130"/>
  <c r="K15" i="130"/>
  <c r="K14" i="130"/>
  <c r="K13" i="130"/>
  <c r="K12" i="130"/>
  <c r="K11" i="130"/>
  <c r="K10" i="130"/>
  <c r="K9" i="130"/>
  <c r="K8" i="130"/>
  <c r="K7" i="130"/>
  <c r="K6" i="130"/>
  <c r="O79" i="130"/>
  <c r="O78" i="130"/>
  <c r="O77" i="130"/>
  <c r="O76" i="130"/>
  <c r="O75" i="130"/>
  <c r="O74" i="130"/>
  <c r="O73" i="130"/>
  <c r="O72" i="130"/>
  <c r="O71" i="130"/>
  <c r="O70" i="130"/>
  <c r="O69" i="130"/>
  <c r="O68" i="130"/>
  <c r="O67" i="130"/>
  <c r="O66" i="130"/>
  <c r="O65" i="130"/>
  <c r="O64" i="130"/>
  <c r="O63" i="130"/>
  <c r="O62" i="130"/>
  <c r="O61" i="130"/>
  <c r="O60" i="130"/>
  <c r="O59" i="130"/>
  <c r="O58" i="130"/>
  <c r="O57" i="130"/>
  <c r="O56" i="130"/>
  <c r="O55" i="130"/>
  <c r="O54" i="130"/>
  <c r="O53" i="130"/>
  <c r="O52" i="130"/>
  <c r="O51" i="130"/>
  <c r="O50" i="130"/>
  <c r="O49" i="130"/>
  <c r="O48" i="130"/>
  <c r="O47" i="130"/>
  <c r="O46" i="130"/>
  <c r="O45" i="130"/>
  <c r="O44" i="130"/>
  <c r="O43" i="130"/>
  <c r="O42" i="130"/>
  <c r="O41" i="130"/>
  <c r="O40" i="130"/>
  <c r="O39" i="130"/>
  <c r="O38" i="130"/>
  <c r="O37" i="130"/>
  <c r="O36" i="130"/>
  <c r="O35" i="130"/>
  <c r="O34" i="130"/>
  <c r="O33" i="130"/>
  <c r="O32" i="130"/>
  <c r="O31" i="130"/>
  <c r="O30" i="130"/>
  <c r="O29" i="130"/>
  <c r="O28" i="130"/>
  <c r="O27" i="130"/>
  <c r="O26" i="130"/>
  <c r="O25" i="130"/>
  <c r="O24" i="130"/>
  <c r="O23" i="130"/>
  <c r="O22" i="130"/>
  <c r="O21" i="130"/>
  <c r="O20" i="130"/>
  <c r="O19" i="130"/>
  <c r="O18" i="130"/>
  <c r="O17" i="130"/>
  <c r="O16" i="130"/>
  <c r="O15" i="130"/>
  <c r="O14" i="130"/>
  <c r="O13" i="130"/>
  <c r="O12" i="130"/>
  <c r="O11" i="130"/>
  <c r="O10" i="130"/>
  <c r="O9" i="130"/>
  <c r="O8" i="130"/>
  <c r="O7" i="130"/>
  <c r="O6" i="130"/>
  <c r="D19" i="126" l="1"/>
  <c r="D18" i="126"/>
  <c r="D16" i="126"/>
  <c r="D15" i="126"/>
  <c r="D14" i="126"/>
  <c r="D13" i="126"/>
  <c r="D11" i="126"/>
  <c r="D10" i="126"/>
  <c r="D9" i="126"/>
  <c r="D7" i="126"/>
  <c r="D5" i="126"/>
  <c r="D4" i="126"/>
  <c r="BL14" i="127"/>
  <c r="BL13" i="127"/>
  <c r="BL12" i="127"/>
  <c r="BL11" i="127"/>
  <c r="BL10" i="127"/>
  <c r="BL9" i="127"/>
  <c r="BL8" i="127"/>
  <c r="BL7" i="127"/>
  <c r="BH14" i="127"/>
  <c r="BH13" i="127"/>
  <c r="BH12" i="127"/>
  <c r="BH11" i="127"/>
  <c r="BH10" i="127"/>
  <c r="BH9" i="127"/>
  <c r="BH8" i="127"/>
  <c r="BH7" i="127"/>
  <c r="BD10" i="127"/>
  <c r="BD9" i="127"/>
  <c r="BD8" i="127"/>
  <c r="BD7" i="127"/>
  <c r="AZ14" i="127"/>
  <c r="AZ13" i="127"/>
  <c r="AZ12" i="127"/>
  <c r="AZ11" i="127"/>
  <c r="AZ10" i="127"/>
  <c r="AZ9" i="127"/>
  <c r="AZ8" i="127"/>
  <c r="AZ7" i="127"/>
  <c r="AV14" i="127"/>
  <c r="AV13" i="127"/>
  <c r="AV12" i="127"/>
  <c r="AV11" i="127"/>
  <c r="AV10" i="127"/>
  <c r="AV9" i="127"/>
  <c r="AV8" i="127"/>
  <c r="AV7" i="127"/>
  <c r="AR14" i="127"/>
  <c r="AR13" i="127"/>
  <c r="AR12" i="127"/>
  <c r="AR11" i="127"/>
  <c r="AR10" i="127"/>
  <c r="AR9" i="127"/>
  <c r="AR8" i="127"/>
  <c r="AR7" i="127"/>
  <c r="AN14" i="127"/>
  <c r="AN13" i="127"/>
  <c r="AN12" i="127"/>
  <c r="AN11" i="127"/>
  <c r="AN10" i="127"/>
  <c r="AN9" i="127"/>
  <c r="AN8" i="127"/>
  <c r="AN7" i="127"/>
  <c r="AJ9" i="127"/>
  <c r="AJ8" i="127"/>
  <c r="AJ7" i="127"/>
  <c r="AF14" i="127"/>
  <c r="AF13" i="127"/>
  <c r="AF12" i="127"/>
  <c r="AF11" i="127"/>
  <c r="AF10" i="127"/>
  <c r="AF9" i="127"/>
  <c r="AF8" i="127"/>
  <c r="AF7" i="127"/>
  <c r="AB14" i="127"/>
  <c r="AB13" i="127"/>
  <c r="AB12" i="127"/>
  <c r="AB11" i="127"/>
  <c r="AB10" i="127"/>
  <c r="AB9" i="127"/>
  <c r="AB8" i="127"/>
  <c r="AB7" i="127"/>
  <c r="X14" i="127"/>
  <c r="X13" i="127"/>
  <c r="X12" i="127"/>
  <c r="X11" i="127"/>
  <c r="X10" i="127"/>
  <c r="X9" i="127"/>
  <c r="X8" i="127"/>
  <c r="X7" i="127"/>
  <c r="P14" i="127"/>
  <c r="P13" i="127"/>
  <c r="P12" i="127"/>
  <c r="P11" i="127"/>
  <c r="P10" i="127"/>
  <c r="P9" i="127"/>
  <c r="P8" i="127"/>
  <c r="P7" i="127"/>
  <c r="H14" i="127"/>
  <c r="H13" i="127"/>
  <c r="H12" i="127"/>
  <c r="H11" i="127"/>
  <c r="H10" i="127"/>
  <c r="H9" i="127"/>
  <c r="H8" i="127"/>
  <c r="H7" i="127"/>
  <c r="H6" i="127"/>
  <c r="D14" i="127"/>
  <c r="D13" i="127"/>
  <c r="D12" i="127"/>
  <c r="D11" i="127"/>
  <c r="D10" i="127"/>
  <c r="D9" i="127"/>
  <c r="D8" i="127"/>
  <c r="D7" i="127"/>
  <c r="D6" i="127"/>
  <c r="F14" i="127"/>
  <c r="F80" i="130" s="1"/>
  <c r="E14" i="127"/>
  <c r="E80" i="130" s="1"/>
  <c r="G13" i="127"/>
  <c r="G12" i="127"/>
  <c r="G11" i="127"/>
  <c r="G10" i="127"/>
  <c r="G9" i="127"/>
  <c r="G8" i="127"/>
  <c r="G7" i="127"/>
  <c r="J14" i="127"/>
  <c r="J80" i="130" s="1"/>
  <c r="I14" i="127"/>
  <c r="I80" i="130" s="1"/>
  <c r="K13" i="127"/>
  <c r="K12" i="127"/>
  <c r="K11" i="127"/>
  <c r="K10" i="127"/>
  <c r="K9" i="127"/>
  <c r="K8" i="127"/>
  <c r="K7" i="127"/>
  <c r="K6" i="127"/>
  <c r="N14" i="127"/>
  <c r="N80" i="130" s="1"/>
  <c r="M14" i="127"/>
  <c r="M80" i="130" s="1"/>
  <c r="O13" i="127"/>
  <c r="O12" i="127"/>
  <c r="O11" i="127"/>
  <c r="O10" i="127"/>
  <c r="O9" i="127"/>
  <c r="O8" i="127"/>
  <c r="O7" i="127"/>
  <c r="O6" i="127"/>
  <c r="BL6" i="127"/>
  <c r="BH6" i="127"/>
  <c r="BD6" i="127"/>
  <c r="AZ6" i="127"/>
  <c r="AV6" i="127"/>
  <c r="AR6" i="127"/>
  <c r="AN6" i="127"/>
  <c r="AJ6" i="127"/>
  <c r="AF6" i="127"/>
  <c r="AB6" i="127"/>
  <c r="X6" i="127"/>
  <c r="T6" i="127"/>
  <c r="P6" i="127"/>
  <c r="F5" i="126" l="1"/>
  <c r="E4" i="126"/>
  <c r="F4" i="126"/>
  <c r="E5" i="126"/>
  <c r="E6" i="126"/>
  <c r="K14" i="127"/>
  <c r="K80" i="130" s="1"/>
  <c r="F6" i="126"/>
  <c r="O14" i="127"/>
  <c r="O80" i="130" s="1"/>
  <c r="G14" i="127"/>
  <c r="G80" i="130" s="1"/>
  <c r="AG6" i="40"/>
  <c r="BO6" i="130"/>
  <c r="BK6" i="130"/>
  <c r="BC6" i="130"/>
  <c r="BT6" i="130" s="1"/>
  <c r="AY6" i="130"/>
  <c r="AU6" i="130"/>
  <c r="AQ6" i="130"/>
  <c r="BR6" i="130" s="1"/>
  <c r="AI6" i="130"/>
  <c r="AE6" i="130"/>
  <c r="AA6" i="130"/>
  <c r="S6" i="130"/>
  <c r="AU6" i="127"/>
  <c r="AQ6" i="127"/>
  <c r="AI6" i="127"/>
  <c r="AE6" i="127"/>
  <c r="AA6" i="127"/>
  <c r="S6" i="127"/>
  <c r="G5" i="126" l="1"/>
  <c r="G6" i="126"/>
  <c r="G4" i="126"/>
  <c r="Z13" i="70" l="1"/>
  <c r="Z79" i="36" l="1"/>
  <c r="D26" i="55"/>
  <c r="Y79" i="36"/>
  <c r="AA13" i="70"/>
  <c r="C26" i="55"/>
  <c r="M32" i="57"/>
  <c r="K32" i="57"/>
  <c r="G32" i="57"/>
  <c r="C32" i="57"/>
  <c r="AA79" i="36" l="1"/>
  <c r="E26" i="55"/>
  <c r="AQ79" i="130" l="1"/>
  <c r="BR48" i="130" s="1"/>
  <c r="AQ78" i="130"/>
  <c r="BR47" i="130" s="1"/>
  <c r="AQ77" i="130"/>
  <c r="BR46" i="130" s="1"/>
  <c r="AQ76" i="130"/>
  <c r="BR45" i="130" s="1"/>
  <c r="AQ75" i="130"/>
  <c r="BR44" i="130" s="1"/>
  <c r="AQ74" i="130"/>
  <c r="BR43" i="130" s="1"/>
  <c r="AQ73" i="130"/>
  <c r="BR42" i="130" s="1"/>
  <c r="AQ72" i="130"/>
  <c r="BR41" i="130" s="1"/>
  <c r="AQ71" i="130"/>
  <c r="BR40" i="130" s="1"/>
  <c r="AQ70" i="130"/>
  <c r="BR39" i="130" s="1"/>
  <c r="AQ69" i="130"/>
  <c r="BR38" i="130" s="1"/>
  <c r="AQ68" i="130"/>
  <c r="BR37" i="130" s="1"/>
  <c r="AQ67" i="130"/>
  <c r="BR36" i="130" s="1"/>
  <c r="AQ66" i="130"/>
  <c r="BR35" i="130" s="1"/>
  <c r="AQ65" i="130"/>
  <c r="BR34" i="130" s="1"/>
  <c r="AQ64" i="130"/>
  <c r="BR33" i="130" s="1"/>
  <c r="AQ63" i="130"/>
  <c r="BR32" i="130" s="1"/>
  <c r="AQ62" i="130"/>
  <c r="BR31" i="130" s="1"/>
  <c r="AQ61" i="130"/>
  <c r="BR30" i="130" s="1"/>
  <c r="AQ60" i="130"/>
  <c r="BR29" i="130" s="1"/>
  <c r="AQ59" i="130"/>
  <c r="BR28" i="130" s="1"/>
  <c r="AQ58" i="130"/>
  <c r="BR27" i="130" s="1"/>
  <c r="AQ57" i="130"/>
  <c r="BR26" i="130" s="1"/>
  <c r="AQ56" i="130"/>
  <c r="BR25" i="130" s="1"/>
  <c r="AQ55" i="130"/>
  <c r="BR24" i="130" s="1"/>
  <c r="AQ54" i="130"/>
  <c r="BR23" i="130" s="1"/>
  <c r="AQ53" i="130"/>
  <c r="BR22" i="130" s="1"/>
  <c r="AQ52" i="130"/>
  <c r="BR21" i="130" s="1"/>
  <c r="AQ51" i="130"/>
  <c r="BR20" i="130" s="1"/>
  <c r="AQ50" i="130"/>
  <c r="BR19" i="130" s="1"/>
  <c r="AQ49" i="130"/>
  <c r="BR18" i="130" s="1"/>
  <c r="AQ48" i="130"/>
  <c r="BR17" i="130" s="1"/>
  <c r="AQ47" i="130"/>
  <c r="BR16" i="130" s="1"/>
  <c r="AQ46" i="130"/>
  <c r="BR15" i="130" s="1"/>
  <c r="AQ45" i="130"/>
  <c r="BR14" i="130" s="1"/>
  <c r="AQ44" i="130"/>
  <c r="BR13" i="130" s="1"/>
  <c r="AQ43" i="130"/>
  <c r="BR12" i="130" s="1"/>
  <c r="AQ42" i="130"/>
  <c r="BR11" i="130" s="1"/>
  <c r="AQ41" i="130"/>
  <c r="BR10" i="130" s="1"/>
  <c r="AQ40" i="130"/>
  <c r="BR9" i="130" s="1"/>
  <c r="AQ39" i="130"/>
  <c r="BR8" i="130" s="1"/>
  <c r="AQ38" i="130"/>
  <c r="AQ37" i="130"/>
  <c r="AQ36" i="130"/>
  <c r="AQ35" i="130"/>
  <c r="AQ34" i="130"/>
  <c r="AQ33" i="130"/>
  <c r="AQ32" i="130"/>
  <c r="AQ31" i="130"/>
  <c r="BR7" i="130" s="1"/>
  <c r="AQ30" i="130"/>
  <c r="AQ29" i="130"/>
  <c r="AQ28" i="130"/>
  <c r="AQ27" i="130"/>
  <c r="AQ26" i="130"/>
  <c r="AQ25" i="130"/>
  <c r="AQ24" i="130"/>
  <c r="AQ23" i="130"/>
  <c r="AQ22" i="130"/>
  <c r="AQ21" i="130"/>
  <c r="AQ20" i="130"/>
  <c r="AQ19" i="130"/>
  <c r="AQ18" i="130"/>
  <c r="AQ17" i="130"/>
  <c r="AQ16" i="130"/>
  <c r="AQ15" i="130"/>
  <c r="AQ14" i="130"/>
  <c r="AQ13" i="130"/>
  <c r="AQ12" i="130"/>
  <c r="AQ11" i="130"/>
  <c r="AQ10" i="130"/>
  <c r="AQ9" i="130"/>
  <c r="AQ8" i="130"/>
  <c r="AQ7" i="130"/>
  <c r="Q14" i="127" l="1"/>
  <c r="BO79" i="130"/>
  <c r="BK79" i="130"/>
  <c r="BE79" i="130"/>
  <c r="BG79" i="130" s="1"/>
  <c r="BC79" i="130"/>
  <c r="BT48" i="130" s="1"/>
  <c r="AY79" i="130"/>
  <c r="AU79" i="130"/>
  <c r="AK79" i="130"/>
  <c r="AM79" i="130" s="1"/>
  <c r="AI79" i="130"/>
  <c r="AE79" i="130"/>
  <c r="AA79" i="130"/>
  <c r="U79" i="130"/>
  <c r="W79" i="130" s="1"/>
  <c r="S79" i="130"/>
  <c r="BO78" i="130"/>
  <c r="BK78" i="130"/>
  <c r="BE78" i="130"/>
  <c r="BG78" i="130" s="1"/>
  <c r="BC78" i="130"/>
  <c r="BT47" i="130" s="1"/>
  <c r="AY78" i="130"/>
  <c r="AU78" i="130"/>
  <c r="AK78" i="130"/>
  <c r="AM78" i="130" s="1"/>
  <c r="AI78" i="130"/>
  <c r="AE78" i="130"/>
  <c r="AA78" i="130"/>
  <c r="U78" i="130"/>
  <c r="W78" i="130" s="1"/>
  <c r="S78" i="130"/>
  <c r="BO77" i="130"/>
  <c r="BK77" i="130"/>
  <c r="BE77" i="130"/>
  <c r="BG77" i="130" s="1"/>
  <c r="BC77" i="130"/>
  <c r="BT46" i="130" s="1"/>
  <c r="AY77" i="130"/>
  <c r="AU77" i="130"/>
  <c r="AK77" i="130"/>
  <c r="AM77" i="130" s="1"/>
  <c r="AI77" i="130"/>
  <c r="AE77" i="130"/>
  <c r="AA77" i="130"/>
  <c r="U77" i="130"/>
  <c r="W77" i="130" s="1"/>
  <c r="S77" i="130"/>
  <c r="BO76" i="130"/>
  <c r="BK76" i="130"/>
  <c r="BE76" i="130"/>
  <c r="BG76" i="130" s="1"/>
  <c r="BC76" i="130"/>
  <c r="BT45" i="130" s="1"/>
  <c r="AY76" i="130"/>
  <c r="AU76" i="130"/>
  <c r="AK76" i="130"/>
  <c r="AM76" i="130" s="1"/>
  <c r="AI76" i="130"/>
  <c r="AE76" i="130"/>
  <c r="AA76" i="130"/>
  <c r="U76" i="130"/>
  <c r="W76" i="130" s="1"/>
  <c r="S76" i="130"/>
  <c r="BO75" i="130"/>
  <c r="BK75" i="130"/>
  <c r="BE75" i="130"/>
  <c r="BG75" i="130" s="1"/>
  <c r="BC75" i="130"/>
  <c r="BT44" i="130" s="1"/>
  <c r="AY75" i="130"/>
  <c r="AU75" i="130"/>
  <c r="AK75" i="130"/>
  <c r="AM75" i="130" s="1"/>
  <c r="AI75" i="130"/>
  <c r="AE75" i="130"/>
  <c r="AA75" i="130"/>
  <c r="U75" i="130"/>
  <c r="W75" i="130" s="1"/>
  <c r="S75" i="130"/>
  <c r="BO74" i="130"/>
  <c r="BK74" i="130"/>
  <c r="BE74" i="130"/>
  <c r="BG74" i="130" s="1"/>
  <c r="BC74" i="130"/>
  <c r="BT43" i="130" s="1"/>
  <c r="AY74" i="130"/>
  <c r="AU74" i="130"/>
  <c r="AK74" i="130"/>
  <c r="AM74" i="130" s="1"/>
  <c r="AI74" i="130"/>
  <c r="AE74" i="130"/>
  <c r="AA74" i="130"/>
  <c r="U74" i="130"/>
  <c r="W74" i="130" s="1"/>
  <c r="S74" i="130"/>
  <c r="BO73" i="130"/>
  <c r="BK73" i="130"/>
  <c r="BE73" i="130"/>
  <c r="BG73" i="130" s="1"/>
  <c r="BC73" i="130"/>
  <c r="BT42" i="130" s="1"/>
  <c r="AY73" i="130"/>
  <c r="AU73" i="130"/>
  <c r="AK73" i="130"/>
  <c r="AM73" i="130" s="1"/>
  <c r="AI73" i="130"/>
  <c r="AE73" i="130"/>
  <c r="AA73" i="130"/>
  <c r="U73" i="130"/>
  <c r="W73" i="130" s="1"/>
  <c r="S73" i="130"/>
  <c r="BO72" i="130"/>
  <c r="BK72" i="130"/>
  <c r="BE72" i="130"/>
  <c r="BG72" i="130" s="1"/>
  <c r="BC72" i="130"/>
  <c r="BT41" i="130" s="1"/>
  <c r="AY72" i="130"/>
  <c r="AU72" i="130"/>
  <c r="AK72" i="130"/>
  <c r="AM72" i="130" s="1"/>
  <c r="AI72" i="130"/>
  <c r="AE72" i="130"/>
  <c r="AA72" i="130"/>
  <c r="U72" i="130"/>
  <c r="W72" i="130" s="1"/>
  <c r="S72" i="130"/>
  <c r="BO71" i="130"/>
  <c r="BK71" i="130"/>
  <c r="BE71" i="130"/>
  <c r="BG71" i="130" s="1"/>
  <c r="BC71" i="130"/>
  <c r="BT40" i="130" s="1"/>
  <c r="AY71" i="130"/>
  <c r="AU71" i="130"/>
  <c r="AK71" i="130"/>
  <c r="AM71" i="130" s="1"/>
  <c r="AI71" i="130"/>
  <c r="AE71" i="130"/>
  <c r="AA71" i="130"/>
  <c r="U71" i="130"/>
  <c r="W71" i="130" s="1"/>
  <c r="S71" i="130"/>
  <c r="BO70" i="130"/>
  <c r="BK70" i="130"/>
  <c r="BE70" i="130"/>
  <c r="BG70" i="130" s="1"/>
  <c r="BC70" i="130"/>
  <c r="BT39" i="130" s="1"/>
  <c r="AY70" i="130"/>
  <c r="AU70" i="130"/>
  <c r="AK70" i="130"/>
  <c r="AM70" i="130" s="1"/>
  <c r="AI70" i="130"/>
  <c r="AE70" i="130"/>
  <c r="AA70" i="130"/>
  <c r="U70" i="130"/>
  <c r="W70" i="130" s="1"/>
  <c r="S70" i="130"/>
  <c r="BO69" i="130"/>
  <c r="BK69" i="130"/>
  <c r="BE69" i="130"/>
  <c r="BG69" i="130" s="1"/>
  <c r="BC69" i="130"/>
  <c r="BT38" i="130" s="1"/>
  <c r="AY69" i="130"/>
  <c r="AU69" i="130"/>
  <c r="AK69" i="130"/>
  <c r="AM69" i="130" s="1"/>
  <c r="AI69" i="130"/>
  <c r="AE69" i="130"/>
  <c r="AA69" i="130"/>
  <c r="U69" i="130"/>
  <c r="W69" i="130" s="1"/>
  <c r="S69" i="130"/>
  <c r="BO68" i="130"/>
  <c r="BK68" i="130"/>
  <c r="BE68" i="130"/>
  <c r="BG68" i="130" s="1"/>
  <c r="BC68" i="130"/>
  <c r="BT37" i="130" s="1"/>
  <c r="AY68" i="130"/>
  <c r="AU68" i="130"/>
  <c r="AK68" i="130"/>
  <c r="AM68" i="130" s="1"/>
  <c r="AI68" i="130"/>
  <c r="AE68" i="130"/>
  <c r="AA68" i="130"/>
  <c r="U68" i="130"/>
  <c r="W68" i="130" s="1"/>
  <c r="S68" i="130"/>
  <c r="BO67" i="130"/>
  <c r="BK67" i="130"/>
  <c r="BE67" i="130"/>
  <c r="BG67" i="130" s="1"/>
  <c r="BC67" i="130"/>
  <c r="BT36" i="130" s="1"/>
  <c r="AY67" i="130"/>
  <c r="AU67" i="130"/>
  <c r="AK67" i="130"/>
  <c r="AM67" i="130" s="1"/>
  <c r="AI67" i="130"/>
  <c r="AE67" i="130"/>
  <c r="AA67" i="130"/>
  <c r="U67" i="130"/>
  <c r="W67" i="130" s="1"/>
  <c r="S67" i="130"/>
  <c r="BO66" i="130"/>
  <c r="BK66" i="130"/>
  <c r="BE66" i="130"/>
  <c r="BG66" i="130" s="1"/>
  <c r="BC66" i="130"/>
  <c r="BT35" i="130" s="1"/>
  <c r="AY66" i="130"/>
  <c r="AU66" i="130"/>
  <c r="AK66" i="130"/>
  <c r="AM66" i="130" s="1"/>
  <c r="AI66" i="130"/>
  <c r="AE66" i="130"/>
  <c r="AA66" i="130"/>
  <c r="U66" i="130"/>
  <c r="W66" i="130" s="1"/>
  <c r="S66" i="130"/>
  <c r="BO65" i="130"/>
  <c r="BK65" i="130"/>
  <c r="BE65" i="130"/>
  <c r="BG65" i="130" s="1"/>
  <c r="BC65" i="130"/>
  <c r="BT34" i="130" s="1"/>
  <c r="AY65" i="130"/>
  <c r="AU65" i="130"/>
  <c r="AK65" i="130"/>
  <c r="AM65" i="130" s="1"/>
  <c r="AI65" i="130"/>
  <c r="AE65" i="130"/>
  <c r="AA65" i="130"/>
  <c r="U65" i="130"/>
  <c r="W65" i="130" s="1"/>
  <c r="S65" i="130"/>
  <c r="BO64" i="130"/>
  <c r="BK64" i="130"/>
  <c r="BE64" i="130"/>
  <c r="BG64" i="130" s="1"/>
  <c r="BC64" i="130"/>
  <c r="BT33" i="130" s="1"/>
  <c r="AY64" i="130"/>
  <c r="AU64" i="130"/>
  <c r="AK64" i="130"/>
  <c r="AM64" i="130" s="1"/>
  <c r="AI64" i="130"/>
  <c r="AE64" i="130"/>
  <c r="AA64" i="130"/>
  <c r="U64" i="130"/>
  <c r="W64" i="130" s="1"/>
  <c r="S64" i="130"/>
  <c r="BO63" i="130"/>
  <c r="BK63" i="130"/>
  <c r="BE63" i="130"/>
  <c r="BG63" i="130" s="1"/>
  <c r="BC63" i="130"/>
  <c r="BT32" i="130" s="1"/>
  <c r="AY63" i="130"/>
  <c r="AU63" i="130"/>
  <c r="AK63" i="130"/>
  <c r="AM63" i="130" s="1"/>
  <c r="AI63" i="130"/>
  <c r="AE63" i="130"/>
  <c r="AA63" i="130"/>
  <c r="U63" i="130"/>
  <c r="W63" i="130" s="1"/>
  <c r="S63" i="130"/>
  <c r="BO62" i="130"/>
  <c r="BK62" i="130"/>
  <c r="BE62" i="130"/>
  <c r="BG62" i="130" s="1"/>
  <c r="BC62" i="130"/>
  <c r="BT31" i="130" s="1"/>
  <c r="AY62" i="130"/>
  <c r="AU62" i="130"/>
  <c r="AK62" i="130"/>
  <c r="AM62" i="130" s="1"/>
  <c r="AI62" i="130"/>
  <c r="AE62" i="130"/>
  <c r="AA62" i="130"/>
  <c r="U62" i="130"/>
  <c r="W62" i="130" s="1"/>
  <c r="S62" i="130"/>
  <c r="BO61" i="130"/>
  <c r="BK61" i="130"/>
  <c r="BE61" i="130"/>
  <c r="BG61" i="130" s="1"/>
  <c r="BC61" i="130"/>
  <c r="BT30" i="130" s="1"/>
  <c r="AY61" i="130"/>
  <c r="AU61" i="130"/>
  <c r="AK61" i="130"/>
  <c r="AM61" i="130" s="1"/>
  <c r="AI61" i="130"/>
  <c r="AE61" i="130"/>
  <c r="AA61" i="130"/>
  <c r="U61" i="130"/>
  <c r="W61" i="130" s="1"/>
  <c r="S61" i="130"/>
  <c r="BO60" i="130"/>
  <c r="BK60" i="130"/>
  <c r="BE60" i="130"/>
  <c r="BG60" i="130" s="1"/>
  <c r="BC60" i="130"/>
  <c r="BT29" i="130" s="1"/>
  <c r="AY60" i="130"/>
  <c r="AU60" i="130"/>
  <c r="AK60" i="130"/>
  <c r="AM60" i="130" s="1"/>
  <c r="AI60" i="130"/>
  <c r="AE60" i="130"/>
  <c r="AA60" i="130"/>
  <c r="U60" i="130"/>
  <c r="W60" i="130" s="1"/>
  <c r="S60" i="130"/>
  <c r="BO59" i="130"/>
  <c r="BK59" i="130"/>
  <c r="BE59" i="130"/>
  <c r="BG59" i="130" s="1"/>
  <c r="BC59" i="130"/>
  <c r="BT28" i="130" s="1"/>
  <c r="AY59" i="130"/>
  <c r="AU59" i="130"/>
  <c r="AK59" i="130"/>
  <c r="AM59" i="130" s="1"/>
  <c r="AI59" i="130"/>
  <c r="AE59" i="130"/>
  <c r="AA59" i="130"/>
  <c r="U59" i="130"/>
  <c r="W59" i="130" s="1"/>
  <c r="S59" i="130"/>
  <c r="BO58" i="130"/>
  <c r="BK58" i="130"/>
  <c r="BE58" i="130"/>
  <c r="BG58" i="130" s="1"/>
  <c r="BC58" i="130"/>
  <c r="BT27" i="130" s="1"/>
  <c r="AY58" i="130"/>
  <c r="AU58" i="130"/>
  <c r="AK58" i="130"/>
  <c r="AM58" i="130" s="1"/>
  <c r="AI58" i="130"/>
  <c r="AE58" i="130"/>
  <c r="AA58" i="130"/>
  <c r="U58" i="130"/>
  <c r="W58" i="130" s="1"/>
  <c r="S58" i="130"/>
  <c r="BO57" i="130"/>
  <c r="BK57" i="130"/>
  <c r="BE57" i="130"/>
  <c r="BG57" i="130" s="1"/>
  <c r="BC57" i="130"/>
  <c r="BT26" i="130" s="1"/>
  <c r="AY57" i="130"/>
  <c r="AU57" i="130"/>
  <c r="AK57" i="130"/>
  <c r="AM57" i="130" s="1"/>
  <c r="AI57" i="130"/>
  <c r="AE57" i="130"/>
  <c r="AA57" i="130"/>
  <c r="U57" i="130"/>
  <c r="W57" i="130" s="1"/>
  <c r="S57" i="130"/>
  <c r="BO56" i="130"/>
  <c r="BK56" i="130"/>
  <c r="BE56" i="130"/>
  <c r="BG56" i="130" s="1"/>
  <c r="BC56" i="130"/>
  <c r="BT25" i="130" s="1"/>
  <c r="AY56" i="130"/>
  <c r="AU56" i="130"/>
  <c r="AK56" i="130"/>
  <c r="AM56" i="130" s="1"/>
  <c r="AI56" i="130"/>
  <c r="AE56" i="130"/>
  <c r="AA56" i="130"/>
  <c r="U56" i="130"/>
  <c r="W56" i="130" s="1"/>
  <c r="S56" i="130"/>
  <c r="BO55" i="130"/>
  <c r="BK55" i="130"/>
  <c r="BE55" i="130"/>
  <c r="BG55" i="130" s="1"/>
  <c r="BC55" i="130"/>
  <c r="BT24" i="130" s="1"/>
  <c r="AY55" i="130"/>
  <c r="AU55" i="130"/>
  <c r="AK55" i="130"/>
  <c r="AM55" i="130" s="1"/>
  <c r="AI55" i="130"/>
  <c r="AE55" i="130"/>
  <c r="AA55" i="130"/>
  <c r="U55" i="130"/>
  <c r="W55" i="130" s="1"/>
  <c r="S55" i="130"/>
  <c r="BO54" i="130"/>
  <c r="BK54" i="130"/>
  <c r="BE54" i="130"/>
  <c r="BG54" i="130" s="1"/>
  <c r="BC54" i="130"/>
  <c r="BT23" i="130" s="1"/>
  <c r="AY54" i="130"/>
  <c r="AU54" i="130"/>
  <c r="AK54" i="130"/>
  <c r="AM54" i="130" s="1"/>
  <c r="AI54" i="130"/>
  <c r="AE54" i="130"/>
  <c r="AA54" i="130"/>
  <c r="U54" i="130"/>
  <c r="W54" i="130" s="1"/>
  <c r="S54" i="130"/>
  <c r="BO53" i="130"/>
  <c r="BK53" i="130"/>
  <c r="BE53" i="130"/>
  <c r="BG53" i="130" s="1"/>
  <c r="BC53" i="130"/>
  <c r="BT22" i="130" s="1"/>
  <c r="AY53" i="130"/>
  <c r="AU53" i="130"/>
  <c r="AK53" i="130"/>
  <c r="AM53" i="130" s="1"/>
  <c r="AI53" i="130"/>
  <c r="AE53" i="130"/>
  <c r="AA53" i="130"/>
  <c r="U53" i="130"/>
  <c r="W53" i="130" s="1"/>
  <c r="S53" i="130"/>
  <c r="BO52" i="130"/>
  <c r="BK52" i="130"/>
  <c r="BE52" i="130"/>
  <c r="BG52" i="130" s="1"/>
  <c r="BC52" i="130"/>
  <c r="BT21" i="130" s="1"/>
  <c r="AY52" i="130"/>
  <c r="AU52" i="130"/>
  <c r="AK52" i="130"/>
  <c r="AM52" i="130" s="1"/>
  <c r="AI52" i="130"/>
  <c r="AE52" i="130"/>
  <c r="AA52" i="130"/>
  <c r="U52" i="130"/>
  <c r="W52" i="130" s="1"/>
  <c r="S52" i="130"/>
  <c r="BO51" i="130"/>
  <c r="BK51" i="130"/>
  <c r="BE51" i="130"/>
  <c r="BG51" i="130" s="1"/>
  <c r="BC51" i="130"/>
  <c r="BT20" i="130" s="1"/>
  <c r="AY51" i="130"/>
  <c r="AU51" i="130"/>
  <c r="AK51" i="130"/>
  <c r="AM51" i="130" s="1"/>
  <c r="AI51" i="130"/>
  <c r="AE51" i="130"/>
  <c r="AA51" i="130"/>
  <c r="U51" i="130"/>
  <c r="W51" i="130" s="1"/>
  <c r="S51" i="130"/>
  <c r="BO50" i="130"/>
  <c r="BK50" i="130"/>
  <c r="BE50" i="130"/>
  <c r="BG50" i="130" s="1"/>
  <c r="BC50" i="130"/>
  <c r="BT19" i="130" s="1"/>
  <c r="AY50" i="130"/>
  <c r="AU50" i="130"/>
  <c r="AK50" i="130"/>
  <c r="AM50" i="130" s="1"/>
  <c r="AI50" i="130"/>
  <c r="AE50" i="130"/>
  <c r="AA50" i="130"/>
  <c r="U50" i="130"/>
  <c r="W50" i="130" s="1"/>
  <c r="S50" i="130"/>
  <c r="BO49" i="130"/>
  <c r="BK49" i="130"/>
  <c r="BE49" i="130"/>
  <c r="BG49" i="130" s="1"/>
  <c r="BC49" i="130"/>
  <c r="BT18" i="130" s="1"/>
  <c r="AY49" i="130"/>
  <c r="AU49" i="130"/>
  <c r="AK49" i="130"/>
  <c r="AM49" i="130" s="1"/>
  <c r="AI49" i="130"/>
  <c r="AE49" i="130"/>
  <c r="AA49" i="130"/>
  <c r="U49" i="130"/>
  <c r="W49" i="130" s="1"/>
  <c r="S49" i="130"/>
  <c r="BO48" i="130"/>
  <c r="BK48" i="130"/>
  <c r="BE48" i="130"/>
  <c r="BG48" i="130" s="1"/>
  <c r="BC48" i="130"/>
  <c r="BT17" i="130" s="1"/>
  <c r="AY48" i="130"/>
  <c r="AU48" i="130"/>
  <c r="AK48" i="130"/>
  <c r="AM48" i="130" s="1"/>
  <c r="AI48" i="130"/>
  <c r="AE48" i="130"/>
  <c r="AA48" i="130"/>
  <c r="U48" i="130"/>
  <c r="W48" i="130" s="1"/>
  <c r="S48" i="130"/>
  <c r="BO47" i="130"/>
  <c r="BK47" i="130"/>
  <c r="BE47" i="130"/>
  <c r="BG47" i="130" s="1"/>
  <c r="BC47" i="130"/>
  <c r="BT16" i="130" s="1"/>
  <c r="AY47" i="130"/>
  <c r="AU47" i="130"/>
  <c r="AK47" i="130"/>
  <c r="AM47" i="130" s="1"/>
  <c r="AI47" i="130"/>
  <c r="AE47" i="130"/>
  <c r="AA47" i="130"/>
  <c r="U47" i="130"/>
  <c r="W47" i="130" s="1"/>
  <c r="S47" i="130"/>
  <c r="BO46" i="130"/>
  <c r="BK46" i="130"/>
  <c r="BE46" i="130"/>
  <c r="BG46" i="130" s="1"/>
  <c r="BC46" i="130"/>
  <c r="BT15" i="130" s="1"/>
  <c r="AY46" i="130"/>
  <c r="AU46" i="130"/>
  <c r="AK46" i="130"/>
  <c r="AM46" i="130" s="1"/>
  <c r="AI46" i="130"/>
  <c r="AE46" i="130"/>
  <c r="AA46" i="130"/>
  <c r="U46" i="130"/>
  <c r="W46" i="130" s="1"/>
  <c r="S46" i="130"/>
  <c r="BO45" i="130"/>
  <c r="BK45" i="130"/>
  <c r="BE45" i="130"/>
  <c r="BG45" i="130" s="1"/>
  <c r="BC45" i="130"/>
  <c r="BT14" i="130" s="1"/>
  <c r="AY45" i="130"/>
  <c r="AU45" i="130"/>
  <c r="AK45" i="130"/>
  <c r="AM45" i="130" s="1"/>
  <c r="AI45" i="130"/>
  <c r="AE45" i="130"/>
  <c r="AA45" i="130"/>
  <c r="U45" i="130"/>
  <c r="W45" i="130" s="1"/>
  <c r="S45" i="130"/>
  <c r="BO44" i="130"/>
  <c r="BK44" i="130"/>
  <c r="BE44" i="130"/>
  <c r="BG44" i="130" s="1"/>
  <c r="BC44" i="130"/>
  <c r="BT13" i="130" s="1"/>
  <c r="AY44" i="130"/>
  <c r="AU44" i="130"/>
  <c r="AK44" i="130"/>
  <c r="AM44" i="130" s="1"/>
  <c r="AI44" i="130"/>
  <c r="AE44" i="130"/>
  <c r="AA44" i="130"/>
  <c r="U44" i="130"/>
  <c r="W44" i="130" s="1"/>
  <c r="S44" i="130"/>
  <c r="BO43" i="130"/>
  <c r="BK43" i="130"/>
  <c r="BE43" i="130"/>
  <c r="BG43" i="130" s="1"/>
  <c r="BC43" i="130"/>
  <c r="BT12" i="130" s="1"/>
  <c r="AY43" i="130"/>
  <c r="AU43" i="130"/>
  <c r="AK43" i="130"/>
  <c r="AM43" i="130" s="1"/>
  <c r="AI43" i="130"/>
  <c r="AE43" i="130"/>
  <c r="AA43" i="130"/>
  <c r="U43" i="130"/>
  <c r="W43" i="130" s="1"/>
  <c r="S43" i="130"/>
  <c r="BO42" i="130"/>
  <c r="BK42" i="130"/>
  <c r="BE42" i="130"/>
  <c r="BG42" i="130" s="1"/>
  <c r="BC42" i="130"/>
  <c r="BT11" i="130" s="1"/>
  <c r="AY42" i="130"/>
  <c r="AU42" i="130"/>
  <c r="AK42" i="130"/>
  <c r="AM42" i="130" s="1"/>
  <c r="AI42" i="130"/>
  <c r="AE42" i="130"/>
  <c r="AA42" i="130"/>
  <c r="U42" i="130"/>
  <c r="W42" i="130" s="1"/>
  <c r="S42" i="130"/>
  <c r="BO41" i="130"/>
  <c r="BK41" i="130"/>
  <c r="BE41" i="130"/>
  <c r="BG41" i="130" s="1"/>
  <c r="BC41" i="130"/>
  <c r="BT10" i="130" s="1"/>
  <c r="AY41" i="130"/>
  <c r="AU41" i="130"/>
  <c r="AK41" i="130"/>
  <c r="AM41" i="130" s="1"/>
  <c r="AI41" i="130"/>
  <c r="AE41" i="130"/>
  <c r="AA41" i="130"/>
  <c r="U41" i="130"/>
  <c r="W41" i="130" s="1"/>
  <c r="S41" i="130"/>
  <c r="BO40" i="130"/>
  <c r="BK40" i="130"/>
  <c r="BE40" i="130"/>
  <c r="BG40" i="130" s="1"/>
  <c r="BC40" i="130"/>
  <c r="BT9" i="130" s="1"/>
  <c r="AY40" i="130"/>
  <c r="AU40" i="130"/>
  <c r="AK40" i="130"/>
  <c r="AM40" i="130" s="1"/>
  <c r="AI40" i="130"/>
  <c r="AE40" i="130"/>
  <c r="AA40" i="130"/>
  <c r="U40" i="130"/>
  <c r="W40" i="130" s="1"/>
  <c r="S40" i="130"/>
  <c r="BO39" i="130"/>
  <c r="BK39" i="130"/>
  <c r="BE39" i="130"/>
  <c r="BG39" i="130" s="1"/>
  <c r="BC39" i="130"/>
  <c r="BT8" i="130" s="1"/>
  <c r="AY39" i="130"/>
  <c r="AU39" i="130"/>
  <c r="AK39" i="130"/>
  <c r="AM39" i="130" s="1"/>
  <c r="AI39" i="130"/>
  <c r="AE39" i="130"/>
  <c r="AA39" i="130"/>
  <c r="U39" i="130"/>
  <c r="W39" i="130" s="1"/>
  <c r="S39" i="130"/>
  <c r="BO38" i="130"/>
  <c r="BK38" i="130"/>
  <c r="BE38" i="130"/>
  <c r="BG38" i="130" s="1"/>
  <c r="BC38" i="130"/>
  <c r="AY38" i="130"/>
  <c r="AU38" i="130"/>
  <c r="AK38" i="130"/>
  <c r="AM38" i="130" s="1"/>
  <c r="AI38" i="130"/>
  <c r="AE38" i="130"/>
  <c r="AA38" i="130"/>
  <c r="U38" i="130"/>
  <c r="W38" i="130" s="1"/>
  <c r="S38" i="130"/>
  <c r="BO37" i="130"/>
  <c r="BK37" i="130"/>
  <c r="BE37" i="130"/>
  <c r="BG37" i="130" s="1"/>
  <c r="BC37" i="130"/>
  <c r="AY37" i="130"/>
  <c r="AU37" i="130"/>
  <c r="AK37" i="130"/>
  <c r="AM37" i="130" s="1"/>
  <c r="AI37" i="130"/>
  <c r="AE37" i="130"/>
  <c r="AA37" i="130"/>
  <c r="U37" i="130"/>
  <c r="W37" i="130" s="1"/>
  <c r="S37" i="130"/>
  <c r="BO36" i="130"/>
  <c r="BK36" i="130"/>
  <c r="BE36" i="130"/>
  <c r="BG36" i="130" s="1"/>
  <c r="BC36" i="130"/>
  <c r="AY36" i="130"/>
  <c r="AU36" i="130"/>
  <c r="AK36" i="130"/>
  <c r="AM36" i="130" s="1"/>
  <c r="AI36" i="130"/>
  <c r="AE36" i="130"/>
  <c r="AA36" i="130"/>
  <c r="U36" i="130"/>
  <c r="W36" i="130" s="1"/>
  <c r="S36" i="130"/>
  <c r="BO35" i="130"/>
  <c r="BK35" i="130"/>
  <c r="BE35" i="130"/>
  <c r="BG35" i="130" s="1"/>
  <c r="BC35" i="130"/>
  <c r="AY35" i="130"/>
  <c r="AU35" i="130"/>
  <c r="AK35" i="130"/>
  <c r="AM35" i="130" s="1"/>
  <c r="AI35" i="130"/>
  <c r="AE35" i="130"/>
  <c r="AA35" i="130"/>
  <c r="U35" i="130"/>
  <c r="W35" i="130" s="1"/>
  <c r="S35" i="130"/>
  <c r="BO34" i="130"/>
  <c r="BK34" i="130"/>
  <c r="BE34" i="130"/>
  <c r="BG34" i="130" s="1"/>
  <c r="BC34" i="130"/>
  <c r="AY34" i="130"/>
  <c r="AU34" i="130"/>
  <c r="AK34" i="130"/>
  <c r="AM34" i="130" s="1"/>
  <c r="AI34" i="130"/>
  <c r="AE34" i="130"/>
  <c r="AA34" i="130"/>
  <c r="U34" i="130"/>
  <c r="W34" i="130" s="1"/>
  <c r="S34" i="130"/>
  <c r="BO33" i="130"/>
  <c r="BK33" i="130"/>
  <c r="BE33" i="130"/>
  <c r="BG33" i="130" s="1"/>
  <c r="BC33" i="130"/>
  <c r="AY33" i="130"/>
  <c r="AU33" i="130"/>
  <c r="AK33" i="130"/>
  <c r="AM33" i="130" s="1"/>
  <c r="AI33" i="130"/>
  <c r="AE33" i="130"/>
  <c r="AA33" i="130"/>
  <c r="U33" i="130"/>
  <c r="W33" i="130" s="1"/>
  <c r="S33" i="130"/>
  <c r="BO32" i="130"/>
  <c r="BK32" i="130"/>
  <c r="BE32" i="130"/>
  <c r="BG32" i="130" s="1"/>
  <c r="BC32" i="130"/>
  <c r="AY32" i="130"/>
  <c r="AU32" i="130"/>
  <c r="AK32" i="130"/>
  <c r="AM32" i="130" s="1"/>
  <c r="AI32" i="130"/>
  <c r="AE32" i="130"/>
  <c r="AA32" i="130"/>
  <c r="U32" i="130"/>
  <c r="W32" i="130" s="1"/>
  <c r="S32" i="130"/>
  <c r="BO31" i="130"/>
  <c r="BK31" i="130"/>
  <c r="BE31" i="130"/>
  <c r="BG31" i="130" s="1"/>
  <c r="BC31" i="130"/>
  <c r="BT7" i="130" s="1"/>
  <c r="AY31" i="130"/>
  <c r="AU31" i="130"/>
  <c r="AK31" i="130"/>
  <c r="AM31" i="130" s="1"/>
  <c r="AI31" i="130"/>
  <c r="AE31" i="130"/>
  <c r="AA31" i="130"/>
  <c r="U31" i="130"/>
  <c r="W31" i="130" s="1"/>
  <c r="S31" i="130"/>
  <c r="BO30" i="130"/>
  <c r="BK30" i="130"/>
  <c r="BE30" i="130"/>
  <c r="BG30" i="130" s="1"/>
  <c r="BC30" i="130"/>
  <c r="AY30" i="130"/>
  <c r="AU30" i="130"/>
  <c r="AK30" i="130"/>
  <c r="AM30" i="130" s="1"/>
  <c r="AI30" i="130"/>
  <c r="AE30" i="130"/>
  <c r="AA30" i="130"/>
  <c r="U30" i="130"/>
  <c r="W30" i="130" s="1"/>
  <c r="S30" i="130"/>
  <c r="BO29" i="130"/>
  <c r="BK29" i="130"/>
  <c r="BE29" i="130"/>
  <c r="BG29" i="130" s="1"/>
  <c r="BC29" i="130"/>
  <c r="AY29" i="130"/>
  <c r="AU29" i="130"/>
  <c r="AK29" i="130"/>
  <c r="AM29" i="130" s="1"/>
  <c r="AI29" i="130"/>
  <c r="AE29" i="130"/>
  <c r="AA29" i="130"/>
  <c r="U29" i="130"/>
  <c r="W29" i="130" s="1"/>
  <c r="S29" i="130"/>
  <c r="BO28" i="130"/>
  <c r="BK28" i="130"/>
  <c r="BE28" i="130"/>
  <c r="BG28" i="130" s="1"/>
  <c r="BC28" i="130"/>
  <c r="AY28" i="130"/>
  <c r="AU28" i="130"/>
  <c r="AK28" i="130"/>
  <c r="AM28" i="130" s="1"/>
  <c r="AI28" i="130"/>
  <c r="AE28" i="130"/>
  <c r="AA28" i="130"/>
  <c r="U28" i="130"/>
  <c r="W28" i="130" s="1"/>
  <c r="S28" i="130"/>
  <c r="BO27" i="130"/>
  <c r="BK27" i="130"/>
  <c r="BE27" i="130"/>
  <c r="BG27" i="130" s="1"/>
  <c r="BC27" i="130"/>
  <c r="AY27" i="130"/>
  <c r="AU27" i="130"/>
  <c r="AK27" i="130"/>
  <c r="AM27" i="130" s="1"/>
  <c r="AI27" i="130"/>
  <c r="AE27" i="130"/>
  <c r="AA27" i="130"/>
  <c r="U27" i="130"/>
  <c r="W27" i="130" s="1"/>
  <c r="S27" i="130"/>
  <c r="BO26" i="130"/>
  <c r="BK26" i="130"/>
  <c r="BE26" i="130"/>
  <c r="BG26" i="130" s="1"/>
  <c r="BC26" i="130"/>
  <c r="AY26" i="130"/>
  <c r="AU26" i="130"/>
  <c r="AK26" i="130"/>
  <c r="AM26" i="130" s="1"/>
  <c r="AI26" i="130"/>
  <c r="AE26" i="130"/>
  <c r="AA26" i="130"/>
  <c r="U26" i="130"/>
  <c r="W26" i="130" s="1"/>
  <c r="S26" i="130"/>
  <c r="BO25" i="130"/>
  <c r="BK25" i="130"/>
  <c r="BE25" i="130"/>
  <c r="BG25" i="130" s="1"/>
  <c r="BC25" i="130"/>
  <c r="AY25" i="130"/>
  <c r="AU25" i="130"/>
  <c r="AK25" i="130"/>
  <c r="AM25" i="130" s="1"/>
  <c r="AI25" i="130"/>
  <c r="AE25" i="130"/>
  <c r="AA25" i="130"/>
  <c r="U25" i="130"/>
  <c r="W25" i="130" s="1"/>
  <c r="S25" i="130"/>
  <c r="BO24" i="130"/>
  <c r="BK24" i="130"/>
  <c r="BE24" i="130"/>
  <c r="BG24" i="130" s="1"/>
  <c r="BC24" i="130"/>
  <c r="AY24" i="130"/>
  <c r="AU24" i="130"/>
  <c r="AK24" i="130"/>
  <c r="AM24" i="130" s="1"/>
  <c r="AI24" i="130"/>
  <c r="AE24" i="130"/>
  <c r="AA24" i="130"/>
  <c r="U24" i="130"/>
  <c r="W24" i="130" s="1"/>
  <c r="S24" i="130"/>
  <c r="BO23" i="130"/>
  <c r="BK23" i="130"/>
  <c r="BE23" i="130"/>
  <c r="BG23" i="130" s="1"/>
  <c r="BC23" i="130"/>
  <c r="AY23" i="130"/>
  <c r="AU23" i="130"/>
  <c r="AK23" i="130"/>
  <c r="AM23" i="130" s="1"/>
  <c r="AI23" i="130"/>
  <c r="AE23" i="130"/>
  <c r="AA23" i="130"/>
  <c r="U23" i="130"/>
  <c r="W23" i="130" s="1"/>
  <c r="S23" i="130"/>
  <c r="BO22" i="130"/>
  <c r="BK22" i="130"/>
  <c r="BE22" i="130"/>
  <c r="BG22" i="130" s="1"/>
  <c r="BC22" i="130"/>
  <c r="AY22" i="130"/>
  <c r="AU22" i="130"/>
  <c r="AK22" i="130"/>
  <c r="AM22" i="130" s="1"/>
  <c r="AI22" i="130"/>
  <c r="AE22" i="130"/>
  <c r="AA22" i="130"/>
  <c r="U22" i="130"/>
  <c r="W22" i="130" s="1"/>
  <c r="S22" i="130"/>
  <c r="BO21" i="130"/>
  <c r="BK21" i="130"/>
  <c r="BE21" i="130"/>
  <c r="BG21" i="130" s="1"/>
  <c r="BC21" i="130"/>
  <c r="AY21" i="130"/>
  <c r="AU21" i="130"/>
  <c r="AK21" i="130"/>
  <c r="AM21" i="130" s="1"/>
  <c r="AI21" i="130"/>
  <c r="AE21" i="130"/>
  <c r="AA21" i="130"/>
  <c r="U21" i="130"/>
  <c r="W21" i="130" s="1"/>
  <c r="S21" i="130"/>
  <c r="BO20" i="130"/>
  <c r="BK20" i="130"/>
  <c r="BE20" i="130"/>
  <c r="BG20" i="130" s="1"/>
  <c r="BC20" i="130"/>
  <c r="AY20" i="130"/>
  <c r="AU20" i="130"/>
  <c r="AK20" i="130"/>
  <c r="AM20" i="130" s="1"/>
  <c r="AI20" i="130"/>
  <c r="AE20" i="130"/>
  <c r="AA20" i="130"/>
  <c r="U20" i="130"/>
  <c r="W20" i="130" s="1"/>
  <c r="S20" i="130"/>
  <c r="BO19" i="130"/>
  <c r="BK19" i="130"/>
  <c r="BE19" i="130"/>
  <c r="BG19" i="130" s="1"/>
  <c r="BC19" i="130"/>
  <c r="AY19" i="130"/>
  <c r="AU19" i="130"/>
  <c r="AK19" i="130"/>
  <c r="AM19" i="130" s="1"/>
  <c r="AI19" i="130"/>
  <c r="AE19" i="130"/>
  <c r="AA19" i="130"/>
  <c r="U19" i="130"/>
  <c r="W19" i="130" s="1"/>
  <c r="S19" i="130"/>
  <c r="BO18" i="130"/>
  <c r="BK18" i="130"/>
  <c r="BE18" i="130"/>
  <c r="BG18" i="130" s="1"/>
  <c r="BC18" i="130"/>
  <c r="AY18" i="130"/>
  <c r="AU18" i="130"/>
  <c r="AK18" i="130"/>
  <c r="AM18" i="130" s="1"/>
  <c r="AI18" i="130"/>
  <c r="AE18" i="130"/>
  <c r="AA18" i="130"/>
  <c r="U18" i="130"/>
  <c r="W18" i="130" s="1"/>
  <c r="S18" i="130"/>
  <c r="BO17" i="130"/>
  <c r="BK17" i="130"/>
  <c r="BE17" i="130"/>
  <c r="BG17" i="130" s="1"/>
  <c r="BC17" i="130"/>
  <c r="AY17" i="130"/>
  <c r="AU17" i="130"/>
  <c r="AK17" i="130"/>
  <c r="AM17" i="130" s="1"/>
  <c r="AI17" i="130"/>
  <c r="AE17" i="130"/>
  <c r="AA17" i="130"/>
  <c r="U17" i="130"/>
  <c r="W17" i="130" s="1"/>
  <c r="S17" i="130"/>
  <c r="BO16" i="130"/>
  <c r="BK16" i="130"/>
  <c r="BE16" i="130"/>
  <c r="BG16" i="130" s="1"/>
  <c r="BC16" i="130"/>
  <c r="AY16" i="130"/>
  <c r="AU16" i="130"/>
  <c r="AK16" i="130"/>
  <c r="AM16" i="130" s="1"/>
  <c r="AI16" i="130"/>
  <c r="AE16" i="130"/>
  <c r="AA16" i="130"/>
  <c r="U16" i="130"/>
  <c r="W16" i="130" s="1"/>
  <c r="S16" i="130"/>
  <c r="BO15" i="130"/>
  <c r="BK15" i="130"/>
  <c r="BE15" i="130"/>
  <c r="BG15" i="130" s="1"/>
  <c r="BC15" i="130"/>
  <c r="AY15" i="130"/>
  <c r="AU15" i="130"/>
  <c r="AK15" i="130"/>
  <c r="AM15" i="130" s="1"/>
  <c r="AI15" i="130"/>
  <c r="AE15" i="130"/>
  <c r="AA15" i="130"/>
  <c r="U15" i="130"/>
  <c r="W15" i="130" s="1"/>
  <c r="S15" i="130"/>
  <c r="BO14" i="130"/>
  <c r="BK14" i="130"/>
  <c r="BE14" i="130"/>
  <c r="BG14" i="130" s="1"/>
  <c r="BC14" i="130"/>
  <c r="AY14" i="130"/>
  <c r="AU14" i="130"/>
  <c r="AK14" i="130"/>
  <c r="AM14" i="130" s="1"/>
  <c r="AI14" i="130"/>
  <c r="AE14" i="130"/>
  <c r="AA14" i="130"/>
  <c r="U14" i="130"/>
  <c r="W14" i="130" s="1"/>
  <c r="S14" i="130"/>
  <c r="BO13" i="130"/>
  <c r="BK13" i="130"/>
  <c r="BE13" i="130"/>
  <c r="BG13" i="130" s="1"/>
  <c r="BC13" i="130"/>
  <c r="AY13" i="130"/>
  <c r="AU13" i="130"/>
  <c r="AK13" i="130"/>
  <c r="AM13" i="130" s="1"/>
  <c r="AI13" i="130"/>
  <c r="AE13" i="130"/>
  <c r="AA13" i="130"/>
  <c r="U13" i="130"/>
  <c r="W13" i="130" s="1"/>
  <c r="S13" i="130"/>
  <c r="BO12" i="130"/>
  <c r="BK12" i="130"/>
  <c r="BE12" i="130"/>
  <c r="BG12" i="130" s="1"/>
  <c r="BC12" i="130"/>
  <c r="AY12" i="130"/>
  <c r="AU12" i="130"/>
  <c r="AK12" i="130"/>
  <c r="AM12" i="130" s="1"/>
  <c r="AI12" i="130"/>
  <c r="AE12" i="130"/>
  <c r="AA12" i="130"/>
  <c r="U12" i="130"/>
  <c r="W12" i="130" s="1"/>
  <c r="S12" i="130"/>
  <c r="BO11" i="130"/>
  <c r="BK11" i="130"/>
  <c r="BE11" i="130"/>
  <c r="BG11" i="130" s="1"/>
  <c r="BC11" i="130"/>
  <c r="AY11" i="130"/>
  <c r="AU11" i="130"/>
  <c r="AK11" i="130"/>
  <c r="AM11" i="130" s="1"/>
  <c r="AI11" i="130"/>
  <c r="AE11" i="130"/>
  <c r="AA11" i="130"/>
  <c r="U11" i="130"/>
  <c r="W11" i="130" s="1"/>
  <c r="S11" i="130"/>
  <c r="BO10" i="130"/>
  <c r="BK10" i="130"/>
  <c r="BE10" i="130"/>
  <c r="BG10" i="130" s="1"/>
  <c r="BC10" i="130"/>
  <c r="AY10" i="130"/>
  <c r="AU10" i="130"/>
  <c r="AK10" i="130"/>
  <c r="AM10" i="130" s="1"/>
  <c r="AI10" i="130"/>
  <c r="AE10" i="130"/>
  <c r="AA10" i="130"/>
  <c r="U10" i="130"/>
  <c r="W10" i="130" s="1"/>
  <c r="S10" i="130"/>
  <c r="BO9" i="130"/>
  <c r="BK9" i="130"/>
  <c r="BE9" i="130"/>
  <c r="BG9" i="130" s="1"/>
  <c r="BC9" i="130"/>
  <c r="AY9" i="130"/>
  <c r="AU9" i="130"/>
  <c r="AK9" i="130"/>
  <c r="AM9" i="130" s="1"/>
  <c r="AI9" i="130"/>
  <c r="AE9" i="130"/>
  <c r="AA9" i="130"/>
  <c r="U9" i="130"/>
  <c r="W9" i="130" s="1"/>
  <c r="S9" i="130"/>
  <c r="BO8" i="130"/>
  <c r="BK8" i="130"/>
  <c r="BE8" i="130"/>
  <c r="BG8" i="130" s="1"/>
  <c r="BC8" i="130"/>
  <c r="AY8" i="130"/>
  <c r="AU8" i="130"/>
  <c r="AK8" i="130"/>
  <c r="AM8" i="130" s="1"/>
  <c r="AI8" i="130"/>
  <c r="AE8" i="130"/>
  <c r="AA8" i="130"/>
  <c r="U8" i="130"/>
  <c r="W8" i="130" s="1"/>
  <c r="S8" i="130"/>
  <c r="BO7" i="130"/>
  <c r="BK7" i="130"/>
  <c r="BE7" i="130"/>
  <c r="BG7" i="130" s="1"/>
  <c r="BC7" i="130"/>
  <c r="AY7" i="130"/>
  <c r="AU7" i="130"/>
  <c r="AK7" i="130"/>
  <c r="AM7" i="130" s="1"/>
  <c r="AI7" i="130"/>
  <c r="AE7" i="130"/>
  <c r="AA7" i="130"/>
  <c r="U7" i="130"/>
  <c r="W7" i="130" s="1"/>
  <c r="S7" i="130"/>
  <c r="BE6" i="130"/>
  <c r="BG6" i="130" s="1"/>
  <c r="AK6" i="130"/>
  <c r="AM6" i="130" s="1"/>
  <c r="U6" i="130"/>
  <c r="W6" i="130" s="1"/>
  <c r="BN14" i="127"/>
  <c r="BM14" i="127"/>
  <c r="BJ14" i="127"/>
  <c r="BA14" i="127"/>
  <c r="AX14" i="127"/>
  <c r="AW14" i="127"/>
  <c r="AT14" i="127"/>
  <c r="AS14" i="127"/>
  <c r="AP14" i="127"/>
  <c r="AO14" i="127"/>
  <c r="AH14" i="127"/>
  <c r="AG14" i="127"/>
  <c r="AD14" i="127"/>
  <c r="AC14" i="127"/>
  <c r="Z14" i="127"/>
  <c r="Y14" i="127"/>
  <c r="R14" i="127"/>
  <c r="BO13" i="127"/>
  <c r="BK13" i="127"/>
  <c r="BE13" i="127"/>
  <c r="BG13" i="127" s="1"/>
  <c r="BC13" i="127"/>
  <c r="AY13" i="127"/>
  <c r="AU13" i="127"/>
  <c r="AQ13" i="127"/>
  <c r="AK13" i="127"/>
  <c r="AM13" i="127" s="1"/>
  <c r="AI13" i="127"/>
  <c r="AE13" i="127"/>
  <c r="AA13" i="127"/>
  <c r="U13" i="127"/>
  <c r="W13" i="127" s="1"/>
  <c r="S13" i="127"/>
  <c r="BO12" i="127"/>
  <c r="BK12" i="127"/>
  <c r="BE12" i="127"/>
  <c r="BG12" i="127" s="1"/>
  <c r="BC12" i="127"/>
  <c r="AY12" i="127"/>
  <c r="AU12" i="127"/>
  <c r="AQ12" i="127"/>
  <c r="AK12" i="127"/>
  <c r="AM12" i="127" s="1"/>
  <c r="AI12" i="127"/>
  <c r="AE12" i="127"/>
  <c r="AA12" i="127"/>
  <c r="U12" i="127"/>
  <c r="W12" i="127" s="1"/>
  <c r="S12" i="127"/>
  <c r="BO11" i="127"/>
  <c r="BK11" i="127"/>
  <c r="BE11" i="127"/>
  <c r="BG11" i="127" s="1"/>
  <c r="BC11" i="127"/>
  <c r="AY11" i="127"/>
  <c r="AU11" i="127"/>
  <c r="AQ11" i="127"/>
  <c r="AK11" i="127"/>
  <c r="AM11" i="127" s="1"/>
  <c r="AI11" i="127"/>
  <c r="AE11" i="127"/>
  <c r="AA11" i="127"/>
  <c r="U11" i="127"/>
  <c r="W11" i="127" s="1"/>
  <c r="S11" i="127"/>
  <c r="BO10" i="127"/>
  <c r="BK10" i="127"/>
  <c r="BE10" i="127"/>
  <c r="BG10" i="127" s="1"/>
  <c r="BC10" i="127"/>
  <c r="AY10" i="127"/>
  <c r="AU10" i="127"/>
  <c r="AQ10" i="127"/>
  <c r="AK10" i="127"/>
  <c r="AM10" i="127" s="1"/>
  <c r="AI10" i="127"/>
  <c r="AE10" i="127"/>
  <c r="AA10" i="127"/>
  <c r="U10" i="127"/>
  <c r="S10" i="127"/>
  <c r="BO9" i="127"/>
  <c r="BK9" i="127"/>
  <c r="BE9" i="127"/>
  <c r="BG9" i="127" s="1"/>
  <c r="BC9" i="127"/>
  <c r="AY9" i="127"/>
  <c r="AU9" i="127"/>
  <c r="AQ9" i="127"/>
  <c r="AK9" i="127"/>
  <c r="AM9" i="127" s="1"/>
  <c r="AI9" i="127"/>
  <c r="AE9" i="127"/>
  <c r="AA9" i="127"/>
  <c r="W9" i="127"/>
  <c r="S9" i="127"/>
  <c r="BO8" i="127"/>
  <c r="BK8" i="127"/>
  <c r="BE8" i="127"/>
  <c r="BG8" i="127" s="1"/>
  <c r="BC8" i="127"/>
  <c r="AY8" i="127"/>
  <c r="AU8" i="127"/>
  <c r="AQ8" i="127"/>
  <c r="AK8" i="127"/>
  <c r="AM8" i="127" s="1"/>
  <c r="AI8" i="127"/>
  <c r="AE8" i="127"/>
  <c r="AA8" i="127"/>
  <c r="W8" i="127"/>
  <c r="S8" i="127"/>
  <c r="BO7" i="127"/>
  <c r="BK7" i="127"/>
  <c r="BE7" i="127"/>
  <c r="BG7" i="127" s="1"/>
  <c r="BC7" i="127"/>
  <c r="AY7" i="127"/>
  <c r="AU7" i="127"/>
  <c r="AQ7" i="127"/>
  <c r="AK7" i="127"/>
  <c r="AM7" i="127" s="1"/>
  <c r="AI7" i="127"/>
  <c r="AE7" i="127"/>
  <c r="AA7" i="127"/>
  <c r="W7" i="127"/>
  <c r="S7" i="127"/>
  <c r="BO6" i="127"/>
  <c r="BK6" i="127"/>
  <c r="BE6" i="127"/>
  <c r="BC6" i="127"/>
  <c r="AY6" i="127"/>
  <c r="AM6" i="127"/>
  <c r="W6" i="127"/>
  <c r="Q80" i="130" l="1"/>
  <c r="R80" i="130"/>
  <c r="W10" i="127"/>
  <c r="U14" i="127"/>
  <c r="BY45" i="130"/>
  <c r="BX45" i="130" s="1"/>
  <c r="BY23" i="130"/>
  <c r="BX23" i="130" s="1"/>
  <c r="BY32" i="130"/>
  <c r="BX32" i="130" s="1"/>
  <c r="BY41" i="130"/>
  <c r="BX41" i="130" s="1"/>
  <c r="BY19" i="130"/>
  <c r="BX19" i="130" s="1"/>
  <c r="BY36" i="130"/>
  <c r="BX36" i="130" s="1"/>
  <c r="BY31" i="130"/>
  <c r="BX31" i="130" s="1"/>
  <c r="BY40" i="130"/>
  <c r="BX40" i="130" s="1"/>
  <c r="BY6" i="130"/>
  <c r="BX6" i="130" s="1"/>
  <c r="BY27" i="130"/>
  <c r="BX27" i="130" s="1"/>
  <c r="BY44" i="130"/>
  <c r="BX44" i="130" s="1"/>
  <c r="BY39" i="130"/>
  <c r="BX39" i="130" s="1"/>
  <c r="BY48" i="130"/>
  <c r="BX48" i="130" s="1"/>
  <c r="BY10" i="130"/>
  <c r="BX10" i="130" s="1"/>
  <c r="BY35" i="130"/>
  <c r="BX35" i="130" s="1"/>
  <c r="BY30" i="130"/>
  <c r="BX30" i="130" s="1"/>
  <c r="BY47" i="130"/>
  <c r="BX47" i="130" s="1"/>
  <c r="BY38" i="130"/>
  <c r="BX38" i="130" s="1"/>
  <c r="BY18" i="130"/>
  <c r="BX18" i="130" s="1"/>
  <c r="BY43" i="130"/>
  <c r="BX43" i="130" s="1"/>
  <c r="BY13" i="130"/>
  <c r="BX13" i="130" s="1"/>
  <c r="BY14" i="130"/>
  <c r="BX14" i="130" s="1"/>
  <c r="BY9" i="130"/>
  <c r="BX9" i="130" s="1"/>
  <c r="BY26" i="130"/>
  <c r="BX26" i="130" s="1"/>
  <c r="BY46" i="130"/>
  <c r="BX46" i="130" s="1"/>
  <c r="BY21" i="130"/>
  <c r="BX21" i="130" s="1"/>
  <c r="BY22" i="130"/>
  <c r="BX22" i="130" s="1"/>
  <c r="BY8" i="130"/>
  <c r="BX8" i="130" s="1"/>
  <c r="BY17" i="130"/>
  <c r="BX17" i="130" s="1"/>
  <c r="BY34" i="130"/>
  <c r="BX34" i="130" s="1"/>
  <c r="BY12" i="130"/>
  <c r="BX12" i="130" s="1"/>
  <c r="BY29" i="130"/>
  <c r="BX29" i="130" s="1"/>
  <c r="BY7" i="130"/>
  <c r="BX7" i="130" s="1"/>
  <c r="BY16" i="130"/>
  <c r="BX16" i="130" s="1"/>
  <c r="BY25" i="130"/>
  <c r="BX25" i="130" s="1"/>
  <c r="BY42" i="130"/>
  <c r="BX42" i="130" s="1"/>
  <c r="BY20" i="130"/>
  <c r="BX20" i="130" s="1"/>
  <c r="BY37" i="130"/>
  <c r="BX37" i="130" s="1"/>
  <c r="BY15" i="130"/>
  <c r="BX15" i="130" s="1"/>
  <c r="BY24" i="130"/>
  <c r="BX24" i="130" s="1"/>
  <c r="BY33" i="130"/>
  <c r="BX33" i="130" s="1"/>
  <c r="BY11" i="130"/>
  <c r="BX11" i="130" s="1"/>
  <c r="BY28" i="130"/>
  <c r="BX28" i="130" s="1"/>
  <c r="BW7" i="130"/>
  <c r="BV7" i="130" s="1"/>
  <c r="BW46" i="130"/>
  <c r="BV46" i="130" s="1"/>
  <c r="BW26" i="130"/>
  <c r="BV26" i="130" s="1"/>
  <c r="BW8" i="130"/>
  <c r="BV8" i="130" s="1"/>
  <c r="BW29" i="130"/>
  <c r="BV29" i="130" s="1"/>
  <c r="BW25" i="130"/>
  <c r="BV25" i="130" s="1"/>
  <c r="BW34" i="130"/>
  <c r="BV34" i="130" s="1"/>
  <c r="BW12" i="130"/>
  <c r="BV12" i="130" s="1"/>
  <c r="BW37" i="130"/>
  <c r="BV37" i="130" s="1"/>
  <c r="BW33" i="130"/>
  <c r="BV33" i="130" s="1"/>
  <c r="BW16" i="130"/>
  <c r="BV16" i="130" s="1"/>
  <c r="BW42" i="130"/>
  <c r="BV42" i="130" s="1"/>
  <c r="BW20" i="130"/>
  <c r="BV20" i="130" s="1"/>
  <c r="BW45" i="130"/>
  <c r="BV45" i="130" s="1"/>
  <c r="BW15" i="130"/>
  <c r="BV15" i="130" s="1"/>
  <c r="BW24" i="130"/>
  <c r="BV24" i="130" s="1"/>
  <c r="BW11" i="130"/>
  <c r="BV11" i="130" s="1"/>
  <c r="BW28" i="130"/>
  <c r="BV28" i="130" s="1"/>
  <c r="BW41" i="130"/>
  <c r="BV41" i="130" s="1"/>
  <c r="BW23" i="130"/>
  <c r="BV23" i="130" s="1"/>
  <c r="BW32" i="130"/>
  <c r="BV32" i="130" s="1"/>
  <c r="BW19" i="130"/>
  <c r="BV19" i="130" s="1"/>
  <c r="BW36" i="130"/>
  <c r="BV36" i="130" s="1"/>
  <c r="BW14" i="130"/>
  <c r="BV14" i="130" s="1"/>
  <c r="BW31" i="130"/>
  <c r="BV31" i="130" s="1"/>
  <c r="BW40" i="130"/>
  <c r="BV40" i="130" s="1"/>
  <c r="BW9" i="130"/>
  <c r="BV9" i="130" s="1"/>
  <c r="BW27" i="130"/>
  <c r="BV27" i="130" s="1"/>
  <c r="BW44" i="130"/>
  <c r="BV44" i="130" s="1"/>
  <c r="BW22" i="130"/>
  <c r="BV22" i="130" s="1"/>
  <c r="BW39" i="130"/>
  <c r="BV39" i="130" s="1"/>
  <c r="BW48" i="130"/>
  <c r="BV48" i="130" s="1"/>
  <c r="BW10" i="130"/>
  <c r="BV10" i="130" s="1"/>
  <c r="BW35" i="130"/>
  <c r="BV35" i="130" s="1"/>
  <c r="BW13" i="130"/>
  <c r="BV13" i="130" s="1"/>
  <c r="BW30" i="130"/>
  <c r="BV30" i="130" s="1"/>
  <c r="BW47" i="130"/>
  <c r="BV47" i="130" s="1"/>
  <c r="BW6" i="130"/>
  <c r="BV6" i="130" s="1"/>
  <c r="BW18" i="130"/>
  <c r="BV18" i="130" s="1"/>
  <c r="BW43" i="130"/>
  <c r="BV43" i="130" s="1"/>
  <c r="BW21" i="130"/>
  <c r="BV21" i="130" s="1"/>
  <c r="BW38" i="130"/>
  <c r="BV38" i="130" s="1"/>
  <c r="BW17" i="130"/>
  <c r="BV17" i="130" s="1"/>
  <c r="F8" i="126"/>
  <c r="V80" i="130"/>
  <c r="AL80" i="130"/>
  <c r="F12" i="126"/>
  <c r="E16" i="126"/>
  <c r="BA80" i="130"/>
  <c r="Z80" i="130"/>
  <c r="F9" i="126"/>
  <c r="F13" i="126"/>
  <c r="AP80" i="130"/>
  <c r="F17" i="126"/>
  <c r="BF80" i="130"/>
  <c r="AA14" i="127"/>
  <c r="E14" i="126"/>
  <c r="AS80" i="130"/>
  <c r="E18" i="126"/>
  <c r="BI80" i="130"/>
  <c r="E9" i="126"/>
  <c r="Y80" i="130"/>
  <c r="E10" i="126"/>
  <c r="AC80" i="130"/>
  <c r="F14" i="126"/>
  <c r="AT80" i="130"/>
  <c r="F18" i="126"/>
  <c r="BJ80" i="130"/>
  <c r="E7" i="126"/>
  <c r="BB80" i="130"/>
  <c r="F16" i="126"/>
  <c r="AD80" i="130"/>
  <c r="F10" i="126"/>
  <c r="AW80" i="130"/>
  <c r="E15" i="126"/>
  <c r="E19" i="126"/>
  <c r="BM80" i="130"/>
  <c r="E11" i="126"/>
  <c r="AG80" i="130"/>
  <c r="AX80" i="130"/>
  <c r="F15" i="126"/>
  <c r="BN80" i="130"/>
  <c r="F19" i="126"/>
  <c r="E13" i="126"/>
  <c r="AO80" i="130"/>
  <c r="F7" i="126"/>
  <c r="F11" i="126"/>
  <c r="AH80" i="130"/>
  <c r="AY14" i="127"/>
  <c r="BO14" i="127"/>
  <c r="BE14" i="127"/>
  <c r="BT8" i="127"/>
  <c r="BS8" i="127" s="1"/>
  <c r="BR9" i="127"/>
  <c r="BQ9" i="127" s="1"/>
  <c r="BT7" i="127"/>
  <c r="BS7" i="127" s="1"/>
  <c r="BG6" i="127"/>
  <c r="BR8" i="127"/>
  <c r="BQ8" i="127" s="1"/>
  <c r="BT9" i="127"/>
  <c r="BS9" i="127" s="1"/>
  <c r="AQ14" i="127"/>
  <c r="AK14" i="127"/>
  <c r="AE14" i="127"/>
  <c r="AU14" i="127"/>
  <c r="BR11" i="127"/>
  <c r="BQ11" i="127" s="1"/>
  <c r="BR12" i="127"/>
  <c r="BQ12" i="127" s="1"/>
  <c r="BR13" i="127"/>
  <c r="BQ13" i="127" s="1"/>
  <c r="S14" i="127"/>
  <c r="BR7" i="127"/>
  <c r="BQ7" i="127" s="1"/>
  <c r="BR6" i="127"/>
  <c r="BQ6" i="127" s="1"/>
  <c r="BR10" i="127"/>
  <c r="BQ10" i="127" s="1"/>
  <c r="AI14" i="127"/>
  <c r="BK14" i="127"/>
  <c r="BC14" i="127"/>
  <c r="BT11" i="127"/>
  <c r="BS11" i="127" s="1"/>
  <c r="BT12" i="127"/>
  <c r="BS12" i="127" s="1"/>
  <c r="BT13" i="127"/>
  <c r="BS13" i="127" s="1"/>
  <c r="BT6" i="127"/>
  <c r="BS6" i="127" s="1"/>
  <c r="BT10" i="127"/>
  <c r="BS10" i="127" s="1"/>
  <c r="J79" i="71"/>
  <c r="H79" i="71"/>
  <c r="G79" i="71"/>
  <c r="E79" i="71"/>
  <c r="K79" i="36"/>
  <c r="S80" i="130" l="1"/>
  <c r="BO80" i="130"/>
  <c r="BE80" i="130"/>
  <c r="G15" i="126"/>
  <c r="G9" i="126"/>
  <c r="AA80" i="130"/>
  <c r="G19" i="126"/>
  <c r="AY80" i="130"/>
  <c r="BG14" i="127"/>
  <c r="E17" i="126"/>
  <c r="G13" i="126"/>
  <c r="AQ80" i="130"/>
  <c r="AI80" i="130"/>
  <c r="G11" i="126"/>
  <c r="W14" i="127"/>
  <c r="E8" i="126"/>
  <c r="U80" i="130"/>
  <c r="G14" i="126"/>
  <c r="AU80" i="130"/>
  <c r="G10" i="126"/>
  <c r="AE80" i="130"/>
  <c r="AK80" i="130"/>
  <c r="E12" i="126"/>
  <c r="G18" i="126"/>
  <c r="BK80" i="130"/>
  <c r="G16" i="126"/>
  <c r="BC80" i="130"/>
  <c r="G7" i="126"/>
  <c r="BU12" i="127"/>
  <c r="BU10" i="127"/>
  <c r="BU7" i="127"/>
  <c r="BU11" i="127"/>
  <c r="BU6" i="127"/>
  <c r="BU8" i="127"/>
  <c r="BU9" i="127"/>
  <c r="BU13" i="127"/>
  <c r="AM14" i="127"/>
  <c r="BV12" i="127"/>
  <c r="BV13" i="127"/>
  <c r="BV7" i="127"/>
  <c r="BV11" i="127"/>
  <c r="BV8" i="127"/>
  <c r="BV9" i="127"/>
  <c r="BV6" i="127"/>
  <c r="BV10" i="127"/>
  <c r="BZ6" i="130" l="1"/>
  <c r="G17" i="126"/>
  <c r="BG80" i="130"/>
  <c r="G12" i="126"/>
  <c r="AM80" i="130"/>
  <c r="G8" i="126"/>
  <c r="W80" i="130"/>
  <c r="CA48" i="130"/>
  <c r="CA44" i="130"/>
  <c r="CA40" i="130"/>
  <c r="CA36" i="130"/>
  <c r="CA32" i="130"/>
  <c r="CA28" i="130"/>
  <c r="CA45" i="130"/>
  <c r="CA41" i="130"/>
  <c r="CA37" i="130"/>
  <c r="CA33" i="130"/>
  <c r="CA29" i="130"/>
  <c r="CA25" i="130"/>
  <c r="CA21" i="130"/>
  <c r="CA46" i="130"/>
  <c r="CA42" i="130"/>
  <c r="CA38" i="130"/>
  <c r="CA34" i="130"/>
  <c r="CA30" i="130"/>
  <c r="CA26" i="130"/>
  <c r="CA22" i="130"/>
  <c r="CA18" i="130"/>
  <c r="CA14" i="130"/>
  <c r="CA31" i="130"/>
  <c r="CA20" i="130"/>
  <c r="CA19" i="130"/>
  <c r="CA13" i="130"/>
  <c r="CA43" i="130"/>
  <c r="CA12" i="130"/>
  <c r="CA8" i="130"/>
  <c r="CA9" i="130"/>
  <c r="CA35" i="130"/>
  <c r="CA17" i="130"/>
  <c r="CA11" i="130"/>
  <c r="CA7" i="130"/>
  <c r="CA47" i="130"/>
  <c r="CA16" i="130"/>
  <c r="CA27" i="130"/>
  <c r="CA15" i="130"/>
  <c r="CA10" i="130"/>
  <c r="CA6" i="130"/>
  <c r="CA39" i="130"/>
  <c r="CA24" i="130"/>
  <c r="CA23" i="130"/>
  <c r="BZ47" i="130"/>
  <c r="BZ43" i="130"/>
  <c r="BZ39" i="130"/>
  <c r="BZ35" i="130"/>
  <c r="BZ31" i="130"/>
  <c r="BZ27" i="130"/>
  <c r="BZ23" i="130"/>
  <c r="BZ19" i="130"/>
  <c r="BZ15" i="130"/>
  <c r="BZ11" i="130"/>
  <c r="BZ7" i="130"/>
  <c r="BZ48" i="130"/>
  <c r="BZ44" i="130"/>
  <c r="BZ40" i="130"/>
  <c r="BZ36" i="130"/>
  <c r="BZ32" i="130"/>
  <c r="BZ28" i="130"/>
  <c r="BZ24" i="130"/>
  <c r="BZ20" i="130"/>
  <c r="BZ16" i="130"/>
  <c r="BZ12" i="130"/>
  <c r="BZ8" i="130"/>
  <c r="BZ45" i="130"/>
  <c r="BZ41" i="130"/>
  <c r="BZ37" i="130"/>
  <c r="BZ33" i="130"/>
  <c r="BZ29" i="130"/>
  <c r="BZ25" i="130"/>
  <c r="BZ21" i="130"/>
  <c r="BZ17" i="130"/>
  <c r="BZ13" i="130"/>
  <c r="BZ9" i="130"/>
  <c r="BZ46" i="130"/>
  <c r="BZ42" i="130"/>
  <c r="BZ38" i="130"/>
  <c r="BZ34" i="130"/>
  <c r="BZ30" i="130"/>
  <c r="BZ26" i="130"/>
  <c r="BZ22" i="130"/>
  <c r="BZ18" i="130"/>
  <c r="BZ14" i="130"/>
  <c r="BZ10" i="130"/>
  <c r="E25" i="55" l="1"/>
  <c r="M25" i="55" s="1"/>
  <c r="M25" i="69" l="1"/>
  <c r="AF80" i="38" l="1"/>
  <c r="AD80" i="38"/>
  <c r="Z80" i="38"/>
  <c r="X80" i="38"/>
  <c r="V80" i="38"/>
  <c r="T80" i="38"/>
  <c r="P80" i="38"/>
  <c r="N80" i="38"/>
  <c r="L80" i="38"/>
  <c r="AR6" i="38" l="1"/>
  <c r="AR7" i="38"/>
  <c r="D14" i="41"/>
  <c r="D4" i="125" l="1"/>
  <c r="F13" i="70"/>
  <c r="F79" i="36" l="1"/>
  <c r="M26" i="55" l="1"/>
  <c r="AD79" i="40"/>
  <c r="AW48" i="40" s="1"/>
  <c r="AA79" i="40"/>
  <c r="AU48" i="40" s="1"/>
  <c r="X79" i="40"/>
  <c r="AS48" i="40" s="1"/>
  <c r="U79" i="40"/>
  <c r="AQ48" i="40" s="1"/>
  <c r="R79" i="40"/>
  <c r="AO48" i="40" s="1"/>
  <c r="O79" i="40"/>
  <c r="AM48" i="40" s="1"/>
  <c r="L79" i="40"/>
  <c r="AK48" i="40" s="1"/>
  <c r="I79" i="40"/>
  <c r="AI48" i="40" s="1"/>
  <c r="F79" i="40"/>
  <c r="AG48" i="40" s="1"/>
  <c r="AD78" i="40"/>
  <c r="AW47" i="40" s="1"/>
  <c r="AA78" i="40"/>
  <c r="AU47" i="40" s="1"/>
  <c r="X78" i="40"/>
  <c r="AS47" i="40" s="1"/>
  <c r="U78" i="40"/>
  <c r="AQ47" i="40" s="1"/>
  <c r="R78" i="40"/>
  <c r="AO47" i="40" s="1"/>
  <c r="O78" i="40"/>
  <c r="AM47" i="40" s="1"/>
  <c r="L78" i="40"/>
  <c r="AK47" i="40" s="1"/>
  <c r="I78" i="40"/>
  <c r="AI47" i="40" s="1"/>
  <c r="F78" i="40"/>
  <c r="AG47" i="40" s="1"/>
  <c r="AD77" i="40"/>
  <c r="AW46" i="40" s="1"/>
  <c r="AA77" i="40"/>
  <c r="AU46" i="40" s="1"/>
  <c r="X77" i="40"/>
  <c r="AS46" i="40" s="1"/>
  <c r="U77" i="40"/>
  <c r="AQ46" i="40" s="1"/>
  <c r="R77" i="40"/>
  <c r="AO46" i="40" s="1"/>
  <c r="O77" i="40"/>
  <c r="AM46" i="40" s="1"/>
  <c r="L77" i="40"/>
  <c r="AK46" i="40" s="1"/>
  <c r="I77" i="40"/>
  <c r="AI46" i="40" s="1"/>
  <c r="F77" i="40"/>
  <c r="AG46" i="40" s="1"/>
  <c r="AD76" i="40"/>
  <c r="AW45" i="40" s="1"/>
  <c r="AA76" i="40"/>
  <c r="AU45" i="40" s="1"/>
  <c r="X76" i="40"/>
  <c r="AS45" i="40" s="1"/>
  <c r="U76" i="40"/>
  <c r="AQ45" i="40" s="1"/>
  <c r="R76" i="40"/>
  <c r="AO45" i="40" s="1"/>
  <c r="O76" i="40"/>
  <c r="AM45" i="40" s="1"/>
  <c r="L76" i="40"/>
  <c r="AK45" i="40" s="1"/>
  <c r="I76" i="40"/>
  <c r="AI45" i="40" s="1"/>
  <c r="F76" i="40"/>
  <c r="AG45" i="40" s="1"/>
  <c r="AD75" i="40"/>
  <c r="AW44" i="40" s="1"/>
  <c r="AA75" i="40"/>
  <c r="AU44" i="40" s="1"/>
  <c r="X75" i="40"/>
  <c r="AS44" i="40" s="1"/>
  <c r="U75" i="40"/>
  <c r="AQ44" i="40" s="1"/>
  <c r="R75" i="40"/>
  <c r="AO44" i="40" s="1"/>
  <c r="O75" i="40"/>
  <c r="AM44" i="40" s="1"/>
  <c r="L75" i="40"/>
  <c r="AK44" i="40" s="1"/>
  <c r="I75" i="40"/>
  <c r="AI44" i="40" s="1"/>
  <c r="F75" i="40"/>
  <c r="AG44" i="40" s="1"/>
  <c r="AD74" i="40"/>
  <c r="AW43" i="40" s="1"/>
  <c r="AA74" i="40"/>
  <c r="AU43" i="40" s="1"/>
  <c r="X74" i="40"/>
  <c r="AS43" i="40" s="1"/>
  <c r="U74" i="40"/>
  <c r="AQ43" i="40" s="1"/>
  <c r="R74" i="40"/>
  <c r="AO43" i="40" s="1"/>
  <c r="O74" i="40"/>
  <c r="AM43" i="40" s="1"/>
  <c r="L74" i="40"/>
  <c r="AK43" i="40" s="1"/>
  <c r="I74" i="40"/>
  <c r="AI43" i="40" s="1"/>
  <c r="F74" i="40"/>
  <c r="AG43" i="40" s="1"/>
  <c r="AD73" i="40"/>
  <c r="AW42" i="40" s="1"/>
  <c r="AA73" i="40"/>
  <c r="AU42" i="40" s="1"/>
  <c r="X73" i="40"/>
  <c r="AS42" i="40" s="1"/>
  <c r="U73" i="40"/>
  <c r="AQ42" i="40" s="1"/>
  <c r="R73" i="40"/>
  <c r="AO42" i="40" s="1"/>
  <c r="O73" i="40"/>
  <c r="AM42" i="40" s="1"/>
  <c r="L73" i="40"/>
  <c r="AK42" i="40" s="1"/>
  <c r="I73" i="40"/>
  <c r="AI42" i="40" s="1"/>
  <c r="F73" i="40"/>
  <c r="AG42" i="40" s="1"/>
  <c r="AD72" i="40"/>
  <c r="AW41" i="40" s="1"/>
  <c r="AA72" i="40"/>
  <c r="AU41" i="40" s="1"/>
  <c r="X72" i="40"/>
  <c r="AS41" i="40" s="1"/>
  <c r="U72" i="40"/>
  <c r="AQ41" i="40" s="1"/>
  <c r="R72" i="40"/>
  <c r="AO41" i="40" s="1"/>
  <c r="O72" i="40"/>
  <c r="AM41" i="40" s="1"/>
  <c r="L72" i="40"/>
  <c r="AK41" i="40" s="1"/>
  <c r="I72" i="40"/>
  <c r="AI41" i="40" s="1"/>
  <c r="F72" i="40"/>
  <c r="AG41" i="40" s="1"/>
  <c r="AD71" i="40"/>
  <c r="AW40" i="40" s="1"/>
  <c r="AA71" i="40"/>
  <c r="AU40" i="40" s="1"/>
  <c r="X71" i="40"/>
  <c r="AS40" i="40" s="1"/>
  <c r="U71" i="40"/>
  <c r="AQ40" i="40" s="1"/>
  <c r="R71" i="40"/>
  <c r="AO40" i="40" s="1"/>
  <c r="O71" i="40"/>
  <c r="AM40" i="40" s="1"/>
  <c r="L71" i="40"/>
  <c r="AK40" i="40" s="1"/>
  <c r="I71" i="40"/>
  <c r="AI40" i="40" s="1"/>
  <c r="F71" i="40"/>
  <c r="AG40" i="40" s="1"/>
  <c r="AD70" i="40"/>
  <c r="AW39" i="40" s="1"/>
  <c r="AA70" i="40"/>
  <c r="AU39" i="40" s="1"/>
  <c r="X70" i="40"/>
  <c r="AS39" i="40" s="1"/>
  <c r="U70" i="40"/>
  <c r="AQ39" i="40" s="1"/>
  <c r="R70" i="40"/>
  <c r="AO39" i="40" s="1"/>
  <c r="O70" i="40"/>
  <c r="AM39" i="40" s="1"/>
  <c r="L70" i="40"/>
  <c r="AK39" i="40" s="1"/>
  <c r="I70" i="40"/>
  <c r="AI39" i="40" s="1"/>
  <c r="F70" i="40"/>
  <c r="AG39" i="40" s="1"/>
  <c r="AD69" i="40"/>
  <c r="AW38" i="40" s="1"/>
  <c r="AA69" i="40"/>
  <c r="AU38" i="40" s="1"/>
  <c r="X69" i="40"/>
  <c r="AS38" i="40" s="1"/>
  <c r="U69" i="40"/>
  <c r="AQ38" i="40" s="1"/>
  <c r="R69" i="40"/>
  <c r="AO38" i="40" s="1"/>
  <c r="O69" i="40"/>
  <c r="AM38" i="40" s="1"/>
  <c r="L69" i="40"/>
  <c r="AK38" i="40" s="1"/>
  <c r="I69" i="40"/>
  <c r="AI38" i="40" s="1"/>
  <c r="F69" i="40"/>
  <c r="AG38" i="40" s="1"/>
  <c r="AD68" i="40"/>
  <c r="AW37" i="40" s="1"/>
  <c r="AA68" i="40"/>
  <c r="AU37" i="40" s="1"/>
  <c r="X68" i="40"/>
  <c r="AS37" i="40" s="1"/>
  <c r="U68" i="40"/>
  <c r="AQ37" i="40" s="1"/>
  <c r="R68" i="40"/>
  <c r="AO37" i="40" s="1"/>
  <c r="O68" i="40"/>
  <c r="AM37" i="40" s="1"/>
  <c r="L68" i="40"/>
  <c r="AK37" i="40" s="1"/>
  <c r="I68" i="40"/>
  <c r="AI37" i="40" s="1"/>
  <c r="F68" i="40"/>
  <c r="AG37" i="40" s="1"/>
  <c r="AD67" i="40"/>
  <c r="AW36" i="40" s="1"/>
  <c r="AA67" i="40"/>
  <c r="AU36" i="40" s="1"/>
  <c r="X67" i="40"/>
  <c r="AS36" i="40" s="1"/>
  <c r="U67" i="40"/>
  <c r="AQ36" i="40" s="1"/>
  <c r="R67" i="40"/>
  <c r="AO36" i="40" s="1"/>
  <c r="O67" i="40"/>
  <c r="AM36" i="40" s="1"/>
  <c r="L67" i="40"/>
  <c r="AK36" i="40" s="1"/>
  <c r="I67" i="40"/>
  <c r="AI36" i="40" s="1"/>
  <c r="F67" i="40"/>
  <c r="AG36" i="40" s="1"/>
  <c r="AD66" i="40"/>
  <c r="AW35" i="40" s="1"/>
  <c r="AA66" i="40"/>
  <c r="AU35" i="40" s="1"/>
  <c r="X66" i="40"/>
  <c r="AS35" i="40" s="1"/>
  <c r="U66" i="40"/>
  <c r="AQ35" i="40" s="1"/>
  <c r="R66" i="40"/>
  <c r="AO35" i="40" s="1"/>
  <c r="O66" i="40"/>
  <c r="AM35" i="40" s="1"/>
  <c r="L66" i="40"/>
  <c r="AK35" i="40" s="1"/>
  <c r="I66" i="40"/>
  <c r="AI35" i="40" s="1"/>
  <c r="F66" i="40"/>
  <c r="AG35" i="40" s="1"/>
  <c r="AD65" i="40"/>
  <c r="AW34" i="40" s="1"/>
  <c r="AA65" i="40"/>
  <c r="AU34" i="40" s="1"/>
  <c r="X65" i="40"/>
  <c r="AS34" i="40" s="1"/>
  <c r="U65" i="40"/>
  <c r="AQ34" i="40" s="1"/>
  <c r="R65" i="40"/>
  <c r="AO34" i="40" s="1"/>
  <c r="O65" i="40"/>
  <c r="AM34" i="40" s="1"/>
  <c r="L65" i="40"/>
  <c r="AK34" i="40" s="1"/>
  <c r="I65" i="40"/>
  <c r="AI34" i="40" s="1"/>
  <c r="F65" i="40"/>
  <c r="AG34" i="40" s="1"/>
  <c r="AD64" i="40"/>
  <c r="AW33" i="40" s="1"/>
  <c r="AA64" i="40"/>
  <c r="AU33" i="40" s="1"/>
  <c r="X64" i="40"/>
  <c r="AS33" i="40" s="1"/>
  <c r="U64" i="40"/>
  <c r="AQ33" i="40" s="1"/>
  <c r="R64" i="40"/>
  <c r="AO33" i="40" s="1"/>
  <c r="O64" i="40"/>
  <c r="AM33" i="40" s="1"/>
  <c r="L64" i="40"/>
  <c r="AK33" i="40" s="1"/>
  <c r="I64" i="40"/>
  <c r="AI33" i="40" s="1"/>
  <c r="F64" i="40"/>
  <c r="AG33" i="40" s="1"/>
  <c r="AD63" i="40"/>
  <c r="AW32" i="40" s="1"/>
  <c r="AA63" i="40"/>
  <c r="AU32" i="40" s="1"/>
  <c r="X63" i="40"/>
  <c r="AS32" i="40" s="1"/>
  <c r="U63" i="40"/>
  <c r="AQ32" i="40" s="1"/>
  <c r="R63" i="40"/>
  <c r="AO32" i="40" s="1"/>
  <c r="O63" i="40"/>
  <c r="AM32" i="40" s="1"/>
  <c r="L63" i="40"/>
  <c r="AK32" i="40" s="1"/>
  <c r="I63" i="40"/>
  <c r="AI32" i="40" s="1"/>
  <c r="F63" i="40"/>
  <c r="AG32" i="40" s="1"/>
  <c r="AD62" i="40"/>
  <c r="AW31" i="40" s="1"/>
  <c r="AA62" i="40"/>
  <c r="AU31" i="40" s="1"/>
  <c r="X62" i="40"/>
  <c r="AS31" i="40" s="1"/>
  <c r="U62" i="40"/>
  <c r="AQ31" i="40" s="1"/>
  <c r="R62" i="40"/>
  <c r="AO31" i="40" s="1"/>
  <c r="O62" i="40"/>
  <c r="AM31" i="40" s="1"/>
  <c r="L62" i="40"/>
  <c r="AK31" i="40" s="1"/>
  <c r="I62" i="40"/>
  <c r="AI31" i="40" s="1"/>
  <c r="F62" i="40"/>
  <c r="AG31" i="40" s="1"/>
  <c r="AD61" i="40"/>
  <c r="AW30" i="40" s="1"/>
  <c r="AA61" i="40"/>
  <c r="AU30" i="40" s="1"/>
  <c r="X61" i="40"/>
  <c r="AS30" i="40" s="1"/>
  <c r="U61" i="40"/>
  <c r="AQ30" i="40" s="1"/>
  <c r="R61" i="40"/>
  <c r="AO30" i="40" s="1"/>
  <c r="O61" i="40"/>
  <c r="AM30" i="40" s="1"/>
  <c r="L61" i="40"/>
  <c r="AK30" i="40" s="1"/>
  <c r="I61" i="40"/>
  <c r="AI30" i="40" s="1"/>
  <c r="F61" i="40"/>
  <c r="AG30" i="40" s="1"/>
  <c r="AD60" i="40"/>
  <c r="AW29" i="40" s="1"/>
  <c r="AA60" i="40"/>
  <c r="AU29" i="40" s="1"/>
  <c r="X60" i="40"/>
  <c r="AS29" i="40" s="1"/>
  <c r="U60" i="40"/>
  <c r="AQ29" i="40" s="1"/>
  <c r="R60" i="40"/>
  <c r="AO29" i="40" s="1"/>
  <c r="O60" i="40"/>
  <c r="AM29" i="40" s="1"/>
  <c r="L60" i="40"/>
  <c r="AK29" i="40" s="1"/>
  <c r="I60" i="40"/>
  <c r="AI29" i="40" s="1"/>
  <c r="F60" i="40"/>
  <c r="AG29" i="40" s="1"/>
  <c r="AD59" i="40"/>
  <c r="AW28" i="40" s="1"/>
  <c r="AA59" i="40"/>
  <c r="AU28" i="40" s="1"/>
  <c r="X59" i="40"/>
  <c r="AS28" i="40" s="1"/>
  <c r="U59" i="40"/>
  <c r="AQ28" i="40" s="1"/>
  <c r="R59" i="40"/>
  <c r="AO28" i="40" s="1"/>
  <c r="O59" i="40"/>
  <c r="AM28" i="40" s="1"/>
  <c r="L59" i="40"/>
  <c r="AK28" i="40" s="1"/>
  <c r="I59" i="40"/>
  <c r="AI28" i="40" s="1"/>
  <c r="F59" i="40"/>
  <c r="AG28" i="40" s="1"/>
  <c r="AD58" i="40"/>
  <c r="AW27" i="40" s="1"/>
  <c r="AA58" i="40"/>
  <c r="AU27" i="40" s="1"/>
  <c r="X58" i="40"/>
  <c r="AS27" i="40" s="1"/>
  <c r="U58" i="40"/>
  <c r="AQ27" i="40" s="1"/>
  <c r="R58" i="40"/>
  <c r="AO27" i="40" s="1"/>
  <c r="O58" i="40"/>
  <c r="AM27" i="40" s="1"/>
  <c r="L58" i="40"/>
  <c r="AK27" i="40" s="1"/>
  <c r="I58" i="40"/>
  <c r="AI27" i="40" s="1"/>
  <c r="F58" i="40"/>
  <c r="AG27" i="40" s="1"/>
  <c r="AD57" i="40"/>
  <c r="AW26" i="40" s="1"/>
  <c r="AA57" i="40"/>
  <c r="AU26" i="40" s="1"/>
  <c r="X57" i="40"/>
  <c r="AS26" i="40" s="1"/>
  <c r="U57" i="40"/>
  <c r="AQ26" i="40" s="1"/>
  <c r="R57" i="40"/>
  <c r="AO26" i="40" s="1"/>
  <c r="O57" i="40"/>
  <c r="AM26" i="40" s="1"/>
  <c r="L57" i="40"/>
  <c r="AK26" i="40" s="1"/>
  <c r="I57" i="40"/>
  <c r="AI26" i="40" s="1"/>
  <c r="F57" i="40"/>
  <c r="AG26" i="40" s="1"/>
  <c r="AD56" i="40"/>
  <c r="AW25" i="40" s="1"/>
  <c r="AA56" i="40"/>
  <c r="AU25" i="40" s="1"/>
  <c r="X56" i="40"/>
  <c r="AS25" i="40" s="1"/>
  <c r="U56" i="40"/>
  <c r="AQ25" i="40" s="1"/>
  <c r="R56" i="40"/>
  <c r="AO25" i="40" s="1"/>
  <c r="O56" i="40"/>
  <c r="AM25" i="40" s="1"/>
  <c r="L56" i="40"/>
  <c r="AK25" i="40" s="1"/>
  <c r="I56" i="40"/>
  <c r="AI25" i="40" s="1"/>
  <c r="F56" i="40"/>
  <c r="AG25" i="40" s="1"/>
  <c r="AD55" i="40"/>
  <c r="AW24" i="40" s="1"/>
  <c r="AA55" i="40"/>
  <c r="AU24" i="40" s="1"/>
  <c r="X55" i="40"/>
  <c r="AS24" i="40" s="1"/>
  <c r="U55" i="40"/>
  <c r="AQ24" i="40" s="1"/>
  <c r="R55" i="40"/>
  <c r="AO24" i="40" s="1"/>
  <c r="O55" i="40"/>
  <c r="AM24" i="40" s="1"/>
  <c r="L55" i="40"/>
  <c r="AK24" i="40" s="1"/>
  <c r="I55" i="40"/>
  <c r="AI24" i="40" s="1"/>
  <c r="F55" i="40"/>
  <c r="AG24" i="40" s="1"/>
  <c r="AD54" i="40"/>
  <c r="AW23" i="40" s="1"/>
  <c r="AA54" i="40"/>
  <c r="AU23" i="40" s="1"/>
  <c r="X54" i="40"/>
  <c r="AS23" i="40" s="1"/>
  <c r="U54" i="40"/>
  <c r="AQ23" i="40" s="1"/>
  <c r="R54" i="40"/>
  <c r="AO23" i="40" s="1"/>
  <c r="O54" i="40"/>
  <c r="AM23" i="40" s="1"/>
  <c r="L54" i="40"/>
  <c r="AK23" i="40" s="1"/>
  <c r="I54" i="40"/>
  <c r="AI23" i="40" s="1"/>
  <c r="F54" i="40"/>
  <c r="AG23" i="40" s="1"/>
  <c r="AD53" i="40"/>
  <c r="AW22" i="40" s="1"/>
  <c r="AA53" i="40"/>
  <c r="AU22" i="40" s="1"/>
  <c r="X53" i="40"/>
  <c r="AS22" i="40" s="1"/>
  <c r="U53" i="40"/>
  <c r="AQ22" i="40" s="1"/>
  <c r="R53" i="40"/>
  <c r="AO22" i="40" s="1"/>
  <c r="O53" i="40"/>
  <c r="AM22" i="40" s="1"/>
  <c r="L53" i="40"/>
  <c r="AK22" i="40" s="1"/>
  <c r="I53" i="40"/>
  <c r="AI22" i="40" s="1"/>
  <c r="F53" i="40"/>
  <c r="AG22" i="40" s="1"/>
  <c r="AD52" i="40"/>
  <c r="AW21" i="40" s="1"/>
  <c r="AA52" i="40"/>
  <c r="AU21" i="40" s="1"/>
  <c r="X52" i="40"/>
  <c r="AS21" i="40" s="1"/>
  <c r="U52" i="40"/>
  <c r="AQ21" i="40" s="1"/>
  <c r="R52" i="40"/>
  <c r="AO21" i="40" s="1"/>
  <c r="O52" i="40"/>
  <c r="AM21" i="40" s="1"/>
  <c r="L52" i="40"/>
  <c r="AK21" i="40" s="1"/>
  <c r="I52" i="40"/>
  <c r="AI21" i="40" s="1"/>
  <c r="F52" i="40"/>
  <c r="AG21" i="40" s="1"/>
  <c r="AD51" i="40"/>
  <c r="AW20" i="40" s="1"/>
  <c r="AA51" i="40"/>
  <c r="AU20" i="40" s="1"/>
  <c r="X51" i="40"/>
  <c r="AS20" i="40" s="1"/>
  <c r="U51" i="40"/>
  <c r="AQ20" i="40" s="1"/>
  <c r="R51" i="40"/>
  <c r="AO20" i="40" s="1"/>
  <c r="O51" i="40"/>
  <c r="AM20" i="40" s="1"/>
  <c r="L51" i="40"/>
  <c r="AK20" i="40" s="1"/>
  <c r="I51" i="40"/>
  <c r="AI20" i="40" s="1"/>
  <c r="F51" i="40"/>
  <c r="AG20" i="40" s="1"/>
  <c r="AD50" i="40"/>
  <c r="AW19" i="40" s="1"/>
  <c r="AA50" i="40"/>
  <c r="AU19" i="40" s="1"/>
  <c r="X50" i="40"/>
  <c r="AS19" i="40" s="1"/>
  <c r="U50" i="40"/>
  <c r="AQ19" i="40" s="1"/>
  <c r="R50" i="40"/>
  <c r="AO19" i="40" s="1"/>
  <c r="O50" i="40"/>
  <c r="AM19" i="40" s="1"/>
  <c r="L50" i="40"/>
  <c r="AK19" i="40" s="1"/>
  <c r="I50" i="40"/>
  <c r="AI19" i="40" s="1"/>
  <c r="F50" i="40"/>
  <c r="AG19" i="40" s="1"/>
  <c r="AD49" i="40"/>
  <c r="AW18" i="40" s="1"/>
  <c r="AA49" i="40"/>
  <c r="AU18" i="40" s="1"/>
  <c r="X49" i="40"/>
  <c r="AS18" i="40" s="1"/>
  <c r="U49" i="40"/>
  <c r="AQ18" i="40" s="1"/>
  <c r="R49" i="40"/>
  <c r="AO18" i="40" s="1"/>
  <c r="O49" i="40"/>
  <c r="AM18" i="40" s="1"/>
  <c r="L49" i="40"/>
  <c r="AK18" i="40" s="1"/>
  <c r="I49" i="40"/>
  <c r="AI18" i="40" s="1"/>
  <c r="F49" i="40"/>
  <c r="AG18" i="40" s="1"/>
  <c r="AD48" i="40"/>
  <c r="AW17" i="40" s="1"/>
  <c r="AA48" i="40"/>
  <c r="AU17" i="40" s="1"/>
  <c r="X48" i="40"/>
  <c r="AS17" i="40" s="1"/>
  <c r="U48" i="40"/>
  <c r="AQ17" i="40" s="1"/>
  <c r="R48" i="40"/>
  <c r="AO17" i="40" s="1"/>
  <c r="O48" i="40"/>
  <c r="AM17" i="40" s="1"/>
  <c r="L48" i="40"/>
  <c r="AK17" i="40" s="1"/>
  <c r="I48" i="40"/>
  <c r="AI17" i="40" s="1"/>
  <c r="F48" i="40"/>
  <c r="AG17" i="40" s="1"/>
  <c r="AD47" i="40"/>
  <c r="AW16" i="40" s="1"/>
  <c r="AA47" i="40"/>
  <c r="AU16" i="40" s="1"/>
  <c r="X47" i="40"/>
  <c r="AS16" i="40" s="1"/>
  <c r="U47" i="40"/>
  <c r="AQ16" i="40" s="1"/>
  <c r="R47" i="40"/>
  <c r="AO16" i="40" s="1"/>
  <c r="O47" i="40"/>
  <c r="AM16" i="40" s="1"/>
  <c r="L47" i="40"/>
  <c r="AK16" i="40" s="1"/>
  <c r="I47" i="40"/>
  <c r="AI16" i="40" s="1"/>
  <c r="F47" i="40"/>
  <c r="AG16" i="40" s="1"/>
  <c r="AD46" i="40"/>
  <c r="AW15" i="40" s="1"/>
  <c r="AA46" i="40"/>
  <c r="AU15" i="40" s="1"/>
  <c r="X46" i="40"/>
  <c r="AS15" i="40" s="1"/>
  <c r="U46" i="40"/>
  <c r="AQ15" i="40" s="1"/>
  <c r="R46" i="40"/>
  <c r="AO15" i="40" s="1"/>
  <c r="O46" i="40"/>
  <c r="AM15" i="40" s="1"/>
  <c r="L46" i="40"/>
  <c r="AK15" i="40" s="1"/>
  <c r="I46" i="40"/>
  <c r="AI15" i="40" s="1"/>
  <c r="F46" i="40"/>
  <c r="AG15" i="40" s="1"/>
  <c r="AD45" i="40"/>
  <c r="AW14" i="40" s="1"/>
  <c r="AA45" i="40"/>
  <c r="AU14" i="40" s="1"/>
  <c r="X45" i="40"/>
  <c r="AS14" i="40" s="1"/>
  <c r="U45" i="40"/>
  <c r="AQ14" i="40" s="1"/>
  <c r="R45" i="40"/>
  <c r="AO14" i="40" s="1"/>
  <c r="O45" i="40"/>
  <c r="AM14" i="40" s="1"/>
  <c r="L45" i="40"/>
  <c r="AK14" i="40" s="1"/>
  <c r="I45" i="40"/>
  <c r="AI14" i="40" s="1"/>
  <c r="F45" i="40"/>
  <c r="AG14" i="40" s="1"/>
  <c r="AD44" i="40"/>
  <c r="AW13" i="40" s="1"/>
  <c r="AA44" i="40"/>
  <c r="AU13" i="40" s="1"/>
  <c r="X44" i="40"/>
  <c r="AS13" i="40" s="1"/>
  <c r="U44" i="40"/>
  <c r="AQ13" i="40" s="1"/>
  <c r="R44" i="40"/>
  <c r="AO13" i="40" s="1"/>
  <c r="O44" i="40"/>
  <c r="AM13" i="40" s="1"/>
  <c r="L44" i="40"/>
  <c r="AK13" i="40" s="1"/>
  <c r="I44" i="40"/>
  <c r="AI13" i="40" s="1"/>
  <c r="F44" i="40"/>
  <c r="AG13" i="40" s="1"/>
  <c r="AD43" i="40"/>
  <c r="AW12" i="40" s="1"/>
  <c r="AA43" i="40"/>
  <c r="AU12" i="40" s="1"/>
  <c r="X43" i="40"/>
  <c r="AS12" i="40" s="1"/>
  <c r="U43" i="40"/>
  <c r="AQ12" i="40" s="1"/>
  <c r="R43" i="40"/>
  <c r="AO12" i="40" s="1"/>
  <c r="O43" i="40"/>
  <c r="AM12" i="40" s="1"/>
  <c r="L43" i="40"/>
  <c r="AK12" i="40" s="1"/>
  <c r="I43" i="40"/>
  <c r="AI12" i="40" s="1"/>
  <c r="F43" i="40"/>
  <c r="AG12" i="40" s="1"/>
  <c r="AD42" i="40"/>
  <c r="AW11" i="40" s="1"/>
  <c r="AA42" i="40"/>
  <c r="AU11" i="40" s="1"/>
  <c r="X42" i="40"/>
  <c r="AS11" i="40" s="1"/>
  <c r="U42" i="40"/>
  <c r="AQ11" i="40" s="1"/>
  <c r="R42" i="40"/>
  <c r="AO11" i="40" s="1"/>
  <c r="O42" i="40"/>
  <c r="AM11" i="40" s="1"/>
  <c r="L42" i="40"/>
  <c r="AK11" i="40" s="1"/>
  <c r="I42" i="40"/>
  <c r="AI11" i="40" s="1"/>
  <c r="F42" i="40"/>
  <c r="AG11" i="40" s="1"/>
  <c r="AD41" i="40"/>
  <c r="AW10" i="40" s="1"/>
  <c r="AA41" i="40"/>
  <c r="AU10" i="40" s="1"/>
  <c r="X41" i="40"/>
  <c r="AS10" i="40" s="1"/>
  <c r="U41" i="40"/>
  <c r="AQ10" i="40" s="1"/>
  <c r="R41" i="40"/>
  <c r="AO10" i="40" s="1"/>
  <c r="O41" i="40"/>
  <c r="AM10" i="40" s="1"/>
  <c r="L41" i="40"/>
  <c r="AK10" i="40" s="1"/>
  <c r="I41" i="40"/>
  <c r="AI10" i="40" s="1"/>
  <c r="F41" i="40"/>
  <c r="AG10" i="40" s="1"/>
  <c r="AD40" i="40"/>
  <c r="AW9" i="40" s="1"/>
  <c r="AA40" i="40"/>
  <c r="AU9" i="40" s="1"/>
  <c r="X40" i="40"/>
  <c r="AS9" i="40" s="1"/>
  <c r="U40" i="40"/>
  <c r="AQ9" i="40" s="1"/>
  <c r="R40" i="40"/>
  <c r="AO9" i="40" s="1"/>
  <c r="O40" i="40"/>
  <c r="AM9" i="40" s="1"/>
  <c r="L40" i="40"/>
  <c r="AK9" i="40" s="1"/>
  <c r="I40" i="40"/>
  <c r="AI9" i="40" s="1"/>
  <c r="F40" i="40"/>
  <c r="AG9" i="40" s="1"/>
  <c r="AD39" i="40"/>
  <c r="AW8" i="40" s="1"/>
  <c r="AA39" i="40"/>
  <c r="AU8" i="40" s="1"/>
  <c r="X39" i="40"/>
  <c r="AS8" i="40" s="1"/>
  <c r="U39" i="40"/>
  <c r="AQ8" i="40" s="1"/>
  <c r="R39" i="40"/>
  <c r="AO8" i="40" s="1"/>
  <c r="O39" i="40"/>
  <c r="AM8" i="40" s="1"/>
  <c r="L39" i="40"/>
  <c r="AK8" i="40" s="1"/>
  <c r="I39" i="40"/>
  <c r="AI8" i="40" s="1"/>
  <c r="F39" i="40"/>
  <c r="AG8" i="40" s="1"/>
  <c r="AD38" i="40"/>
  <c r="AA38" i="40"/>
  <c r="X38" i="40"/>
  <c r="U38" i="40"/>
  <c r="R38" i="40"/>
  <c r="O38" i="40"/>
  <c r="L38" i="40"/>
  <c r="I38" i="40"/>
  <c r="F38" i="40"/>
  <c r="AD37" i="40"/>
  <c r="AA37" i="40"/>
  <c r="X37" i="40"/>
  <c r="U37" i="40"/>
  <c r="R37" i="40"/>
  <c r="O37" i="40"/>
  <c r="L37" i="40"/>
  <c r="I37" i="40"/>
  <c r="F37" i="40"/>
  <c r="AD36" i="40"/>
  <c r="AA36" i="40"/>
  <c r="X36" i="40"/>
  <c r="U36" i="40"/>
  <c r="R36" i="40"/>
  <c r="O36" i="40"/>
  <c r="L36" i="40"/>
  <c r="I36" i="40"/>
  <c r="F36" i="40"/>
  <c r="AD35" i="40"/>
  <c r="AA35" i="40"/>
  <c r="X35" i="40"/>
  <c r="U35" i="40"/>
  <c r="R35" i="40"/>
  <c r="O35" i="40"/>
  <c r="L35" i="40"/>
  <c r="I35" i="40"/>
  <c r="F35" i="40"/>
  <c r="AD34" i="40"/>
  <c r="AA34" i="40"/>
  <c r="X34" i="40"/>
  <c r="U34" i="40"/>
  <c r="R34" i="40"/>
  <c r="O34" i="40"/>
  <c r="L34" i="40"/>
  <c r="I34" i="40"/>
  <c r="F34" i="40"/>
  <c r="AD33" i="40"/>
  <c r="AA33" i="40"/>
  <c r="X33" i="40"/>
  <c r="U33" i="40"/>
  <c r="R33" i="40"/>
  <c r="O33" i="40"/>
  <c r="L33" i="40"/>
  <c r="I33" i="40"/>
  <c r="F33" i="40"/>
  <c r="AD32" i="40"/>
  <c r="AA32" i="40"/>
  <c r="X32" i="40"/>
  <c r="U32" i="40"/>
  <c r="R32" i="40"/>
  <c r="O32" i="40"/>
  <c r="L32" i="40"/>
  <c r="I32" i="40"/>
  <c r="F32" i="40"/>
  <c r="AD31" i="40"/>
  <c r="AW7" i="40" s="1"/>
  <c r="AA31" i="40"/>
  <c r="AU7" i="40" s="1"/>
  <c r="X31" i="40"/>
  <c r="AS7" i="40" s="1"/>
  <c r="U31" i="40"/>
  <c r="AQ7" i="40" s="1"/>
  <c r="R31" i="40"/>
  <c r="AO7" i="40" s="1"/>
  <c r="O31" i="40"/>
  <c r="AM7" i="40" s="1"/>
  <c r="L31" i="40"/>
  <c r="AK7" i="40" s="1"/>
  <c r="I31" i="40"/>
  <c r="AI7" i="40" s="1"/>
  <c r="F31" i="40"/>
  <c r="AG7" i="40" s="1"/>
  <c r="AD30" i="40"/>
  <c r="AA30" i="40"/>
  <c r="X30" i="40"/>
  <c r="U30" i="40"/>
  <c r="R30" i="40"/>
  <c r="O30" i="40"/>
  <c r="L30" i="40"/>
  <c r="I30" i="40"/>
  <c r="F30" i="40"/>
  <c r="AD29" i="40"/>
  <c r="AA29" i="40"/>
  <c r="X29" i="40"/>
  <c r="U29" i="40"/>
  <c r="R29" i="40"/>
  <c r="O29" i="40"/>
  <c r="L29" i="40"/>
  <c r="I29" i="40"/>
  <c r="F29" i="40"/>
  <c r="AD28" i="40"/>
  <c r="AA28" i="40"/>
  <c r="X28" i="40"/>
  <c r="U28" i="40"/>
  <c r="R28" i="40"/>
  <c r="O28" i="40"/>
  <c r="L28" i="40"/>
  <c r="I28" i="40"/>
  <c r="F28" i="40"/>
  <c r="AD27" i="40"/>
  <c r="AA27" i="40"/>
  <c r="X27" i="40"/>
  <c r="U27" i="40"/>
  <c r="R27" i="40"/>
  <c r="O27" i="40"/>
  <c r="L27" i="40"/>
  <c r="I27" i="40"/>
  <c r="F27" i="40"/>
  <c r="AD26" i="40"/>
  <c r="AA26" i="40"/>
  <c r="X26" i="40"/>
  <c r="U26" i="40"/>
  <c r="R26" i="40"/>
  <c r="O26" i="40"/>
  <c r="L26" i="40"/>
  <c r="I26" i="40"/>
  <c r="F26" i="40"/>
  <c r="AD25" i="40"/>
  <c r="AA25" i="40"/>
  <c r="X25" i="40"/>
  <c r="U25" i="40"/>
  <c r="R25" i="40"/>
  <c r="O25" i="40"/>
  <c r="L25" i="40"/>
  <c r="I25" i="40"/>
  <c r="F25" i="40"/>
  <c r="AD24" i="40"/>
  <c r="AA24" i="40"/>
  <c r="X24" i="40"/>
  <c r="U24" i="40"/>
  <c r="R24" i="40"/>
  <c r="O24" i="40"/>
  <c r="L24" i="40"/>
  <c r="I24" i="40"/>
  <c r="F24" i="40"/>
  <c r="AD23" i="40"/>
  <c r="AA23" i="40"/>
  <c r="X23" i="40"/>
  <c r="U23" i="40"/>
  <c r="R23" i="40"/>
  <c r="O23" i="40"/>
  <c r="L23" i="40"/>
  <c r="I23" i="40"/>
  <c r="F23" i="40"/>
  <c r="AD22" i="40"/>
  <c r="AA22" i="40"/>
  <c r="X22" i="40"/>
  <c r="U22" i="40"/>
  <c r="R22" i="40"/>
  <c r="O22" i="40"/>
  <c r="L22" i="40"/>
  <c r="I22" i="40"/>
  <c r="F22" i="40"/>
  <c r="AD21" i="40"/>
  <c r="AA21" i="40"/>
  <c r="X21" i="40"/>
  <c r="U21" i="40"/>
  <c r="R21" i="40"/>
  <c r="O21" i="40"/>
  <c r="L21" i="40"/>
  <c r="I21" i="40"/>
  <c r="F21" i="40"/>
  <c r="AD20" i="40"/>
  <c r="AA20" i="40"/>
  <c r="X20" i="40"/>
  <c r="U20" i="40"/>
  <c r="R20" i="40"/>
  <c r="O20" i="40"/>
  <c r="L20" i="40"/>
  <c r="I20" i="40"/>
  <c r="F20" i="40"/>
  <c r="AD19" i="40"/>
  <c r="AA19" i="40"/>
  <c r="X19" i="40"/>
  <c r="U19" i="40"/>
  <c r="R19" i="40"/>
  <c r="O19" i="40"/>
  <c r="L19" i="40"/>
  <c r="I19" i="40"/>
  <c r="F19" i="40"/>
  <c r="AD18" i="40"/>
  <c r="AA18" i="40"/>
  <c r="X18" i="40"/>
  <c r="U18" i="40"/>
  <c r="R18" i="40"/>
  <c r="O18" i="40"/>
  <c r="L18" i="40"/>
  <c r="I18" i="40"/>
  <c r="F18" i="40"/>
  <c r="AD17" i="40"/>
  <c r="AA17" i="40"/>
  <c r="X17" i="40"/>
  <c r="U17" i="40"/>
  <c r="R17" i="40"/>
  <c r="O17" i="40"/>
  <c r="L17" i="40"/>
  <c r="I17" i="40"/>
  <c r="F17" i="40"/>
  <c r="AD16" i="40"/>
  <c r="AA16" i="40"/>
  <c r="X16" i="40"/>
  <c r="U16" i="40"/>
  <c r="R16" i="40"/>
  <c r="O16" i="40"/>
  <c r="L16" i="40"/>
  <c r="I16" i="40"/>
  <c r="F16" i="40"/>
  <c r="AD15" i="40"/>
  <c r="AA15" i="40"/>
  <c r="X15" i="40"/>
  <c r="U15" i="40"/>
  <c r="R15" i="40"/>
  <c r="O15" i="40"/>
  <c r="L15" i="40"/>
  <c r="I15" i="40"/>
  <c r="F15" i="40"/>
  <c r="AD14" i="40"/>
  <c r="AA14" i="40"/>
  <c r="X14" i="40"/>
  <c r="U14" i="40"/>
  <c r="R14" i="40"/>
  <c r="O14" i="40"/>
  <c r="L14" i="40"/>
  <c r="I14" i="40"/>
  <c r="F14" i="40"/>
  <c r="AD13" i="40"/>
  <c r="AA13" i="40"/>
  <c r="X13" i="40"/>
  <c r="U13" i="40"/>
  <c r="R13" i="40"/>
  <c r="O13" i="40"/>
  <c r="L13" i="40"/>
  <c r="I13" i="40"/>
  <c r="F13" i="40"/>
  <c r="AD12" i="40"/>
  <c r="AA12" i="40"/>
  <c r="X12" i="40"/>
  <c r="U12" i="40"/>
  <c r="R12" i="40"/>
  <c r="O12" i="40"/>
  <c r="L12" i="40"/>
  <c r="I12" i="40"/>
  <c r="F12" i="40"/>
  <c r="AD11" i="40"/>
  <c r="AA11" i="40"/>
  <c r="X11" i="40"/>
  <c r="U11" i="40"/>
  <c r="R11" i="40"/>
  <c r="O11" i="40"/>
  <c r="L11" i="40"/>
  <c r="I11" i="40"/>
  <c r="F11" i="40"/>
  <c r="AD10" i="40"/>
  <c r="AA10" i="40"/>
  <c r="X10" i="40"/>
  <c r="U10" i="40"/>
  <c r="R10" i="40"/>
  <c r="O10" i="40"/>
  <c r="L10" i="40"/>
  <c r="I10" i="40"/>
  <c r="F10" i="40"/>
  <c r="AD9" i="40"/>
  <c r="AA9" i="40"/>
  <c r="X9" i="40"/>
  <c r="U9" i="40"/>
  <c r="R9" i="40"/>
  <c r="O9" i="40"/>
  <c r="L9" i="40"/>
  <c r="I9" i="40"/>
  <c r="F9" i="40"/>
  <c r="AD8" i="40"/>
  <c r="AA8" i="40"/>
  <c r="X8" i="40"/>
  <c r="U8" i="40"/>
  <c r="R8" i="40"/>
  <c r="O8" i="40"/>
  <c r="L8" i="40"/>
  <c r="I8" i="40"/>
  <c r="F8" i="40"/>
  <c r="AD7" i="40"/>
  <c r="AA7" i="40"/>
  <c r="X7" i="40"/>
  <c r="U7" i="40"/>
  <c r="R7" i="40"/>
  <c r="O7" i="40"/>
  <c r="L7" i="40"/>
  <c r="I7" i="40"/>
  <c r="F7" i="40"/>
  <c r="AW6" i="40"/>
  <c r="AU6" i="40"/>
  <c r="AS6" i="40"/>
  <c r="AQ6" i="40"/>
  <c r="AO6" i="40"/>
  <c r="AM6" i="40"/>
  <c r="AK6" i="40"/>
  <c r="AI6" i="40"/>
  <c r="AF5" i="70" l="1"/>
  <c r="AZ48" i="40"/>
  <c r="AY48" i="40" s="1"/>
  <c r="AZ37" i="40"/>
  <c r="AY37" i="40" s="1"/>
  <c r="AZ17" i="40"/>
  <c r="AY17" i="40" s="1"/>
  <c r="AZ40" i="40"/>
  <c r="AY40" i="40" s="1"/>
  <c r="AZ24" i="40"/>
  <c r="AY24" i="40" s="1"/>
  <c r="AZ8" i="40"/>
  <c r="AY8" i="40" s="1"/>
  <c r="AZ39" i="40"/>
  <c r="AY39" i="40" s="1"/>
  <c r="AZ23" i="40"/>
  <c r="AY23" i="40" s="1"/>
  <c r="AZ7" i="40"/>
  <c r="AY7" i="40" s="1"/>
  <c r="AZ42" i="40"/>
  <c r="AY42" i="40" s="1"/>
  <c r="AZ26" i="40"/>
  <c r="AY26" i="40" s="1"/>
  <c r="AZ10" i="40"/>
  <c r="AY10" i="40" s="1"/>
  <c r="AZ9" i="40"/>
  <c r="AY9" i="40" s="1"/>
  <c r="AZ16" i="40"/>
  <c r="AY16" i="40" s="1"/>
  <c r="AZ31" i="40"/>
  <c r="AY31" i="40" s="1"/>
  <c r="AZ29" i="40"/>
  <c r="AY29" i="40" s="1"/>
  <c r="AZ18" i="40"/>
  <c r="AY18" i="40" s="1"/>
  <c r="AZ45" i="40"/>
  <c r="AY45" i="40" s="1"/>
  <c r="AZ28" i="40"/>
  <c r="AY28" i="40" s="1"/>
  <c r="AZ43" i="40"/>
  <c r="AY43" i="40" s="1"/>
  <c r="AZ11" i="40"/>
  <c r="AY11" i="40" s="1"/>
  <c r="AZ30" i="40"/>
  <c r="AY30" i="40" s="1"/>
  <c r="AZ33" i="40"/>
  <c r="AY33" i="40" s="1"/>
  <c r="AZ13" i="40"/>
  <c r="AY13" i="40" s="1"/>
  <c r="AZ36" i="40"/>
  <c r="AY36" i="40" s="1"/>
  <c r="AZ20" i="40"/>
  <c r="AY20" i="40" s="1"/>
  <c r="AZ6" i="40"/>
  <c r="AY6" i="40" s="1"/>
  <c r="AZ35" i="40"/>
  <c r="AY35" i="40" s="1"/>
  <c r="AZ19" i="40"/>
  <c r="AY19" i="40" s="1"/>
  <c r="AZ41" i="40"/>
  <c r="AY41" i="40" s="1"/>
  <c r="AZ38" i="40"/>
  <c r="AY38" i="40" s="1"/>
  <c r="AZ22" i="40"/>
  <c r="AY22" i="40" s="1"/>
  <c r="AZ25" i="40"/>
  <c r="AY25" i="40" s="1"/>
  <c r="AZ32" i="40"/>
  <c r="AY32" i="40" s="1"/>
  <c r="AZ47" i="40"/>
  <c r="AY47" i="40" s="1"/>
  <c r="AZ15" i="40"/>
  <c r="AY15" i="40" s="1"/>
  <c r="AZ34" i="40"/>
  <c r="AY34" i="40" s="1"/>
  <c r="AZ21" i="40"/>
  <c r="AY21" i="40" s="1"/>
  <c r="AZ44" i="40"/>
  <c r="AY44" i="40" s="1"/>
  <c r="AZ12" i="40"/>
  <c r="AY12" i="40" s="1"/>
  <c r="AZ27" i="40"/>
  <c r="AY27" i="40" s="1"/>
  <c r="AZ46" i="40"/>
  <c r="AY46" i="40" s="1"/>
  <c r="AZ14" i="40"/>
  <c r="AY14" i="40" s="1"/>
  <c r="BB10" i="40"/>
  <c r="BA10" i="40" s="1"/>
  <c r="BB14" i="40"/>
  <c r="BA14" i="40" s="1"/>
  <c r="BB18" i="40"/>
  <c r="BA18" i="40" s="1"/>
  <c r="BB22" i="40"/>
  <c r="BA22" i="40" s="1"/>
  <c r="BB26" i="40"/>
  <c r="BA26" i="40" s="1"/>
  <c r="BB30" i="40"/>
  <c r="BA30" i="40" s="1"/>
  <c r="BB34" i="40"/>
  <c r="BA34" i="40" s="1"/>
  <c r="BB38" i="40"/>
  <c r="BA38" i="40" s="1"/>
  <c r="BB42" i="40"/>
  <c r="BA42" i="40" s="1"/>
  <c r="BB46" i="40"/>
  <c r="BA46" i="40" s="1"/>
  <c r="BB9" i="40"/>
  <c r="BA9" i="40" s="1"/>
  <c r="BB13" i="40"/>
  <c r="BA13" i="40" s="1"/>
  <c r="BB25" i="40"/>
  <c r="BA25" i="40" s="1"/>
  <c r="BB33" i="40"/>
  <c r="BA33" i="40" s="1"/>
  <c r="BB45" i="40"/>
  <c r="BA45" i="40" s="1"/>
  <c r="BB7" i="40"/>
  <c r="BA7" i="40" s="1"/>
  <c r="BB11" i="40"/>
  <c r="BA11" i="40" s="1"/>
  <c r="BB15" i="40"/>
  <c r="BA15" i="40" s="1"/>
  <c r="BB19" i="40"/>
  <c r="BA19" i="40" s="1"/>
  <c r="BB23" i="40"/>
  <c r="BA23" i="40" s="1"/>
  <c r="BB27" i="40"/>
  <c r="BA27" i="40" s="1"/>
  <c r="BB31" i="40"/>
  <c r="BA31" i="40" s="1"/>
  <c r="BB35" i="40"/>
  <c r="BA35" i="40" s="1"/>
  <c r="BB39" i="40"/>
  <c r="BA39" i="40" s="1"/>
  <c r="BB43" i="40"/>
  <c r="BA43" i="40" s="1"/>
  <c r="BB47" i="40"/>
  <c r="BA47" i="40" s="1"/>
  <c r="BB21" i="40"/>
  <c r="BA21" i="40" s="1"/>
  <c r="BB37" i="40"/>
  <c r="BA37" i="40" s="1"/>
  <c r="BB6" i="40"/>
  <c r="BA6" i="40" s="1"/>
  <c r="BB8" i="40"/>
  <c r="BA8" i="40" s="1"/>
  <c r="BB12" i="40"/>
  <c r="BA12" i="40" s="1"/>
  <c r="BB16" i="40"/>
  <c r="BA16" i="40" s="1"/>
  <c r="BB20" i="40"/>
  <c r="BA20" i="40" s="1"/>
  <c r="BB24" i="40"/>
  <c r="BA24" i="40" s="1"/>
  <c r="BB28" i="40"/>
  <c r="BA28" i="40" s="1"/>
  <c r="BB32" i="40"/>
  <c r="BA32" i="40" s="1"/>
  <c r="BB36" i="40"/>
  <c r="BA36" i="40" s="1"/>
  <c r="BB40" i="40"/>
  <c r="BA40" i="40" s="1"/>
  <c r="BB44" i="40"/>
  <c r="BA44" i="40" s="1"/>
  <c r="BB48" i="40"/>
  <c r="BB17" i="40"/>
  <c r="BA17" i="40" s="1"/>
  <c r="BB29" i="40"/>
  <c r="BA29" i="40" s="1"/>
  <c r="BB41" i="40"/>
  <c r="BA41" i="40" s="1"/>
  <c r="BH10" i="40"/>
  <c r="BG10" i="40" s="1"/>
  <c r="BH14" i="40"/>
  <c r="BG14" i="40" s="1"/>
  <c r="BH18" i="40"/>
  <c r="BG18" i="40" s="1"/>
  <c r="BH22" i="40"/>
  <c r="BG22" i="40" s="1"/>
  <c r="BH26" i="40"/>
  <c r="BG26" i="40" s="1"/>
  <c r="BH30" i="40"/>
  <c r="BG30" i="40" s="1"/>
  <c r="BH34" i="40"/>
  <c r="BG34" i="40" s="1"/>
  <c r="BH38" i="40"/>
  <c r="BG38" i="40" s="1"/>
  <c r="BH42" i="40"/>
  <c r="BG42" i="40" s="1"/>
  <c r="BH46" i="40"/>
  <c r="BG46" i="40" s="1"/>
  <c r="BH7" i="40"/>
  <c r="BG7" i="40" s="1"/>
  <c r="BH11" i="40"/>
  <c r="BG11" i="40" s="1"/>
  <c r="BH15" i="40"/>
  <c r="BG15" i="40" s="1"/>
  <c r="BH19" i="40"/>
  <c r="BG19" i="40" s="1"/>
  <c r="BH23" i="40"/>
  <c r="BG23" i="40" s="1"/>
  <c r="BH27" i="40"/>
  <c r="BG27" i="40" s="1"/>
  <c r="BH31" i="40"/>
  <c r="BG31" i="40" s="1"/>
  <c r="BH35" i="40"/>
  <c r="BG35" i="40" s="1"/>
  <c r="BH39" i="40"/>
  <c r="BG39" i="40" s="1"/>
  <c r="BH43" i="40"/>
  <c r="BG43" i="40" s="1"/>
  <c r="BH47" i="40"/>
  <c r="BG47" i="40" s="1"/>
  <c r="BH8" i="40"/>
  <c r="BG8" i="40" s="1"/>
  <c r="BH12" i="40"/>
  <c r="BG12" i="40" s="1"/>
  <c r="BH16" i="40"/>
  <c r="BG16" i="40" s="1"/>
  <c r="BH20" i="40"/>
  <c r="BG20" i="40" s="1"/>
  <c r="BH24" i="40"/>
  <c r="BG24" i="40" s="1"/>
  <c r="BH28" i="40"/>
  <c r="BG28" i="40" s="1"/>
  <c r="BH32" i="40"/>
  <c r="BG32" i="40" s="1"/>
  <c r="BH36" i="40"/>
  <c r="BG36" i="40" s="1"/>
  <c r="BH40" i="40"/>
  <c r="BG40" i="40" s="1"/>
  <c r="BH44" i="40"/>
  <c r="BG44" i="40" s="1"/>
  <c r="BH48" i="40"/>
  <c r="BG48" i="40" s="1"/>
  <c r="BH13" i="40"/>
  <c r="BG13" i="40" s="1"/>
  <c r="BH29" i="40"/>
  <c r="BG29" i="40" s="1"/>
  <c r="BH45" i="40"/>
  <c r="BG45" i="40" s="1"/>
  <c r="BH17" i="40"/>
  <c r="BG17" i="40" s="1"/>
  <c r="BH33" i="40"/>
  <c r="BG33" i="40" s="1"/>
  <c r="BH6" i="40"/>
  <c r="BG6" i="40" s="1"/>
  <c r="BH21" i="40"/>
  <c r="BG21" i="40" s="1"/>
  <c r="BH37" i="40"/>
  <c r="BG37" i="40" s="1"/>
  <c r="BH9" i="40"/>
  <c r="BG9" i="40" s="1"/>
  <c r="BH25" i="40"/>
  <c r="BG25" i="40" s="1"/>
  <c r="BH41" i="40"/>
  <c r="BG41" i="40" s="1"/>
  <c r="BJ9" i="40"/>
  <c r="BI9" i="40" s="1"/>
  <c r="BJ13" i="40"/>
  <c r="BI13" i="40" s="1"/>
  <c r="BJ17" i="40"/>
  <c r="BI17" i="40" s="1"/>
  <c r="BJ21" i="40"/>
  <c r="BI21" i="40" s="1"/>
  <c r="BJ25" i="40"/>
  <c r="BI25" i="40" s="1"/>
  <c r="BJ29" i="40"/>
  <c r="BI29" i="40" s="1"/>
  <c r="BJ33" i="40"/>
  <c r="BI33" i="40" s="1"/>
  <c r="BJ37" i="40"/>
  <c r="BI37" i="40" s="1"/>
  <c r="BJ41" i="40"/>
  <c r="BI41" i="40" s="1"/>
  <c r="BJ45" i="40"/>
  <c r="BI45" i="40" s="1"/>
  <c r="BJ6" i="40"/>
  <c r="BI6" i="40" s="1"/>
  <c r="BJ10" i="40"/>
  <c r="BI10" i="40" s="1"/>
  <c r="BJ14" i="40"/>
  <c r="BI14" i="40" s="1"/>
  <c r="BJ18" i="40"/>
  <c r="BI18" i="40" s="1"/>
  <c r="BJ22" i="40"/>
  <c r="BI22" i="40" s="1"/>
  <c r="BJ26" i="40"/>
  <c r="BI26" i="40" s="1"/>
  <c r="BJ30" i="40"/>
  <c r="BI30" i="40" s="1"/>
  <c r="BJ34" i="40"/>
  <c r="BI34" i="40" s="1"/>
  <c r="BJ38" i="40"/>
  <c r="BI38" i="40" s="1"/>
  <c r="BJ42" i="40"/>
  <c r="BI42" i="40" s="1"/>
  <c r="BJ46" i="40"/>
  <c r="BI46" i="40" s="1"/>
  <c r="BJ7" i="40"/>
  <c r="BI7" i="40" s="1"/>
  <c r="BJ11" i="40"/>
  <c r="BI11" i="40" s="1"/>
  <c r="BJ15" i="40"/>
  <c r="BI15" i="40" s="1"/>
  <c r="BJ19" i="40"/>
  <c r="BI19" i="40" s="1"/>
  <c r="BJ23" i="40"/>
  <c r="BI23" i="40" s="1"/>
  <c r="BJ27" i="40"/>
  <c r="BI27" i="40" s="1"/>
  <c r="BJ31" i="40"/>
  <c r="BI31" i="40" s="1"/>
  <c r="BJ35" i="40"/>
  <c r="BI35" i="40" s="1"/>
  <c r="BJ39" i="40"/>
  <c r="BI39" i="40" s="1"/>
  <c r="BJ43" i="40"/>
  <c r="BI43" i="40" s="1"/>
  <c r="BJ47" i="40"/>
  <c r="BI47" i="40" s="1"/>
  <c r="BJ16" i="40"/>
  <c r="BI16" i="40" s="1"/>
  <c r="BJ32" i="40"/>
  <c r="BI32" i="40" s="1"/>
  <c r="BJ48" i="40"/>
  <c r="BI48" i="40" s="1"/>
  <c r="BJ20" i="40"/>
  <c r="BI20" i="40" s="1"/>
  <c r="BJ36" i="40"/>
  <c r="BI36" i="40" s="1"/>
  <c r="BJ8" i="40"/>
  <c r="BI8" i="40" s="1"/>
  <c r="BJ24" i="40"/>
  <c r="BI24" i="40" s="1"/>
  <c r="BJ40" i="40"/>
  <c r="BI40" i="40" s="1"/>
  <c r="BJ12" i="40"/>
  <c r="BI12" i="40" s="1"/>
  <c r="BJ28" i="40"/>
  <c r="BI28" i="40" s="1"/>
  <c r="BJ44" i="40"/>
  <c r="BI44" i="40" s="1"/>
  <c r="BD9" i="40"/>
  <c r="BC9" i="40" s="1"/>
  <c r="BD13" i="40"/>
  <c r="BC13" i="40" s="1"/>
  <c r="BD17" i="40"/>
  <c r="BC17" i="40" s="1"/>
  <c r="BD21" i="40"/>
  <c r="BC21" i="40" s="1"/>
  <c r="BD25" i="40"/>
  <c r="BC25" i="40" s="1"/>
  <c r="BD7" i="40"/>
  <c r="BC7" i="40" s="1"/>
  <c r="BD11" i="40"/>
  <c r="BC11" i="40" s="1"/>
  <c r="BD15" i="40"/>
  <c r="BC15" i="40" s="1"/>
  <c r="BD19" i="40"/>
  <c r="BC19" i="40" s="1"/>
  <c r="BD23" i="40"/>
  <c r="BC23" i="40" s="1"/>
  <c r="BD27" i="40"/>
  <c r="BC27" i="40" s="1"/>
  <c r="BD8" i="40"/>
  <c r="BC8" i="40" s="1"/>
  <c r="BD16" i="40"/>
  <c r="BC16" i="40" s="1"/>
  <c r="BD24" i="40"/>
  <c r="BC24" i="40" s="1"/>
  <c r="BD30" i="40"/>
  <c r="BC30" i="40" s="1"/>
  <c r="BD34" i="40"/>
  <c r="BC34" i="40" s="1"/>
  <c r="BD38" i="40"/>
  <c r="BC38" i="40" s="1"/>
  <c r="BD42" i="40"/>
  <c r="BC42" i="40" s="1"/>
  <c r="BD46" i="40"/>
  <c r="BC46" i="40" s="1"/>
  <c r="BD10" i="40"/>
  <c r="BC10" i="40" s="1"/>
  <c r="BD18" i="40"/>
  <c r="BC18" i="40" s="1"/>
  <c r="BD26" i="40"/>
  <c r="BC26" i="40" s="1"/>
  <c r="BD31" i="40"/>
  <c r="BC31" i="40" s="1"/>
  <c r="BD35" i="40"/>
  <c r="BC35" i="40" s="1"/>
  <c r="BD39" i="40"/>
  <c r="BC39" i="40" s="1"/>
  <c r="BD43" i="40"/>
  <c r="BC43" i="40" s="1"/>
  <c r="BD47" i="40"/>
  <c r="BC47" i="40" s="1"/>
  <c r="BD12" i="40"/>
  <c r="BC12" i="40" s="1"/>
  <c r="BD20" i="40"/>
  <c r="BC20" i="40" s="1"/>
  <c r="BD28" i="40"/>
  <c r="BC28" i="40" s="1"/>
  <c r="BD32" i="40"/>
  <c r="BC32" i="40" s="1"/>
  <c r="BD36" i="40"/>
  <c r="BC36" i="40" s="1"/>
  <c r="BD40" i="40"/>
  <c r="BC40" i="40" s="1"/>
  <c r="BD44" i="40"/>
  <c r="BC44" i="40" s="1"/>
  <c r="BD48" i="40"/>
  <c r="BC48" i="40" s="1"/>
  <c r="BD14" i="40"/>
  <c r="BC14" i="40" s="1"/>
  <c r="BD22" i="40"/>
  <c r="BC22" i="40" s="1"/>
  <c r="BD29" i="40"/>
  <c r="BC29" i="40" s="1"/>
  <c r="BD33" i="40"/>
  <c r="BC33" i="40" s="1"/>
  <c r="BD37" i="40"/>
  <c r="BC37" i="40" s="1"/>
  <c r="BD41" i="40"/>
  <c r="BC41" i="40" s="1"/>
  <c r="BD45" i="40"/>
  <c r="BC45" i="40" s="1"/>
  <c r="BD6" i="40"/>
  <c r="BC6" i="40" s="1"/>
  <c r="BL7" i="40"/>
  <c r="BK7" i="40" s="1"/>
  <c r="BL46" i="40"/>
  <c r="BK46" i="40" s="1"/>
  <c r="BL14" i="40"/>
  <c r="BK14" i="40" s="1"/>
  <c r="BL25" i="40"/>
  <c r="BK25" i="40" s="1"/>
  <c r="BL6" i="40"/>
  <c r="BK6" i="40" s="1"/>
  <c r="BL36" i="40"/>
  <c r="BK36" i="40" s="1"/>
  <c r="BL20" i="40"/>
  <c r="BK20" i="40" s="1"/>
  <c r="BL42" i="40"/>
  <c r="BK42" i="40" s="1"/>
  <c r="BL10" i="40"/>
  <c r="BK10" i="40" s="1"/>
  <c r="BL47" i="40"/>
  <c r="BK47" i="40" s="1"/>
  <c r="BL31" i="40"/>
  <c r="BK31" i="40" s="1"/>
  <c r="BL15" i="40"/>
  <c r="BK15" i="40" s="1"/>
  <c r="BL38" i="40"/>
  <c r="BK38" i="40" s="1"/>
  <c r="BL45" i="40"/>
  <c r="BK45" i="40" s="1"/>
  <c r="BL21" i="40"/>
  <c r="BK21" i="40" s="1"/>
  <c r="BL48" i="40"/>
  <c r="BK48" i="40" s="1"/>
  <c r="BL32" i="40"/>
  <c r="BK32" i="40" s="1"/>
  <c r="BL16" i="40"/>
  <c r="BK16" i="40" s="1"/>
  <c r="BL34" i="40"/>
  <c r="BK34" i="40" s="1"/>
  <c r="BL41" i="40"/>
  <c r="BK41" i="40" s="1"/>
  <c r="BL43" i="40"/>
  <c r="BK43" i="40" s="1"/>
  <c r="BL27" i="40"/>
  <c r="BK27" i="40" s="1"/>
  <c r="BL11" i="40"/>
  <c r="BK11" i="40" s="1"/>
  <c r="BL30" i="40"/>
  <c r="BK30" i="40" s="1"/>
  <c r="BL37" i="40"/>
  <c r="BK37" i="40" s="1"/>
  <c r="BL17" i="40"/>
  <c r="BK17" i="40" s="1"/>
  <c r="BL44" i="40"/>
  <c r="BK44" i="40" s="1"/>
  <c r="BL28" i="40"/>
  <c r="BK28" i="40" s="1"/>
  <c r="BL12" i="40"/>
  <c r="BK12" i="40" s="1"/>
  <c r="BL26" i="40"/>
  <c r="BK26" i="40" s="1"/>
  <c r="BL33" i="40"/>
  <c r="BK33" i="40" s="1"/>
  <c r="BL39" i="40"/>
  <c r="BK39" i="40" s="1"/>
  <c r="BL23" i="40"/>
  <c r="BK23" i="40" s="1"/>
  <c r="BL22" i="40"/>
  <c r="BK22" i="40" s="1"/>
  <c r="BL24" i="40"/>
  <c r="BK24" i="40" s="1"/>
  <c r="BL35" i="40"/>
  <c r="BK35" i="40" s="1"/>
  <c r="BL29" i="40"/>
  <c r="BK29" i="40" s="1"/>
  <c r="BL8" i="40"/>
  <c r="BK8" i="40" s="1"/>
  <c r="BL19" i="40"/>
  <c r="BK19" i="40" s="1"/>
  <c r="BL13" i="40"/>
  <c r="BK13" i="40" s="1"/>
  <c r="BL18" i="40"/>
  <c r="BK18" i="40" s="1"/>
  <c r="BL40" i="40"/>
  <c r="BK40" i="40" s="1"/>
  <c r="BL9" i="40"/>
  <c r="BK9" i="40" s="1"/>
  <c r="BP7" i="40"/>
  <c r="BO7" i="40" s="1"/>
  <c r="BP11" i="40"/>
  <c r="BO11" i="40" s="1"/>
  <c r="BP15" i="40"/>
  <c r="BO15" i="40" s="1"/>
  <c r="BP19" i="40"/>
  <c r="BO19" i="40" s="1"/>
  <c r="BP23" i="40"/>
  <c r="BO23" i="40" s="1"/>
  <c r="BP27" i="40"/>
  <c r="BO27" i="40" s="1"/>
  <c r="BP31" i="40"/>
  <c r="BO31" i="40" s="1"/>
  <c r="BP35" i="40"/>
  <c r="BO35" i="40" s="1"/>
  <c r="BP39" i="40"/>
  <c r="BO39" i="40" s="1"/>
  <c r="BP43" i="40"/>
  <c r="BO43" i="40" s="1"/>
  <c r="BP47" i="40"/>
  <c r="BO47" i="40" s="1"/>
  <c r="BP14" i="40"/>
  <c r="BO14" i="40" s="1"/>
  <c r="BP8" i="40"/>
  <c r="BO8" i="40" s="1"/>
  <c r="BP12" i="40"/>
  <c r="BO12" i="40" s="1"/>
  <c r="BP16" i="40"/>
  <c r="BO16" i="40" s="1"/>
  <c r="BP20" i="40"/>
  <c r="BO20" i="40" s="1"/>
  <c r="BP24" i="40"/>
  <c r="BO24" i="40" s="1"/>
  <c r="BP28" i="40"/>
  <c r="BO28" i="40" s="1"/>
  <c r="BP32" i="40"/>
  <c r="BO32" i="40" s="1"/>
  <c r="BP36" i="40"/>
  <c r="BO36" i="40" s="1"/>
  <c r="BP40" i="40"/>
  <c r="BO40" i="40" s="1"/>
  <c r="BP44" i="40"/>
  <c r="BO44" i="40" s="1"/>
  <c r="BP48" i="40"/>
  <c r="BO48" i="40" s="1"/>
  <c r="BP9" i="40"/>
  <c r="BO9" i="40" s="1"/>
  <c r="BP13" i="40"/>
  <c r="BO13" i="40" s="1"/>
  <c r="BP17" i="40"/>
  <c r="BO17" i="40" s="1"/>
  <c r="BP21" i="40"/>
  <c r="BO21" i="40" s="1"/>
  <c r="BP25" i="40"/>
  <c r="BO25" i="40" s="1"/>
  <c r="BP29" i="40"/>
  <c r="BO29" i="40" s="1"/>
  <c r="BP33" i="40"/>
  <c r="BO33" i="40" s="1"/>
  <c r="BP37" i="40"/>
  <c r="BO37" i="40" s="1"/>
  <c r="BP41" i="40"/>
  <c r="BO41" i="40" s="1"/>
  <c r="BP45" i="40"/>
  <c r="BO45" i="40" s="1"/>
  <c r="BP6" i="40"/>
  <c r="BO6" i="40" s="1"/>
  <c r="BP10" i="40"/>
  <c r="BO10" i="40" s="1"/>
  <c r="BP18" i="40"/>
  <c r="BO18" i="40" s="1"/>
  <c r="BP22" i="40"/>
  <c r="BO22" i="40" s="1"/>
  <c r="BP26" i="40"/>
  <c r="BO26" i="40" s="1"/>
  <c r="BP30" i="40"/>
  <c r="BO30" i="40" s="1"/>
  <c r="BP34" i="40"/>
  <c r="BO34" i="40" s="1"/>
  <c r="BP38" i="40"/>
  <c r="BO38" i="40" s="1"/>
  <c r="BP42" i="40"/>
  <c r="BO42" i="40" s="1"/>
  <c r="BP46" i="40"/>
  <c r="BO46" i="40" s="1"/>
  <c r="BF10" i="40"/>
  <c r="BE10" i="40" s="1"/>
  <c r="BF14" i="40"/>
  <c r="BE14" i="40" s="1"/>
  <c r="BF18" i="40"/>
  <c r="BE18" i="40" s="1"/>
  <c r="BF22" i="40"/>
  <c r="BE22" i="40" s="1"/>
  <c r="BF26" i="40"/>
  <c r="BE26" i="40" s="1"/>
  <c r="BF30" i="40"/>
  <c r="BE30" i="40" s="1"/>
  <c r="BF34" i="40"/>
  <c r="BE34" i="40" s="1"/>
  <c r="BF38" i="40"/>
  <c r="BE38" i="40" s="1"/>
  <c r="BF42" i="40"/>
  <c r="BE42" i="40" s="1"/>
  <c r="BF46" i="40"/>
  <c r="BE46" i="40" s="1"/>
  <c r="BF7" i="40"/>
  <c r="BE7" i="40" s="1"/>
  <c r="BF11" i="40"/>
  <c r="BE11" i="40" s="1"/>
  <c r="BF15" i="40"/>
  <c r="BE15" i="40" s="1"/>
  <c r="BF19" i="40"/>
  <c r="BE19" i="40" s="1"/>
  <c r="BF23" i="40"/>
  <c r="BE23" i="40" s="1"/>
  <c r="BF27" i="40"/>
  <c r="BE27" i="40" s="1"/>
  <c r="BF31" i="40"/>
  <c r="BE31" i="40" s="1"/>
  <c r="BF35" i="40"/>
  <c r="BE35" i="40" s="1"/>
  <c r="BF39" i="40"/>
  <c r="BE39" i="40" s="1"/>
  <c r="BF43" i="40"/>
  <c r="BE43" i="40" s="1"/>
  <c r="BF47" i="40"/>
  <c r="BE47" i="40" s="1"/>
  <c r="BF8" i="40"/>
  <c r="BE8" i="40" s="1"/>
  <c r="BF12" i="40"/>
  <c r="BE12" i="40" s="1"/>
  <c r="BF16" i="40"/>
  <c r="BE16" i="40" s="1"/>
  <c r="BF20" i="40"/>
  <c r="BE20" i="40" s="1"/>
  <c r="BF24" i="40"/>
  <c r="BE24" i="40" s="1"/>
  <c r="BF28" i="40"/>
  <c r="BE28" i="40" s="1"/>
  <c r="BF32" i="40"/>
  <c r="BE32" i="40" s="1"/>
  <c r="BF36" i="40"/>
  <c r="BE36" i="40" s="1"/>
  <c r="BF40" i="40"/>
  <c r="BE40" i="40" s="1"/>
  <c r="BF44" i="40"/>
  <c r="BE44" i="40" s="1"/>
  <c r="BF48" i="40"/>
  <c r="BE48" i="40" s="1"/>
  <c r="BF21" i="40"/>
  <c r="BE21" i="40" s="1"/>
  <c r="BF37" i="40"/>
  <c r="BE37" i="40" s="1"/>
  <c r="BF9" i="40"/>
  <c r="BE9" i="40" s="1"/>
  <c r="BF25" i="40"/>
  <c r="BE25" i="40" s="1"/>
  <c r="BF41" i="40"/>
  <c r="BE41" i="40" s="1"/>
  <c r="BF13" i="40"/>
  <c r="BE13" i="40" s="1"/>
  <c r="BF29" i="40"/>
  <c r="BE29" i="40" s="1"/>
  <c r="BF45" i="40"/>
  <c r="BE45" i="40" s="1"/>
  <c r="BF17" i="40"/>
  <c r="BE17" i="40" s="1"/>
  <c r="BF33" i="40"/>
  <c r="BE33" i="40" s="1"/>
  <c r="BF6" i="40"/>
  <c r="BE6" i="40" s="1"/>
  <c r="BN10" i="40"/>
  <c r="BM10" i="40" s="1"/>
  <c r="BN14" i="40"/>
  <c r="BM14" i="40" s="1"/>
  <c r="BN18" i="40"/>
  <c r="BM18" i="40" s="1"/>
  <c r="BN22" i="40"/>
  <c r="BM22" i="40" s="1"/>
  <c r="BN26" i="40"/>
  <c r="BM26" i="40" s="1"/>
  <c r="BN30" i="40"/>
  <c r="BM30" i="40" s="1"/>
  <c r="BN34" i="40"/>
  <c r="BM34" i="40" s="1"/>
  <c r="BN38" i="40"/>
  <c r="BM38" i="40" s="1"/>
  <c r="BN42" i="40"/>
  <c r="BM42" i="40" s="1"/>
  <c r="BN46" i="40"/>
  <c r="BM46" i="40" s="1"/>
  <c r="BN9" i="40"/>
  <c r="BM9" i="40" s="1"/>
  <c r="BN13" i="40"/>
  <c r="BM13" i="40" s="1"/>
  <c r="BN17" i="40"/>
  <c r="BM17" i="40" s="1"/>
  <c r="BN21" i="40"/>
  <c r="BM21" i="40" s="1"/>
  <c r="BN25" i="40"/>
  <c r="BM25" i="40" s="1"/>
  <c r="BN33" i="40"/>
  <c r="BM33" i="40" s="1"/>
  <c r="BN37" i="40"/>
  <c r="BM37" i="40" s="1"/>
  <c r="BN45" i="40"/>
  <c r="BM45" i="40" s="1"/>
  <c r="BN6" i="40"/>
  <c r="BM6" i="40" s="1"/>
  <c r="BN7" i="40"/>
  <c r="BM7" i="40" s="1"/>
  <c r="BN11" i="40"/>
  <c r="BM11" i="40" s="1"/>
  <c r="BN15" i="40"/>
  <c r="BM15" i="40" s="1"/>
  <c r="BN19" i="40"/>
  <c r="BM19" i="40" s="1"/>
  <c r="BN23" i="40"/>
  <c r="BM23" i="40" s="1"/>
  <c r="BN27" i="40"/>
  <c r="BM27" i="40" s="1"/>
  <c r="BN31" i="40"/>
  <c r="BM31" i="40" s="1"/>
  <c r="BN35" i="40"/>
  <c r="BM35" i="40" s="1"/>
  <c r="BN39" i="40"/>
  <c r="BM39" i="40" s="1"/>
  <c r="BN43" i="40"/>
  <c r="BM43" i="40" s="1"/>
  <c r="BN47" i="40"/>
  <c r="BM47" i="40" s="1"/>
  <c r="BN8" i="40"/>
  <c r="BM8" i="40" s="1"/>
  <c r="BN12" i="40"/>
  <c r="BM12" i="40" s="1"/>
  <c r="BN16" i="40"/>
  <c r="BM16" i="40" s="1"/>
  <c r="BN20" i="40"/>
  <c r="BM20" i="40" s="1"/>
  <c r="BN24" i="40"/>
  <c r="BM24" i="40" s="1"/>
  <c r="BN28" i="40"/>
  <c r="BM28" i="40" s="1"/>
  <c r="BN32" i="40"/>
  <c r="BM32" i="40" s="1"/>
  <c r="BN36" i="40"/>
  <c r="BM36" i="40" s="1"/>
  <c r="BN40" i="40"/>
  <c r="BM40" i="40" s="1"/>
  <c r="BN44" i="40"/>
  <c r="BM44" i="40" s="1"/>
  <c r="BN48" i="40"/>
  <c r="BM48" i="40" s="1"/>
  <c r="BN29" i="40"/>
  <c r="BM29" i="40" s="1"/>
  <c r="BN41" i="40"/>
  <c r="BM41" i="40" s="1"/>
  <c r="F6" i="37"/>
  <c r="F7" i="37"/>
  <c r="F8" i="37"/>
  <c r="F9" i="37"/>
  <c r="F10" i="37"/>
  <c r="F11" i="37"/>
  <c r="F12" i="37"/>
  <c r="C4" i="69" l="1"/>
  <c r="R11" i="41" l="1"/>
  <c r="R10" i="41"/>
  <c r="R9" i="41"/>
  <c r="R8" i="41"/>
  <c r="O11" i="41"/>
  <c r="O10" i="41"/>
  <c r="O9" i="41"/>
  <c r="O8" i="41"/>
  <c r="O7" i="41"/>
  <c r="L13" i="41"/>
  <c r="L12" i="41"/>
  <c r="L11" i="41"/>
  <c r="L10" i="41"/>
  <c r="AD13" i="41"/>
  <c r="AD12" i="41"/>
  <c r="AD11" i="41"/>
  <c r="AD10" i="41"/>
  <c r="AD9" i="41"/>
  <c r="AD8" i="41"/>
  <c r="AD7" i="41"/>
  <c r="AA13" i="41"/>
  <c r="AA12" i="41"/>
  <c r="AA11" i="41"/>
  <c r="AA10" i="41"/>
  <c r="AA9" i="41"/>
  <c r="AA8" i="41"/>
  <c r="AA7" i="41"/>
  <c r="X13" i="41"/>
  <c r="X12" i="41"/>
  <c r="X11" i="41"/>
  <c r="X10" i="41"/>
  <c r="X9" i="41"/>
  <c r="X8" i="41"/>
  <c r="X7" i="41"/>
  <c r="U13" i="41"/>
  <c r="U12" i="41"/>
  <c r="U11" i="41"/>
  <c r="U10" i="41"/>
  <c r="U9" i="41"/>
  <c r="U8" i="41"/>
  <c r="U7" i="41"/>
  <c r="R13" i="41"/>
  <c r="R12" i="41"/>
  <c r="R7" i="41"/>
  <c r="O13" i="41"/>
  <c r="O12" i="41"/>
  <c r="L9" i="41"/>
  <c r="L8" i="41"/>
  <c r="L7" i="41"/>
  <c r="I13" i="41"/>
  <c r="I12" i="41"/>
  <c r="I11" i="41"/>
  <c r="I10" i="41"/>
  <c r="I9" i="41"/>
  <c r="I8" i="41"/>
  <c r="I7" i="41"/>
  <c r="F7" i="41"/>
  <c r="F8" i="41"/>
  <c r="F9" i="41"/>
  <c r="F10" i="41"/>
  <c r="F11" i="41"/>
  <c r="F12" i="41"/>
  <c r="F13" i="41"/>
  <c r="AC14" i="41"/>
  <c r="AB14" i="41"/>
  <c r="Z14" i="41"/>
  <c r="Y14" i="41"/>
  <c r="W14" i="41"/>
  <c r="V14" i="41"/>
  <c r="T14" i="41"/>
  <c r="S14" i="41"/>
  <c r="Q14" i="41"/>
  <c r="P14" i="41"/>
  <c r="N14" i="41"/>
  <c r="M14" i="41"/>
  <c r="K14" i="41"/>
  <c r="J14" i="41"/>
  <c r="H14" i="41"/>
  <c r="G14" i="41"/>
  <c r="E14" i="41"/>
  <c r="D80" i="40"/>
  <c r="Q6" i="38"/>
  <c r="AF79" i="38"/>
  <c r="AF78" i="38"/>
  <c r="AF77" i="38"/>
  <c r="AF76" i="38"/>
  <c r="AF75" i="38"/>
  <c r="AF74" i="38"/>
  <c r="AF73" i="38"/>
  <c r="AF72" i="38"/>
  <c r="AF71" i="38"/>
  <c r="AF70" i="38"/>
  <c r="AF69" i="38"/>
  <c r="AF68" i="38"/>
  <c r="AF67" i="38"/>
  <c r="AF66" i="38"/>
  <c r="AF65" i="38"/>
  <c r="AF64" i="38"/>
  <c r="AF63" i="38"/>
  <c r="AF62" i="38"/>
  <c r="AF61" i="38"/>
  <c r="AF60" i="38"/>
  <c r="AF59" i="38"/>
  <c r="AF58" i="38"/>
  <c r="AF57" i="38"/>
  <c r="AF56" i="38"/>
  <c r="AF55" i="38"/>
  <c r="AF54" i="38"/>
  <c r="AF53" i="38"/>
  <c r="AF52" i="38"/>
  <c r="AF51" i="38"/>
  <c r="AF50" i="38"/>
  <c r="AF49" i="38"/>
  <c r="AF48" i="38"/>
  <c r="AF47" i="38"/>
  <c r="AF46" i="38"/>
  <c r="AF45" i="38"/>
  <c r="AF44" i="38"/>
  <c r="AF43" i="38"/>
  <c r="AF42" i="38"/>
  <c r="AF41" i="38"/>
  <c r="AF40" i="38"/>
  <c r="AF39" i="38"/>
  <c r="AF38" i="38"/>
  <c r="AF37" i="38"/>
  <c r="AF36" i="38"/>
  <c r="AF35" i="38"/>
  <c r="AF34" i="38"/>
  <c r="AF33" i="38"/>
  <c r="AF32" i="38"/>
  <c r="AF31" i="38"/>
  <c r="AF30" i="38"/>
  <c r="AF29" i="38"/>
  <c r="AF28" i="38"/>
  <c r="AF27" i="38"/>
  <c r="AF26" i="38"/>
  <c r="AF25" i="38"/>
  <c r="AF24" i="38"/>
  <c r="AF23" i="38"/>
  <c r="AF22" i="38"/>
  <c r="AF21" i="38"/>
  <c r="AF20" i="38"/>
  <c r="AF19" i="38"/>
  <c r="AF18" i="38"/>
  <c r="AF17" i="38"/>
  <c r="AF16" i="38"/>
  <c r="AF15" i="38"/>
  <c r="AF14" i="38"/>
  <c r="AF13" i="38"/>
  <c r="AF12" i="38"/>
  <c r="AF11" i="38"/>
  <c r="AF10" i="38"/>
  <c r="AF9" i="38"/>
  <c r="AF8" i="38"/>
  <c r="AF7" i="38"/>
  <c r="AD79" i="38"/>
  <c r="AD78" i="38"/>
  <c r="AD77" i="38"/>
  <c r="AD76" i="38"/>
  <c r="AD75" i="38"/>
  <c r="AD74" i="38"/>
  <c r="AD73" i="38"/>
  <c r="AD72" i="38"/>
  <c r="AD71" i="38"/>
  <c r="AD70" i="38"/>
  <c r="AD69" i="38"/>
  <c r="AD68" i="38"/>
  <c r="AD67" i="38"/>
  <c r="AD66" i="38"/>
  <c r="AD65" i="38"/>
  <c r="AD64" i="38"/>
  <c r="AD63" i="38"/>
  <c r="AD62" i="38"/>
  <c r="AD61" i="38"/>
  <c r="AD60" i="38"/>
  <c r="AD59" i="38"/>
  <c r="AD58" i="38"/>
  <c r="AD57" i="38"/>
  <c r="AD56" i="38"/>
  <c r="AD55" i="38"/>
  <c r="AD54" i="38"/>
  <c r="AD53" i="38"/>
  <c r="AD52" i="38"/>
  <c r="AD51" i="38"/>
  <c r="AD50" i="38"/>
  <c r="AD49" i="38"/>
  <c r="AD48" i="38"/>
  <c r="AD47" i="38"/>
  <c r="AD46" i="38"/>
  <c r="AD45" i="38"/>
  <c r="AD44" i="38"/>
  <c r="AD43" i="38"/>
  <c r="AD42" i="38"/>
  <c r="AD41" i="38"/>
  <c r="AD40" i="38"/>
  <c r="AD39" i="38"/>
  <c r="AD38" i="38"/>
  <c r="AD37" i="38"/>
  <c r="AD36" i="38"/>
  <c r="AD35" i="38"/>
  <c r="AD34" i="38"/>
  <c r="AD33" i="38"/>
  <c r="AD32" i="38"/>
  <c r="AD31" i="38"/>
  <c r="AD30" i="38"/>
  <c r="AD29" i="38"/>
  <c r="AD28" i="38"/>
  <c r="AD27" i="38"/>
  <c r="AD26" i="38"/>
  <c r="AD25" i="38"/>
  <c r="AD24" i="38"/>
  <c r="AD23" i="38"/>
  <c r="AD22" i="38"/>
  <c r="AD21" i="38"/>
  <c r="AD20" i="38"/>
  <c r="AD19" i="38"/>
  <c r="AD18" i="38"/>
  <c r="AD17" i="38"/>
  <c r="AD16" i="38"/>
  <c r="AD15" i="38"/>
  <c r="AD14" i="38"/>
  <c r="AD13" i="38"/>
  <c r="AD12" i="38"/>
  <c r="AD11" i="38"/>
  <c r="AD10" i="38"/>
  <c r="AD9" i="38"/>
  <c r="AD8" i="38"/>
  <c r="AD7" i="38"/>
  <c r="Z79" i="38"/>
  <c r="AK48" i="38" s="1"/>
  <c r="Z78" i="38"/>
  <c r="AK47" i="38" s="1"/>
  <c r="Z77" i="38"/>
  <c r="AK46" i="38" s="1"/>
  <c r="Z76" i="38"/>
  <c r="AK45" i="38" s="1"/>
  <c r="Z75" i="38"/>
  <c r="AK44" i="38" s="1"/>
  <c r="Z74" i="38"/>
  <c r="AK43" i="38" s="1"/>
  <c r="Z73" i="38"/>
  <c r="AK42" i="38" s="1"/>
  <c r="Z72" i="38"/>
  <c r="AK41" i="38" s="1"/>
  <c r="Z71" i="38"/>
  <c r="AK40" i="38" s="1"/>
  <c r="Z70" i="38"/>
  <c r="AK39" i="38" s="1"/>
  <c r="Z69" i="38"/>
  <c r="AK38" i="38" s="1"/>
  <c r="Z68" i="38"/>
  <c r="AK37" i="38" s="1"/>
  <c r="Z67" i="38"/>
  <c r="AK36" i="38" s="1"/>
  <c r="Z66" i="38"/>
  <c r="AK35" i="38" s="1"/>
  <c r="Z65" i="38"/>
  <c r="AK34" i="38" s="1"/>
  <c r="Z64" i="38"/>
  <c r="AK33" i="38" s="1"/>
  <c r="Z63" i="38"/>
  <c r="AK32" i="38" s="1"/>
  <c r="Z62" i="38"/>
  <c r="AK31" i="38" s="1"/>
  <c r="Z61" i="38"/>
  <c r="AK30" i="38" s="1"/>
  <c r="Z60" i="38"/>
  <c r="AK29" i="38" s="1"/>
  <c r="Z59" i="38"/>
  <c r="AK28" i="38" s="1"/>
  <c r="Z58" i="38"/>
  <c r="AK27" i="38" s="1"/>
  <c r="Z57" i="38"/>
  <c r="AK26" i="38" s="1"/>
  <c r="Z56" i="38"/>
  <c r="AK25" i="38" s="1"/>
  <c r="Z55" i="38"/>
  <c r="AK24" i="38" s="1"/>
  <c r="Z54" i="38"/>
  <c r="AK23" i="38" s="1"/>
  <c r="Z53" i="38"/>
  <c r="AK22" i="38" s="1"/>
  <c r="Z52" i="38"/>
  <c r="AK21" i="38" s="1"/>
  <c r="Z51" i="38"/>
  <c r="AK20" i="38" s="1"/>
  <c r="Z50" i="38"/>
  <c r="AK19" i="38" s="1"/>
  <c r="Z49" i="38"/>
  <c r="AK18" i="38" s="1"/>
  <c r="Z48" i="38"/>
  <c r="AK17" i="38" s="1"/>
  <c r="Z47" i="38"/>
  <c r="AK16" i="38" s="1"/>
  <c r="Z46" i="38"/>
  <c r="AK15" i="38" s="1"/>
  <c r="Z45" i="38"/>
  <c r="AK14" i="38" s="1"/>
  <c r="Z44" i="38"/>
  <c r="AK13" i="38" s="1"/>
  <c r="Z43" i="38"/>
  <c r="AK12" i="38" s="1"/>
  <c r="Z42" i="38"/>
  <c r="AK11" i="38" s="1"/>
  <c r="Z41" i="38"/>
  <c r="AK10" i="38" s="1"/>
  <c r="Z40" i="38"/>
  <c r="AK9" i="38" s="1"/>
  <c r="Z39" i="38"/>
  <c r="AK8" i="38" s="1"/>
  <c r="Z38" i="38"/>
  <c r="Z37" i="38"/>
  <c r="Z36" i="38"/>
  <c r="Z35" i="38"/>
  <c r="Z34" i="38"/>
  <c r="Z33" i="38"/>
  <c r="Z32" i="38"/>
  <c r="Z31" i="38"/>
  <c r="AK7" i="38" s="1"/>
  <c r="Z30" i="38"/>
  <c r="Z29" i="38"/>
  <c r="Z28" i="38"/>
  <c r="Z27" i="38"/>
  <c r="Z26" i="38"/>
  <c r="Z25" i="38"/>
  <c r="Z24" i="38"/>
  <c r="Z23" i="38"/>
  <c r="Z22" i="38"/>
  <c r="Z21" i="38"/>
  <c r="Z20" i="38"/>
  <c r="Z19" i="38"/>
  <c r="Z18" i="38"/>
  <c r="Z17" i="38"/>
  <c r="Z16" i="38"/>
  <c r="Z15" i="38"/>
  <c r="Z14" i="38"/>
  <c r="Z13" i="38"/>
  <c r="Z12" i="38"/>
  <c r="Z11" i="38"/>
  <c r="Z10" i="38"/>
  <c r="Z9" i="38"/>
  <c r="Z8" i="38"/>
  <c r="Z7" i="38"/>
  <c r="AK6" i="38"/>
  <c r="X79" i="38"/>
  <c r="X78" i="38"/>
  <c r="X77" i="38"/>
  <c r="X76" i="38"/>
  <c r="X75" i="38"/>
  <c r="X74" i="38"/>
  <c r="X73" i="38"/>
  <c r="X72" i="38"/>
  <c r="X71" i="38"/>
  <c r="X70" i="38"/>
  <c r="X69" i="38"/>
  <c r="X68" i="38"/>
  <c r="X67" i="38"/>
  <c r="X66" i="38"/>
  <c r="X65" i="38"/>
  <c r="X64" i="38"/>
  <c r="X63" i="38"/>
  <c r="X62" i="38"/>
  <c r="X61" i="38"/>
  <c r="X60" i="38"/>
  <c r="X59" i="38"/>
  <c r="X58" i="38"/>
  <c r="X57" i="38"/>
  <c r="X56" i="38"/>
  <c r="X55" i="38"/>
  <c r="X54" i="38"/>
  <c r="X53" i="38"/>
  <c r="X52" i="38"/>
  <c r="X51" i="38"/>
  <c r="X50" i="38"/>
  <c r="X49" i="38"/>
  <c r="X48" i="38"/>
  <c r="X47" i="38"/>
  <c r="X46" i="38"/>
  <c r="X45" i="38"/>
  <c r="X44" i="38"/>
  <c r="X43" i="38"/>
  <c r="X42" i="38"/>
  <c r="X41" i="38"/>
  <c r="X40" i="38"/>
  <c r="X39" i="38"/>
  <c r="X38" i="38"/>
  <c r="X37" i="38"/>
  <c r="X36" i="38"/>
  <c r="X35" i="38"/>
  <c r="X34" i="38"/>
  <c r="X33" i="38"/>
  <c r="X32" i="38"/>
  <c r="X31" i="38"/>
  <c r="X30" i="38"/>
  <c r="X29" i="38"/>
  <c r="X28" i="38"/>
  <c r="X27" i="38"/>
  <c r="X26" i="38"/>
  <c r="X25" i="38"/>
  <c r="X24" i="38"/>
  <c r="X23" i="38"/>
  <c r="X22" i="38"/>
  <c r="X21" i="38"/>
  <c r="X20" i="38"/>
  <c r="X19" i="38"/>
  <c r="X18" i="38"/>
  <c r="X17" i="38"/>
  <c r="X16" i="38"/>
  <c r="X15" i="38"/>
  <c r="X14" i="38"/>
  <c r="X13" i="38"/>
  <c r="X12" i="38"/>
  <c r="X11" i="38"/>
  <c r="X10" i="38"/>
  <c r="X9" i="38"/>
  <c r="X8" i="38"/>
  <c r="X7" i="38"/>
  <c r="V79" i="38"/>
  <c r="V78" i="38"/>
  <c r="V77" i="38"/>
  <c r="V76" i="38"/>
  <c r="V75" i="38"/>
  <c r="V74" i="38"/>
  <c r="V73" i="38"/>
  <c r="V72" i="38"/>
  <c r="V71" i="38"/>
  <c r="V70" i="38"/>
  <c r="V69" i="38"/>
  <c r="V68" i="38"/>
  <c r="V67" i="38"/>
  <c r="V66" i="38"/>
  <c r="V65" i="38"/>
  <c r="V64" i="38"/>
  <c r="V63" i="38"/>
  <c r="V62" i="38"/>
  <c r="V61" i="38"/>
  <c r="V60" i="38"/>
  <c r="V59" i="38"/>
  <c r="V58" i="38"/>
  <c r="V57" i="38"/>
  <c r="V56" i="38"/>
  <c r="V55" i="38"/>
  <c r="V54" i="38"/>
  <c r="V53" i="38"/>
  <c r="V52" i="38"/>
  <c r="V51" i="38"/>
  <c r="V50" i="38"/>
  <c r="V49" i="38"/>
  <c r="V48" i="38"/>
  <c r="V47" i="38"/>
  <c r="V46" i="38"/>
  <c r="V45" i="38"/>
  <c r="V44" i="38"/>
  <c r="V43" i="38"/>
  <c r="V42" i="38"/>
  <c r="V41" i="38"/>
  <c r="V40" i="38"/>
  <c r="V39" i="38"/>
  <c r="V38" i="38"/>
  <c r="V37" i="38"/>
  <c r="V36" i="38"/>
  <c r="V35" i="38"/>
  <c r="V34" i="38"/>
  <c r="V33" i="38"/>
  <c r="V32" i="38"/>
  <c r="V31" i="38"/>
  <c r="V30" i="38"/>
  <c r="V29" i="38"/>
  <c r="V28" i="38"/>
  <c r="V27" i="38"/>
  <c r="V26" i="38"/>
  <c r="V25" i="38"/>
  <c r="V24" i="38"/>
  <c r="V23" i="38"/>
  <c r="V22" i="38"/>
  <c r="V21" i="38"/>
  <c r="V20" i="38"/>
  <c r="V19" i="38"/>
  <c r="V18" i="38"/>
  <c r="V17" i="38"/>
  <c r="V16" i="38"/>
  <c r="V15" i="38"/>
  <c r="V14" i="38"/>
  <c r="V13" i="38"/>
  <c r="V12" i="38"/>
  <c r="V11" i="38"/>
  <c r="V10" i="38"/>
  <c r="V9" i="38"/>
  <c r="V8" i="38"/>
  <c r="V7" i="38"/>
  <c r="T79" i="38"/>
  <c r="AI48" i="38" s="1"/>
  <c r="T78" i="38"/>
  <c r="AI47" i="38" s="1"/>
  <c r="T77" i="38"/>
  <c r="AI46" i="38" s="1"/>
  <c r="T76" i="38"/>
  <c r="AI45" i="38" s="1"/>
  <c r="T75" i="38"/>
  <c r="AI44" i="38" s="1"/>
  <c r="T74" i="38"/>
  <c r="AI43" i="38" s="1"/>
  <c r="T73" i="38"/>
  <c r="AI42" i="38" s="1"/>
  <c r="T72" i="38"/>
  <c r="AI41" i="38" s="1"/>
  <c r="T71" i="38"/>
  <c r="AI40" i="38" s="1"/>
  <c r="T70" i="38"/>
  <c r="AI39" i="38" s="1"/>
  <c r="T69" i="38"/>
  <c r="AI38" i="38" s="1"/>
  <c r="T68" i="38"/>
  <c r="AI37" i="38" s="1"/>
  <c r="T67" i="38"/>
  <c r="AI36" i="38" s="1"/>
  <c r="T66" i="38"/>
  <c r="AI35" i="38" s="1"/>
  <c r="T65" i="38"/>
  <c r="AI34" i="38" s="1"/>
  <c r="T64" i="38"/>
  <c r="AI33" i="38" s="1"/>
  <c r="T63" i="38"/>
  <c r="AI32" i="38" s="1"/>
  <c r="T62" i="38"/>
  <c r="AI31" i="38" s="1"/>
  <c r="T61" i="38"/>
  <c r="AI30" i="38" s="1"/>
  <c r="T60" i="38"/>
  <c r="AI29" i="38" s="1"/>
  <c r="T59" i="38"/>
  <c r="AI28" i="38" s="1"/>
  <c r="T58" i="38"/>
  <c r="AI27" i="38" s="1"/>
  <c r="T57" i="38"/>
  <c r="AI26" i="38" s="1"/>
  <c r="T56" i="38"/>
  <c r="AI25" i="38" s="1"/>
  <c r="T55" i="38"/>
  <c r="AI24" i="38" s="1"/>
  <c r="T54" i="38"/>
  <c r="AI23" i="38" s="1"/>
  <c r="T53" i="38"/>
  <c r="AI22" i="38" s="1"/>
  <c r="T52" i="38"/>
  <c r="AI21" i="38" s="1"/>
  <c r="T51" i="38"/>
  <c r="AI20" i="38" s="1"/>
  <c r="T50" i="38"/>
  <c r="AI19" i="38" s="1"/>
  <c r="T49" i="38"/>
  <c r="AI18" i="38" s="1"/>
  <c r="T48" i="38"/>
  <c r="AI17" i="38" s="1"/>
  <c r="T47" i="38"/>
  <c r="AI16" i="38" s="1"/>
  <c r="T46" i="38"/>
  <c r="AI15" i="38" s="1"/>
  <c r="T45" i="38"/>
  <c r="AI14" i="38" s="1"/>
  <c r="T44" i="38"/>
  <c r="AI13" i="38" s="1"/>
  <c r="T43" i="38"/>
  <c r="AI12" i="38" s="1"/>
  <c r="T42" i="38"/>
  <c r="AI11" i="38" s="1"/>
  <c r="T41" i="38"/>
  <c r="AI10" i="38" s="1"/>
  <c r="T40" i="38"/>
  <c r="AI9" i="38" s="1"/>
  <c r="T39" i="38"/>
  <c r="AI8" i="38" s="1"/>
  <c r="T38" i="38"/>
  <c r="T37" i="38"/>
  <c r="T36" i="38"/>
  <c r="T35" i="38"/>
  <c r="T34" i="38"/>
  <c r="T33" i="38"/>
  <c r="T32" i="38"/>
  <c r="T31" i="38"/>
  <c r="AI7" i="38" s="1"/>
  <c r="T30" i="38"/>
  <c r="T29" i="38"/>
  <c r="T28" i="38"/>
  <c r="T27" i="38"/>
  <c r="T26" i="38"/>
  <c r="T25" i="38"/>
  <c r="T24" i="38"/>
  <c r="T23" i="38"/>
  <c r="T22" i="38"/>
  <c r="T21" i="38"/>
  <c r="T20" i="38"/>
  <c r="T19" i="38"/>
  <c r="T18" i="38"/>
  <c r="T17" i="38"/>
  <c r="T16" i="38"/>
  <c r="T15" i="38"/>
  <c r="T14" i="38"/>
  <c r="T13" i="38"/>
  <c r="T12" i="38"/>
  <c r="T11" i="38"/>
  <c r="T10" i="38"/>
  <c r="T9" i="38"/>
  <c r="T8" i="38"/>
  <c r="T7" i="38"/>
  <c r="AI6" i="38"/>
  <c r="P79" i="38"/>
  <c r="P78" i="38"/>
  <c r="P77" i="38"/>
  <c r="P76" i="38"/>
  <c r="P75" i="38"/>
  <c r="P74" i="38"/>
  <c r="P73" i="38"/>
  <c r="P72" i="38"/>
  <c r="P71" i="38"/>
  <c r="P70" i="38"/>
  <c r="P69" i="38"/>
  <c r="P68" i="38"/>
  <c r="P67" i="38"/>
  <c r="P66" i="38"/>
  <c r="P65" i="38"/>
  <c r="P64" i="38"/>
  <c r="P63" i="38"/>
  <c r="P62" i="38"/>
  <c r="P61" i="38"/>
  <c r="P60" i="38"/>
  <c r="P59" i="38"/>
  <c r="P58" i="38"/>
  <c r="P57" i="38"/>
  <c r="P56" i="38"/>
  <c r="P55" i="38"/>
  <c r="P54" i="38"/>
  <c r="P53" i="38"/>
  <c r="P52" i="38"/>
  <c r="P51" i="38"/>
  <c r="P50" i="38"/>
  <c r="P49" i="38"/>
  <c r="P48" i="38"/>
  <c r="P47" i="38"/>
  <c r="P46" i="38"/>
  <c r="P45" i="38"/>
  <c r="P44" i="38"/>
  <c r="P43" i="38"/>
  <c r="P42" i="38"/>
  <c r="P41" i="38"/>
  <c r="P40" i="38"/>
  <c r="P39" i="38"/>
  <c r="P38" i="38"/>
  <c r="P37" i="38"/>
  <c r="P36" i="38"/>
  <c r="P35" i="38"/>
  <c r="P34" i="38"/>
  <c r="P33" i="38"/>
  <c r="P32" i="38"/>
  <c r="P31" i="38"/>
  <c r="P30" i="38"/>
  <c r="P29" i="38"/>
  <c r="P28" i="38"/>
  <c r="P27" i="38"/>
  <c r="P26" i="38"/>
  <c r="P25" i="38"/>
  <c r="P24" i="38"/>
  <c r="P23" i="38"/>
  <c r="P22" i="38"/>
  <c r="P21" i="38"/>
  <c r="P20" i="38"/>
  <c r="P19" i="38"/>
  <c r="P18" i="38"/>
  <c r="P17" i="38"/>
  <c r="P16" i="38"/>
  <c r="P15" i="38"/>
  <c r="P14" i="38"/>
  <c r="P13" i="38"/>
  <c r="P12" i="38"/>
  <c r="P11" i="38"/>
  <c r="P10" i="38"/>
  <c r="P9" i="38"/>
  <c r="P8" i="38"/>
  <c r="P7" i="38"/>
  <c r="N79" i="38"/>
  <c r="N78" i="38"/>
  <c r="N77" i="38"/>
  <c r="N76" i="38"/>
  <c r="N75" i="38"/>
  <c r="N74" i="38"/>
  <c r="N73" i="38"/>
  <c r="N72" i="38"/>
  <c r="N71" i="38"/>
  <c r="N70" i="38"/>
  <c r="N69" i="38"/>
  <c r="N68" i="38"/>
  <c r="N67" i="38"/>
  <c r="N66" i="38"/>
  <c r="N65" i="38"/>
  <c r="N64" i="38"/>
  <c r="N63" i="38"/>
  <c r="N62" i="38"/>
  <c r="N61" i="38"/>
  <c r="N60" i="38"/>
  <c r="N59" i="38"/>
  <c r="N58" i="38"/>
  <c r="N57" i="38"/>
  <c r="N56" i="38"/>
  <c r="N55" i="38"/>
  <c r="N54" i="38"/>
  <c r="N53" i="38"/>
  <c r="N52" i="38"/>
  <c r="N51" i="38"/>
  <c r="N50" i="38"/>
  <c r="N49" i="38"/>
  <c r="N48" i="38"/>
  <c r="N47" i="38"/>
  <c r="N46" i="38"/>
  <c r="N45" i="38"/>
  <c r="N44" i="38"/>
  <c r="N43" i="38"/>
  <c r="N42" i="38"/>
  <c r="N41" i="38"/>
  <c r="N40" i="38"/>
  <c r="N39" i="38"/>
  <c r="N38" i="38"/>
  <c r="N37" i="38"/>
  <c r="N36" i="38"/>
  <c r="N35" i="38"/>
  <c r="N34" i="38"/>
  <c r="N33" i="38"/>
  <c r="N32" i="38"/>
  <c r="N31" i="38"/>
  <c r="N30" i="38"/>
  <c r="N29" i="38"/>
  <c r="N28" i="38"/>
  <c r="N27" i="38"/>
  <c r="N26" i="38"/>
  <c r="N25" i="38"/>
  <c r="N24" i="38"/>
  <c r="N23" i="38"/>
  <c r="N22" i="38"/>
  <c r="N21" i="38"/>
  <c r="N20" i="38"/>
  <c r="N19" i="38"/>
  <c r="N18" i="38"/>
  <c r="N17" i="38"/>
  <c r="N16" i="38"/>
  <c r="N15" i="38"/>
  <c r="N14" i="38"/>
  <c r="N13" i="38"/>
  <c r="N12" i="38"/>
  <c r="N11" i="38"/>
  <c r="N10" i="38"/>
  <c r="N9" i="38"/>
  <c r="N8" i="38"/>
  <c r="N7" i="38"/>
  <c r="L79" i="38"/>
  <c r="L78" i="38"/>
  <c r="L77" i="38"/>
  <c r="L76" i="38"/>
  <c r="L75" i="38"/>
  <c r="L74" i="38"/>
  <c r="L73" i="38"/>
  <c r="L72" i="38"/>
  <c r="L71" i="38"/>
  <c r="L70" i="38"/>
  <c r="L69" i="38"/>
  <c r="L68" i="38"/>
  <c r="L67" i="38"/>
  <c r="L66" i="38"/>
  <c r="L65" i="38"/>
  <c r="L64" i="38"/>
  <c r="L63" i="38"/>
  <c r="L62" i="38"/>
  <c r="L61" i="38"/>
  <c r="L60" i="38"/>
  <c r="L59" i="38"/>
  <c r="L58" i="38"/>
  <c r="L57" i="38"/>
  <c r="L56" i="38"/>
  <c r="L55" i="38"/>
  <c r="L54" i="38"/>
  <c r="L53" i="38"/>
  <c r="L52" i="38"/>
  <c r="L51" i="38"/>
  <c r="L50" i="38"/>
  <c r="L49" i="38"/>
  <c r="L48" i="38"/>
  <c r="L47" i="38"/>
  <c r="L46" i="38"/>
  <c r="L45" i="38"/>
  <c r="L44" i="38"/>
  <c r="L43" i="38"/>
  <c r="L42" i="38"/>
  <c r="L41" i="38"/>
  <c r="L40" i="38"/>
  <c r="L39" i="38"/>
  <c r="L38" i="38"/>
  <c r="L37" i="38"/>
  <c r="L36" i="38"/>
  <c r="L35" i="38"/>
  <c r="L34" i="38"/>
  <c r="L33" i="38"/>
  <c r="L32" i="38"/>
  <c r="L31" i="38"/>
  <c r="L30" i="38"/>
  <c r="L29" i="38"/>
  <c r="L28" i="38"/>
  <c r="L27" i="38"/>
  <c r="L26" i="38"/>
  <c r="L25" i="38"/>
  <c r="L24" i="38"/>
  <c r="L23" i="38"/>
  <c r="L22" i="38"/>
  <c r="L21" i="38"/>
  <c r="L20" i="38"/>
  <c r="L19" i="38"/>
  <c r="L18" i="38"/>
  <c r="L17" i="38"/>
  <c r="L16" i="38"/>
  <c r="L15" i="38"/>
  <c r="L14" i="38"/>
  <c r="L13" i="38"/>
  <c r="L12" i="38"/>
  <c r="L11" i="38"/>
  <c r="L10" i="38"/>
  <c r="L9" i="38"/>
  <c r="L8" i="38"/>
  <c r="L7" i="38"/>
  <c r="H7" i="38"/>
  <c r="H8" i="38"/>
  <c r="H9" i="38"/>
  <c r="H10" i="38"/>
  <c r="H11" i="38"/>
  <c r="H12" i="38"/>
  <c r="H13" i="38"/>
  <c r="H14" i="38"/>
  <c r="H15" i="38"/>
  <c r="H16" i="38"/>
  <c r="H17" i="38"/>
  <c r="H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54" i="38"/>
  <c r="H55" i="38"/>
  <c r="H56" i="38"/>
  <c r="H57" i="38"/>
  <c r="H58" i="38"/>
  <c r="H59" i="38"/>
  <c r="H60" i="38"/>
  <c r="H61" i="38"/>
  <c r="H62" i="38"/>
  <c r="H63" i="38"/>
  <c r="H64" i="38"/>
  <c r="H65" i="38"/>
  <c r="H66" i="38"/>
  <c r="H67" i="38"/>
  <c r="H68" i="38"/>
  <c r="H69" i="38"/>
  <c r="H70" i="38"/>
  <c r="H71" i="38"/>
  <c r="H72" i="38"/>
  <c r="H73" i="38"/>
  <c r="H74" i="38"/>
  <c r="H75" i="38"/>
  <c r="H76" i="38"/>
  <c r="H77" i="38"/>
  <c r="H78" i="38"/>
  <c r="H79" i="38"/>
  <c r="H11" i="59"/>
  <c r="H10" i="59"/>
  <c r="H9" i="59"/>
  <c r="H8" i="59"/>
  <c r="H7" i="59"/>
  <c r="H12" i="59"/>
  <c r="H13" i="59"/>
  <c r="L7" i="59"/>
  <c r="L8" i="59"/>
  <c r="L9" i="59"/>
  <c r="L10" i="59"/>
  <c r="L11" i="59"/>
  <c r="L12" i="59"/>
  <c r="L13" i="59"/>
  <c r="N7" i="59"/>
  <c r="N8" i="59"/>
  <c r="N9" i="59"/>
  <c r="N10" i="59"/>
  <c r="N11" i="59"/>
  <c r="N12" i="59"/>
  <c r="N13" i="59"/>
  <c r="P7" i="59"/>
  <c r="P8" i="59"/>
  <c r="P9" i="59"/>
  <c r="P10" i="59"/>
  <c r="P11" i="59"/>
  <c r="P12" i="59"/>
  <c r="P13" i="59"/>
  <c r="T7" i="59"/>
  <c r="T8" i="59"/>
  <c r="T9" i="59"/>
  <c r="T10" i="59"/>
  <c r="T11" i="59"/>
  <c r="T12" i="59"/>
  <c r="T13" i="59"/>
  <c r="V7" i="59"/>
  <c r="V8" i="59"/>
  <c r="V9" i="59"/>
  <c r="V10" i="59"/>
  <c r="V11" i="59"/>
  <c r="V12" i="59"/>
  <c r="V13" i="59"/>
  <c r="AI6" i="59" l="1"/>
  <c r="AI9" i="59"/>
  <c r="AI10" i="59"/>
  <c r="AI12" i="59"/>
  <c r="AI7" i="59"/>
  <c r="AI13" i="59"/>
  <c r="AI8" i="59"/>
  <c r="AI11" i="59"/>
  <c r="AH11" i="59" s="1"/>
  <c r="AC80" i="40"/>
  <c r="E12" i="125"/>
  <c r="AB80" i="40"/>
  <c r="D12" i="125"/>
  <c r="Z80" i="40"/>
  <c r="E11" i="125"/>
  <c r="Y80" i="40"/>
  <c r="D11" i="125"/>
  <c r="W80" i="40"/>
  <c r="E10" i="125"/>
  <c r="V80" i="40"/>
  <c r="D10" i="125"/>
  <c r="T80" i="40"/>
  <c r="E9" i="125"/>
  <c r="S80" i="40"/>
  <c r="D9" i="125"/>
  <c r="Q80" i="40"/>
  <c r="E8" i="125"/>
  <c r="P80" i="40"/>
  <c r="D8" i="125"/>
  <c r="N80" i="40"/>
  <c r="E7" i="125"/>
  <c r="M80" i="40"/>
  <c r="D7" i="125"/>
  <c r="K80" i="40"/>
  <c r="E6" i="125"/>
  <c r="J80" i="40"/>
  <c r="D6" i="125"/>
  <c r="E5" i="125"/>
  <c r="G80" i="40"/>
  <c r="D5" i="125"/>
  <c r="E4" i="125"/>
  <c r="F14" i="41"/>
  <c r="R6" i="38"/>
  <c r="AJ6" i="130"/>
  <c r="AO6" i="38"/>
  <c r="AN6" i="38" s="1"/>
  <c r="AQ6" i="38"/>
  <c r="AP6" i="38" s="1"/>
  <c r="AQ8" i="38"/>
  <c r="AP8" i="38" s="1"/>
  <c r="AQ12" i="38"/>
  <c r="AP12" i="38" s="1"/>
  <c r="AQ16" i="38"/>
  <c r="AP16" i="38" s="1"/>
  <c r="AQ20" i="38"/>
  <c r="AP20" i="38" s="1"/>
  <c r="AQ24" i="38"/>
  <c r="AP24" i="38" s="1"/>
  <c r="AQ28" i="38"/>
  <c r="AP28" i="38" s="1"/>
  <c r="AQ32" i="38"/>
  <c r="AP32" i="38" s="1"/>
  <c r="AQ36" i="38"/>
  <c r="AP36" i="38" s="1"/>
  <c r="AQ40" i="38"/>
  <c r="AP40" i="38" s="1"/>
  <c r="AQ44" i="38"/>
  <c r="AP44" i="38" s="1"/>
  <c r="AQ48" i="38"/>
  <c r="AP48" i="38" s="1"/>
  <c r="AQ9" i="38"/>
  <c r="AP9" i="38" s="1"/>
  <c r="AQ13" i="38"/>
  <c r="AP13" i="38" s="1"/>
  <c r="AQ17" i="38"/>
  <c r="AP17" i="38" s="1"/>
  <c r="AQ21" i="38"/>
  <c r="AP21" i="38" s="1"/>
  <c r="AQ25" i="38"/>
  <c r="AP25" i="38" s="1"/>
  <c r="AQ29" i="38"/>
  <c r="AP29" i="38" s="1"/>
  <c r="AQ33" i="38"/>
  <c r="AP33" i="38" s="1"/>
  <c r="AQ37" i="38"/>
  <c r="AP37" i="38" s="1"/>
  <c r="AQ41" i="38"/>
  <c r="AP41" i="38" s="1"/>
  <c r="AQ45" i="38"/>
  <c r="AP45" i="38" s="1"/>
  <c r="AQ11" i="38"/>
  <c r="AP11" i="38" s="1"/>
  <c r="AQ19" i="38"/>
  <c r="AP19" i="38" s="1"/>
  <c r="AQ27" i="38"/>
  <c r="AP27" i="38" s="1"/>
  <c r="AQ35" i="38"/>
  <c r="AP35" i="38" s="1"/>
  <c r="AQ43" i="38"/>
  <c r="AP43" i="38" s="1"/>
  <c r="AQ10" i="38"/>
  <c r="AP10" i="38" s="1"/>
  <c r="AQ14" i="38"/>
  <c r="AP14" i="38" s="1"/>
  <c r="AQ18" i="38"/>
  <c r="AP18" i="38" s="1"/>
  <c r="AQ22" i="38"/>
  <c r="AP22" i="38" s="1"/>
  <c r="AQ26" i="38"/>
  <c r="AP26" i="38" s="1"/>
  <c r="AQ30" i="38"/>
  <c r="AP30" i="38" s="1"/>
  <c r="AQ34" i="38"/>
  <c r="AP34" i="38" s="1"/>
  <c r="AQ38" i="38"/>
  <c r="AP38" i="38" s="1"/>
  <c r="AQ42" i="38"/>
  <c r="AP42" i="38" s="1"/>
  <c r="AQ46" i="38"/>
  <c r="AP46" i="38" s="1"/>
  <c r="AQ7" i="38"/>
  <c r="AP7" i="38" s="1"/>
  <c r="AQ15" i="38"/>
  <c r="AP15" i="38" s="1"/>
  <c r="AQ23" i="38"/>
  <c r="AP23" i="38" s="1"/>
  <c r="AQ31" i="38"/>
  <c r="AP31" i="38" s="1"/>
  <c r="AQ39" i="38"/>
  <c r="AP39" i="38" s="1"/>
  <c r="AQ47" i="38"/>
  <c r="AP47" i="38" s="1"/>
  <c r="AO47" i="38"/>
  <c r="AN47" i="38" s="1"/>
  <c r="AO48" i="38"/>
  <c r="AN48" i="38" s="1"/>
  <c r="AO31" i="38"/>
  <c r="AN31" i="38" s="1"/>
  <c r="AO15" i="38"/>
  <c r="AN15" i="38" s="1"/>
  <c r="AO40" i="38"/>
  <c r="AN40" i="38" s="1"/>
  <c r="AO24" i="38"/>
  <c r="AN24" i="38" s="1"/>
  <c r="AO8" i="38"/>
  <c r="AN8" i="38" s="1"/>
  <c r="AO34" i="38"/>
  <c r="AN34" i="38" s="1"/>
  <c r="AO18" i="38"/>
  <c r="AN18" i="38" s="1"/>
  <c r="AO45" i="38"/>
  <c r="AN45" i="38" s="1"/>
  <c r="AO29" i="38"/>
  <c r="AN29" i="38" s="1"/>
  <c r="AO13" i="38"/>
  <c r="AN13" i="38" s="1"/>
  <c r="AO39" i="38"/>
  <c r="AN39" i="38" s="1"/>
  <c r="AO16" i="38"/>
  <c r="AN16" i="38" s="1"/>
  <c r="AO26" i="38"/>
  <c r="AN26" i="38" s="1"/>
  <c r="AO37" i="38"/>
  <c r="AN37" i="38" s="1"/>
  <c r="AO19" i="38"/>
  <c r="AN19" i="38" s="1"/>
  <c r="AO44" i="38"/>
  <c r="AN44" i="38" s="1"/>
  <c r="AO12" i="38"/>
  <c r="AN12" i="38" s="1"/>
  <c r="AO22" i="38"/>
  <c r="AN22" i="38" s="1"/>
  <c r="AO33" i="38"/>
  <c r="AN33" i="38" s="1"/>
  <c r="AO43" i="38"/>
  <c r="AN43" i="38" s="1"/>
  <c r="AO27" i="38"/>
  <c r="AN27" i="38" s="1"/>
  <c r="AO11" i="38"/>
  <c r="AN11" i="38" s="1"/>
  <c r="AO36" i="38"/>
  <c r="AN36" i="38" s="1"/>
  <c r="AO20" i="38"/>
  <c r="AN20" i="38" s="1"/>
  <c r="AO46" i="38"/>
  <c r="AN46" i="38" s="1"/>
  <c r="AO30" i="38"/>
  <c r="AN30" i="38" s="1"/>
  <c r="AO14" i="38"/>
  <c r="AN14" i="38" s="1"/>
  <c r="AO41" i="38"/>
  <c r="AN41" i="38" s="1"/>
  <c r="AO25" i="38"/>
  <c r="AN25" i="38" s="1"/>
  <c r="AO9" i="38"/>
  <c r="AN9" i="38" s="1"/>
  <c r="AO23" i="38"/>
  <c r="AN23" i="38" s="1"/>
  <c r="AO7" i="38"/>
  <c r="AN7" i="38" s="1"/>
  <c r="AO32" i="38"/>
  <c r="AN32" i="38" s="1"/>
  <c r="AO42" i="38"/>
  <c r="AN42" i="38" s="1"/>
  <c r="AO10" i="38"/>
  <c r="AN10" i="38" s="1"/>
  <c r="AO21" i="38"/>
  <c r="AN21" i="38" s="1"/>
  <c r="AO35" i="38"/>
  <c r="AN35" i="38" s="1"/>
  <c r="AO28" i="38"/>
  <c r="AN28" i="38" s="1"/>
  <c r="AO38" i="38"/>
  <c r="AN38" i="38" s="1"/>
  <c r="AO17" i="38"/>
  <c r="AN17" i="38" s="1"/>
  <c r="AH6" i="59"/>
  <c r="I14" i="41"/>
  <c r="I80" i="40" s="1"/>
  <c r="AI9" i="41"/>
  <c r="AH9" i="41" s="1"/>
  <c r="AQ8" i="41"/>
  <c r="AP8" i="41" s="1"/>
  <c r="AM9" i="41"/>
  <c r="AL9" i="41" s="1"/>
  <c r="AI11" i="41"/>
  <c r="AH11" i="41" s="1"/>
  <c r="AK8" i="41"/>
  <c r="AJ8" i="41" s="1"/>
  <c r="AO9" i="41"/>
  <c r="AN9" i="41" s="1"/>
  <c r="AS7" i="41"/>
  <c r="AR7" i="41" s="1"/>
  <c r="AG10" i="41"/>
  <c r="AF10" i="41" s="1"/>
  <c r="AG7" i="41"/>
  <c r="AF7" i="41" s="1"/>
  <c r="AK10" i="41"/>
  <c r="AJ10" i="41" s="1"/>
  <c r="AU11" i="41"/>
  <c r="AT11" i="41" s="1"/>
  <c r="AW10" i="41"/>
  <c r="AV10" i="41" s="1"/>
  <c r="AM7" i="41"/>
  <c r="AL7" i="41" s="1"/>
  <c r="AQ6" i="41"/>
  <c r="AP6" i="41" s="1"/>
  <c r="AK13" i="41"/>
  <c r="AJ13" i="41" s="1"/>
  <c r="AG12" i="41"/>
  <c r="AF12" i="41" s="1"/>
  <c r="AO11" i="41"/>
  <c r="AN11" i="41" s="1"/>
  <c r="AQ10" i="41"/>
  <c r="AP10" i="41" s="1"/>
  <c r="AM6" i="41"/>
  <c r="AL6" i="41" s="1"/>
  <c r="AW6" i="41"/>
  <c r="AV6" i="41" s="1"/>
  <c r="AO13" i="41"/>
  <c r="AN13" i="41" s="1"/>
  <c r="AI13" i="41"/>
  <c r="AH13" i="41" s="1"/>
  <c r="AQ12" i="41"/>
  <c r="AP12" i="41" s="1"/>
  <c r="AK12" i="41"/>
  <c r="AJ12" i="41" s="1"/>
  <c r="AS11" i="41"/>
  <c r="AR11" i="41" s="1"/>
  <c r="AM11" i="41"/>
  <c r="AL11" i="41" s="1"/>
  <c r="AU10" i="41"/>
  <c r="AT10" i="41" s="1"/>
  <c r="AO10" i="41"/>
  <c r="AN10" i="41" s="1"/>
  <c r="AW9" i="41"/>
  <c r="AV9" i="41" s="1"/>
  <c r="AQ9" i="41"/>
  <c r="AP9" i="41" s="1"/>
  <c r="AG9" i="41"/>
  <c r="AF9" i="41" s="1"/>
  <c r="AS8" i="41"/>
  <c r="AR8" i="41" s="1"/>
  <c r="AI8" i="41"/>
  <c r="AH8" i="41" s="1"/>
  <c r="AU7" i="41"/>
  <c r="AT7" i="41" s="1"/>
  <c r="AK7" i="41"/>
  <c r="AJ7" i="41" s="1"/>
  <c r="AU13" i="41"/>
  <c r="AT13" i="41" s="1"/>
  <c r="AW12" i="41"/>
  <c r="AV12" i="41" s="1"/>
  <c r="AS9" i="41"/>
  <c r="AR9" i="41" s="1"/>
  <c r="AO8" i="41"/>
  <c r="AN8" i="41" s="1"/>
  <c r="AW7" i="41"/>
  <c r="AV7" i="41" s="1"/>
  <c r="AI6" i="41"/>
  <c r="AH6" i="41" s="1"/>
  <c r="AO6" i="41"/>
  <c r="AN6" i="41" s="1"/>
  <c r="AS6" i="41"/>
  <c r="AR6" i="41" s="1"/>
  <c r="AS13" i="41"/>
  <c r="AR13" i="41" s="1"/>
  <c r="AM13" i="41"/>
  <c r="AL13" i="41" s="1"/>
  <c r="AU12" i="41"/>
  <c r="AT12" i="41" s="1"/>
  <c r="AO12" i="41"/>
  <c r="AN12" i="41" s="1"/>
  <c r="AW11" i="41"/>
  <c r="AV11" i="41" s="1"/>
  <c r="AQ11" i="41"/>
  <c r="AP11" i="41" s="1"/>
  <c r="AG11" i="41"/>
  <c r="AF11" i="41" s="1"/>
  <c r="AS10" i="41"/>
  <c r="AR10" i="41" s="1"/>
  <c r="AI10" i="41"/>
  <c r="AH10" i="41" s="1"/>
  <c r="AU9" i="41"/>
  <c r="AT9" i="41" s="1"/>
  <c r="AK9" i="41"/>
  <c r="AJ9" i="41" s="1"/>
  <c r="AW8" i="41"/>
  <c r="AV8" i="41" s="1"/>
  <c r="AM8" i="41"/>
  <c r="AL8" i="41" s="1"/>
  <c r="AG8" i="41"/>
  <c r="AF8" i="41" s="1"/>
  <c r="AO7" i="41"/>
  <c r="AN7" i="41" s="1"/>
  <c r="AI7" i="41"/>
  <c r="AH7" i="41" s="1"/>
  <c r="AM12" i="41"/>
  <c r="AL12" i="41" s="1"/>
  <c r="AU8" i="41"/>
  <c r="AT8" i="41" s="1"/>
  <c r="AQ7" i="41"/>
  <c r="AP7" i="41" s="1"/>
  <c r="AK6" i="41"/>
  <c r="AJ6" i="41" s="1"/>
  <c r="AU6" i="41"/>
  <c r="AT6" i="41" s="1"/>
  <c r="AW13" i="41"/>
  <c r="AV13" i="41" s="1"/>
  <c r="AQ13" i="41"/>
  <c r="AP13" i="41" s="1"/>
  <c r="AG13" i="41"/>
  <c r="AF13" i="41" s="1"/>
  <c r="AS12" i="41"/>
  <c r="AR12" i="41" s="1"/>
  <c r="AI12" i="41"/>
  <c r="AH12" i="41" s="1"/>
  <c r="AK11" i="41"/>
  <c r="AJ11" i="41" s="1"/>
  <c r="AM10" i="41"/>
  <c r="AL10" i="41" s="1"/>
  <c r="L14" i="41"/>
  <c r="R14" i="41"/>
  <c r="AD14" i="41"/>
  <c r="E80" i="40"/>
  <c r="U14" i="41"/>
  <c r="H80" i="40"/>
  <c r="AG6" i="41"/>
  <c r="AF6" i="41" s="1"/>
  <c r="X14" i="41"/>
  <c r="O14" i="41"/>
  <c r="AA14" i="41"/>
  <c r="AH7" i="59"/>
  <c r="AH8" i="59"/>
  <c r="AH9" i="59"/>
  <c r="AH10" i="59"/>
  <c r="AH12" i="59"/>
  <c r="AH13" i="59"/>
  <c r="AF13" i="59"/>
  <c r="AF12" i="59"/>
  <c r="AF11" i="59"/>
  <c r="AF10" i="59"/>
  <c r="AF9" i="59"/>
  <c r="AF8" i="59"/>
  <c r="AF7" i="59"/>
  <c r="AD13" i="59"/>
  <c r="AD12" i="59"/>
  <c r="AD11" i="59"/>
  <c r="AD10" i="59"/>
  <c r="AD9" i="59"/>
  <c r="AD8" i="59"/>
  <c r="AD7" i="59"/>
  <c r="Z13" i="59"/>
  <c r="Z12" i="59"/>
  <c r="Z11" i="59"/>
  <c r="Z10" i="59"/>
  <c r="Z9" i="59"/>
  <c r="Z8" i="59"/>
  <c r="Z7" i="59"/>
  <c r="X13" i="59"/>
  <c r="X12" i="59"/>
  <c r="X11" i="59"/>
  <c r="X10" i="59"/>
  <c r="X9" i="59"/>
  <c r="X8" i="59"/>
  <c r="X7" i="59"/>
  <c r="F6" i="59"/>
  <c r="C41" i="57"/>
  <c r="O32" i="57"/>
  <c r="M29" i="57"/>
  <c r="K29" i="57"/>
  <c r="AZ13" i="41" l="1"/>
  <c r="AZ6" i="41"/>
  <c r="F12" i="125"/>
  <c r="F11" i="125"/>
  <c r="F10" i="125"/>
  <c r="F9" i="125"/>
  <c r="F8" i="125"/>
  <c r="F7" i="125"/>
  <c r="F6" i="125"/>
  <c r="AZ10" i="41"/>
  <c r="AZ7" i="41"/>
  <c r="AZ11" i="41"/>
  <c r="AZ9" i="41"/>
  <c r="AZ8" i="41"/>
  <c r="F5" i="125"/>
  <c r="AZ12" i="41"/>
  <c r="F4" i="125"/>
  <c r="L6" i="127"/>
  <c r="AK8" i="59"/>
  <c r="AJ8" i="59" s="1"/>
  <c r="AK6" i="59"/>
  <c r="AJ6" i="59" s="1"/>
  <c r="AK7" i="59"/>
  <c r="AJ7" i="59" s="1"/>
  <c r="AK9" i="59"/>
  <c r="O80" i="40"/>
  <c r="BB7" i="41"/>
  <c r="BB13" i="41"/>
  <c r="BB9" i="41"/>
  <c r="BB10" i="41"/>
  <c r="BB11" i="41"/>
  <c r="BB12" i="41"/>
  <c r="BB6" i="41"/>
  <c r="BB8" i="41"/>
  <c r="X80" i="40"/>
  <c r="BE12" i="41"/>
  <c r="BE8" i="41"/>
  <c r="BE6" i="41"/>
  <c r="BE9" i="41"/>
  <c r="BE10" i="41"/>
  <c r="BE11" i="41"/>
  <c r="BE13" i="41"/>
  <c r="BE7" i="41"/>
  <c r="R80" i="40"/>
  <c r="BC9" i="41"/>
  <c r="BC11" i="41"/>
  <c r="BC12" i="41"/>
  <c r="BC7" i="41"/>
  <c r="BC13" i="41"/>
  <c r="BC8" i="41"/>
  <c r="BC10" i="41"/>
  <c r="BC6" i="41"/>
  <c r="L80" i="40"/>
  <c r="BA11" i="41"/>
  <c r="BA7" i="41"/>
  <c r="BA13" i="41"/>
  <c r="BA8" i="41"/>
  <c r="BA6" i="41"/>
  <c r="BA9" i="41"/>
  <c r="BA10" i="41"/>
  <c r="BA12" i="41"/>
  <c r="F80" i="40"/>
  <c r="AY6" i="41"/>
  <c r="AY11" i="41"/>
  <c r="AY7" i="41"/>
  <c r="AY13" i="41"/>
  <c r="AY8" i="41"/>
  <c r="AY9" i="41"/>
  <c r="AY10" i="41"/>
  <c r="AY12" i="41"/>
  <c r="AJ9" i="59"/>
  <c r="AD80" i="40"/>
  <c r="BG10" i="41"/>
  <c r="BG12" i="41"/>
  <c r="BG7" i="41"/>
  <c r="BG13" i="41"/>
  <c r="BG8" i="41"/>
  <c r="BG6" i="41"/>
  <c r="BG9" i="41"/>
  <c r="BG11" i="41"/>
  <c r="U80" i="40"/>
  <c r="BD12" i="41"/>
  <c r="BD8" i="41"/>
  <c r="BD6" i="41"/>
  <c r="BD9" i="41"/>
  <c r="BD10" i="41"/>
  <c r="BD7" i="41"/>
  <c r="BD11" i="41"/>
  <c r="BD13" i="41"/>
  <c r="BS8" i="40"/>
  <c r="BS10" i="40"/>
  <c r="BS12" i="40"/>
  <c r="BS14" i="40"/>
  <c r="BS16" i="40"/>
  <c r="BS18" i="40"/>
  <c r="BS20" i="40"/>
  <c r="BS22" i="40"/>
  <c r="BS24" i="40"/>
  <c r="BS26" i="40"/>
  <c r="BS28" i="40"/>
  <c r="BS30" i="40"/>
  <c r="BS32" i="40"/>
  <c r="BS34" i="40"/>
  <c r="BS36" i="40"/>
  <c r="BS38" i="40"/>
  <c r="BS40" i="40"/>
  <c r="BS42" i="40"/>
  <c r="BS44" i="40"/>
  <c r="BS46" i="40"/>
  <c r="BS48" i="40"/>
  <c r="BS7" i="40"/>
  <c r="BS6" i="40"/>
  <c r="BS11" i="40"/>
  <c r="BS19" i="40"/>
  <c r="BS27" i="40"/>
  <c r="BS35" i="40"/>
  <c r="BS43" i="40"/>
  <c r="BS9" i="40"/>
  <c r="BS17" i="40"/>
  <c r="BS25" i="40"/>
  <c r="BS33" i="40"/>
  <c r="BS41" i="40"/>
  <c r="BS13" i="40"/>
  <c r="BS29" i="40"/>
  <c r="BS45" i="40"/>
  <c r="BS21" i="40"/>
  <c r="BS37" i="40"/>
  <c r="BS23" i="40"/>
  <c r="BS39" i="40"/>
  <c r="BS15" i="40"/>
  <c r="BS47" i="40"/>
  <c r="BS31" i="40"/>
  <c r="AA80" i="40"/>
  <c r="BF8" i="41"/>
  <c r="BF6" i="41"/>
  <c r="BF10" i="41"/>
  <c r="BF11" i="41"/>
  <c r="BF12" i="41"/>
  <c r="BF7" i="41"/>
  <c r="BF9" i="41"/>
  <c r="BF13" i="41"/>
  <c r="AK10" i="59"/>
  <c r="AJ10" i="59" s="1"/>
  <c r="G29" i="57"/>
  <c r="AK13" i="59"/>
  <c r="AJ13" i="59" s="1"/>
  <c r="I32" i="57"/>
  <c r="AK12" i="59"/>
  <c r="AJ12" i="59" s="1"/>
  <c r="AK11" i="59"/>
  <c r="AJ11" i="59" s="1"/>
  <c r="C29" i="57"/>
  <c r="I36" i="57"/>
  <c r="O36" i="57"/>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10" i="71"/>
  <c r="X9" i="71"/>
  <c r="X8" i="71"/>
  <c r="X7" i="71"/>
  <c r="X6" i="71"/>
  <c r="U78" i="71"/>
  <c r="U77" i="71"/>
  <c r="U76" i="71"/>
  <c r="U75" i="71"/>
  <c r="U74" i="71"/>
  <c r="U73" i="71"/>
  <c r="U72" i="71"/>
  <c r="U71" i="71"/>
  <c r="U70" i="71"/>
  <c r="U69" i="71"/>
  <c r="U68" i="71"/>
  <c r="U67" i="71"/>
  <c r="U66" i="71"/>
  <c r="U65" i="71"/>
  <c r="U64" i="71"/>
  <c r="U63" i="71"/>
  <c r="U62" i="71"/>
  <c r="U61" i="71"/>
  <c r="U60" i="71"/>
  <c r="U59" i="71"/>
  <c r="U58" i="71"/>
  <c r="U57" i="71"/>
  <c r="U56" i="71"/>
  <c r="U55" i="71"/>
  <c r="U54" i="71"/>
  <c r="U53" i="71"/>
  <c r="U52" i="71"/>
  <c r="U51" i="71"/>
  <c r="U50" i="71"/>
  <c r="U49" i="71"/>
  <c r="U48" i="71"/>
  <c r="U47" i="71"/>
  <c r="U46" i="71"/>
  <c r="U45" i="71"/>
  <c r="U44" i="71"/>
  <c r="U43" i="71"/>
  <c r="U42" i="71"/>
  <c r="U41" i="71"/>
  <c r="U40" i="71"/>
  <c r="U39" i="71"/>
  <c r="U38" i="71"/>
  <c r="U37" i="71"/>
  <c r="U36" i="71"/>
  <c r="U35" i="71"/>
  <c r="U34" i="71"/>
  <c r="U33" i="71"/>
  <c r="U32" i="71"/>
  <c r="U31" i="71"/>
  <c r="U30" i="71"/>
  <c r="U29" i="71"/>
  <c r="U28" i="71"/>
  <c r="U27" i="71"/>
  <c r="U26" i="71"/>
  <c r="U25" i="71"/>
  <c r="U24" i="71"/>
  <c r="U23" i="71"/>
  <c r="U22" i="71"/>
  <c r="U21" i="71"/>
  <c r="U20" i="71"/>
  <c r="U19" i="71"/>
  <c r="U18" i="71"/>
  <c r="U17" i="71"/>
  <c r="U16" i="71"/>
  <c r="U15" i="71"/>
  <c r="U14" i="71"/>
  <c r="U13" i="71"/>
  <c r="U12" i="71"/>
  <c r="U11" i="71"/>
  <c r="U10" i="71"/>
  <c r="U9" i="71"/>
  <c r="U8" i="71"/>
  <c r="U7" i="71"/>
  <c r="U6" i="71"/>
  <c r="R78" i="71"/>
  <c r="R77" i="71"/>
  <c r="R76" i="71"/>
  <c r="R75" i="71"/>
  <c r="R74" i="71"/>
  <c r="R73" i="71"/>
  <c r="R72" i="71"/>
  <c r="R71" i="71"/>
  <c r="R70" i="71"/>
  <c r="R69" i="71"/>
  <c r="R68" i="71"/>
  <c r="R67" i="71"/>
  <c r="R66" i="71"/>
  <c r="R65" i="71"/>
  <c r="R64" i="71"/>
  <c r="R63" i="71"/>
  <c r="R62" i="71"/>
  <c r="R61" i="71"/>
  <c r="R60" i="71"/>
  <c r="R59" i="71"/>
  <c r="R58" i="71"/>
  <c r="R57" i="71"/>
  <c r="R56" i="71"/>
  <c r="R55" i="71"/>
  <c r="R54" i="71"/>
  <c r="R53" i="71"/>
  <c r="R52" i="71"/>
  <c r="R51" i="71"/>
  <c r="R50" i="71"/>
  <c r="R49" i="71"/>
  <c r="R48" i="71"/>
  <c r="R47" i="71"/>
  <c r="R46" i="71"/>
  <c r="R45" i="71"/>
  <c r="R44" i="71"/>
  <c r="R43" i="71"/>
  <c r="R42" i="71"/>
  <c r="R41" i="71"/>
  <c r="R40" i="71"/>
  <c r="R39" i="71"/>
  <c r="R38" i="71"/>
  <c r="R37" i="71"/>
  <c r="R36" i="71"/>
  <c r="R35" i="71"/>
  <c r="R34" i="71"/>
  <c r="R33" i="71"/>
  <c r="R32" i="71"/>
  <c r="R31" i="71"/>
  <c r="R30" i="71"/>
  <c r="R29" i="71"/>
  <c r="R28" i="71"/>
  <c r="R27" i="71"/>
  <c r="R26" i="71"/>
  <c r="R25" i="71"/>
  <c r="R24" i="71"/>
  <c r="R23" i="71"/>
  <c r="R22" i="71"/>
  <c r="R21" i="71"/>
  <c r="R20" i="71"/>
  <c r="R19" i="71"/>
  <c r="R18" i="71"/>
  <c r="R17" i="71"/>
  <c r="R16" i="71"/>
  <c r="R15" i="71"/>
  <c r="R14" i="71"/>
  <c r="R13" i="71"/>
  <c r="R12" i="71"/>
  <c r="R11" i="71"/>
  <c r="R10" i="71"/>
  <c r="R9" i="71"/>
  <c r="R8" i="71"/>
  <c r="R7" i="71"/>
  <c r="R6" i="71"/>
  <c r="O78" i="71"/>
  <c r="O77" i="71"/>
  <c r="O76" i="71"/>
  <c r="O75" i="71"/>
  <c r="O74" i="71"/>
  <c r="O73" i="71"/>
  <c r="O72" i="71"/>
  <c r="O71" i="71"/>
  <c r="O70" i="71"/>
  <c r="O69" i="71"/>
  <c r="O68" i="71"/>
  <c r="O67" i="71"/>
  <c r="O66" i="71"/>
  <c r="O65" i="71"/>
  <c r="O64" i="71"/>
  <c r="O63" i="71"/>
  <c r="O62" i="71"/>
  <c r="O61" i="71"/>
  <c r="O60" i="71"/>
  <c r="O59" i="71"/>
  <c r="O58" i="71"/>
  <c r="O57" i="71"/>
  <c r="O56" i="71"/>
  <c r="O55" i="71"/>
  <c r="O54" i="71"/>
  <c r="O53" i="71"/>
  <c r="O52" i="71"/>
  <c r="O51" i="71"/>
  <c r="O50" i="71"/>
  <c r="O49" i="71"/>
  <c r="O48" i="71"/>
  <c r="O47" i="71"/>
  <c r="O46" i="71"/>
  <c r="O45" i="71"/>
  <c r="O44" i="71"/>
  <c r="O43" i="71"/>
  <c r="O42" i="71"/>
  <c r="O41" i="71"/>
  <c r="O40" i="71"/>
  <c r="O39" i="71"/>
  <c r="O38" i="71"/>
  <c r="O37" i="71"/>
  <c r="O36" i="71"/>
  <c r="O35" i="71"/>
  <c r="O34" i="71"/>
  <c r="O33" i="71"/>
  <c r="O32" i="71"/>
  <c r="O31" i="71"/>
  <c r="O30" i="71"/>
  <c r="O29" i="71"/>
  <c r="O28" i="71"/>
  <c r="O27" i="71"/>
  <c r="O26" i="71"/>
  <c r="O25" i="71"/>
  <c r="O24" i="71"/>
  <c r="O23" i="71"/>
  <c r="O22" i="71"/>
  <c r="O21" i="71"/>
  <c r="O20" i="71"/>
  <c r="O19" i="71"/>
  <c r="O18" i="71"/>
  <c r="O17" i="71"/>
  <c r="O16" i="71"/>
  <c r="O15" i="71"/>
  <c r="O14" i="71"/>
  <c r="O13" i="71"/>
  <c r="O12" i="71"/>
  <c r="O11" i="71"/>
  <c r="O10" i="71"/>
  <c r="O9" i="71"/>
  <c r="O8" i="71"/>
  <c r="O7" i="71"/>
  <c r="O6" i="71"/>
  <c r="L78" i="71"/>
  <c r="L77" i="71"/>
  <c r="L76" i="71"/>
  <c r="L75" i="71"/>
  <c r="L74" i="71"/>
  <c r="L73" i="71"/>
  <c r="L72" i="71"/>
  <c r="L71" i="71"/>
  <c r="L70" i="71"/>
  <c r="L69" i="71"/>
  <c r="L68" i="71"/>
  <c r="L67" i="71"/>
  <c r="L66" i="71"/>
  <c r="L65" i="71"/>
  <c r="L64" i="71"/>
  <c r="L63" i="71"/>
  <c r="L62" i="71"/>
  <c r="L61" i="71"/>
  <c r="L60" i="71"/>
  <c r="L59" i="71"/>
  <c r="L58" i="71"/>
  <c r="L57" i="71"/>
  <c r="L56" i="71"/>
  <c r="L55" i="71"/>
  <c r="L54" i="71"/>
  <c r="L53" i="71"/>
  <c r="L52" i="71"/>
  <c r="L51" i="71"/>
  <c r="L50" i="71"/>
  <c r="L49" i="71"/>
  <c r="L48" i="71"/>
  <c r="L47" i="71"/>
  <c r="L46" i="71"/>
  <c r="L45" i="71"/>
  <c r="L44" i="71"/>
  <c r="L43" i="71"/>
  <c r="L42" i="71"/>
  <c r="L41" i="71"/>
  <c r="L40" i="71"/>
  <c r="L39" i="71"/>
  <c r="L38" i="71"/>
  <c r="L37" i="71"/>
  <c r="L36" i="71"/>
  <c r="L35" i="71"/>
  <c r="L34" i="71"/>
  <c r="L33" i="71"/>
  <c r="L32" i="71"/>
  <c r="L31" i="71"/>
  <c r="L30" i="71"/>
  <c r="L29" i="71"/>
  <c r="L28" i="71"/>
  <c r="L27" i="71"/>
  <c r="L26" i="71"/>
  <c r="L25" i="71"/>
  <c r="L24" i="71"/>
  <c r="L23" i="71"/>
  <c r="L22" i="71"/>
  <c r="L21" i="71"/>
  <c r="L20" i="71"/>
  <c r="L19" i="71"/>
  <c r="L18" i="71"/>
  <c r="L17" i="71"/>
  <c r="L16" i="71"/>
  <c r="L15" i="71"/>
  <c r="L14" i="71"/>
  <c r="L13" i="71"/>
  <c r="L12" i="71"/>
  <c r="L11" i="71"/>
  <c r="L10" i="71"/>
  <c r="L9" i="71"/>
  <c r="L8" i="71"/>
  <c r="L7" i="71"/>
  <c r="L6"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I11" i="71"/>
  <c r="I10" i="71"/>
  <c r="I9" i="71"/>
  <c r="I8" i="71"/>
  <c r="I7" i="71"/>
  <c r="I6" i="71"/>
  <c r="F6" i="71"/>
  <c r="F7" i="71"/>
  <c r="F8" i="71"/>
  <c r="F9" i="71"/>
  <c r="F10" i="71"/>
  <c r="F11"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X12" i="37"/>
  <c r="X11" i="37"/>
  <c r="X10" i="37"/>
  <c r="X9" i="37"/>
  <c r="X8" i="37"/>
  <c r="X7" i="37"/>
  <c r="X6" i="37"/>
  <c r="U12" i="37"/>
  <c r="U11" i="37"/>
  <c r="U10" i="37"/>
  <c r="U9" i="37"/>
  <c r="U8" i="37"/>
  <c r="U7" i="37"/>
  <c r="U6" i="37"/>
  <c r="R12" i="37"/>
  <c r="R11" i="37"/>
  <c r="R10" i="37"/>
  <c r="R9" i="37"/>
  <c r="R8" i="37"/>
  <c r="R7" i="37"/>
  <c r="R6" i="37"/>
  <c r="O12" i="37"/>
  <c r="O11" i="37"/>
  <c r="O10" i="37"/>
  <c r="O9" i="37"/>
  <c r="O8" i="37"/>
  <c r="O7" i="37"/>
  <c r="O6" i="37"/>
  <c r="L12" i="37"/>
  <c r="L11" i="37"/>
  <c r="L10" i="37"/>
  <c r="L9" i="37"/>
  <c r="L8" i="37"/>
  <c r="L7" i="37"/>
  <c r="L6" i="37"/>
  <c r="I12" i="37"/>
  <c r="I11" i="37"/>
  <c r="I10" i="37"/>
  <c r="I9" i="37"/>
  <c r="I8" i="37"/>
  <c r="I7" i="37"/>
  <c r="I6" i="37"/>
  <c r="K13" i="37"/>
  <c r="D4" i="69"/>
  <c r="E5" i="69"/>
  <c r="M5" i="69" s="1"/>
  <c r="E6" i="69"/>
  <c r="M6" i="69" s="1"/>
  <c r="E7" i="69"/>
  <c r="M7" i="69" s="1"/>
  <c r="E8" i="69"/>
  <c r="M8" i="69" s="1"/>
  <c r="E9" i="69"/>
  <c r="M9" i="69" s="1"/>
  <c r="E10" i="69"/>
  <c r="M10" i="69" s="1"/>
  <c r="E11" i="69"/>
  <c r="M11" i="69" s="1"/>
  <c r="E12" i="69"/>
  <c r="M12" i="69" s="1"/>
  <c r="E13" i="69"/>
  <c r="M13" i="69" s="1"/>
  <c r="E14" i="69"/>
  <c r="M14" i="69" s="1"/>
  <c r="E15" i="69"/>
  <c r="M15" i="69" s="1"/>
  <c r="E16" i="69"/>
  <c r="M16" i="69" s="1"/>
  <c r="E17" i="69"/>
  <c r="M17" i="69" s="1"/>
  <c r="E18" i="69"/>
  <c r="M18" i="69" s="1"/>
  <c r="E19" i="69"/>
  <c r="M19" i="69" s="1"/>
  <c r="E20" i="69"/>
  <c r="M20" i="69" s="1"/>
  <c r="E21" i="69"/>
  <c r="M21" i="69" s="1"/>
  <c r="E22" i="69"/>
  <c r="M22" i="69" s="1"/>
  <c r="E23" i="69"/>
  <c r="M23" i="69" s="1"/>
  <c r="E24" i="69"/>
  <c r="M24" i="69" s="1"/>
  <c r="Y70" i="36"/>
  <c r="X78" i="36"/>
  <c r="X77" i="36"/>
  <c r="X76" i="36"/>
  <c r="X75" i="36"/>
  <c r="X74" i="36"/>
  <c r="X73" i="36"/>
  <c r="X72" i="36"/>
  <c r="X71" i="36"/>
  <c r="X70" i="36"/>
  <c r="X69" i="36"/>
  <c r="X68" i="36"/>
  <c r="X67" i="36"/>
  <c r="X66" i="36"/>
  <c r="X65" i="36"/>
  <c r="X64" i="36"/>
  <c r="X63" i="36"/>
  <c r="X62" i="36"/>
  <c r="X61" i="36"/>
  <c r="X60" i="36"/>
  <c r="X59" i="36"/>
  <c r="X58" i="36"/>
  <c r="X57" i="36"/>
  <c r="X56" i="36"/>
  <c r="X55" i="36"/>
  <c r="X54" i="36"/>
  <c r="X53" i="36"/>
  <c r="X52" i="36"/>
  <c r="X51" i="36"/>
  <c r="X50" i="36"/>
  <c r="X49" i="36"/>
  <c r="X48" i="36"/>
  <c r="X47" i="36"/>
  <c r="X46" i="36"/>
  <c r="X45" i="36"/>
  <c r="X44" i="36"/>
  <c r="X43" i="36"/>
  <c r="X42" i="36"/>
  <c r="X41" i="36"/>
  <c r="X40" i="36"/>
  <c r="X39" i="36"/>
  <c r="X38" i="36"/>
  <c r="X37" i="36"/>
  <c r="X36" i="36"/>
  <c r="X35" i="36"/>
  <c r="X34" i="36"/>
  <c r="X33" i="36"/>
  <c r="X32" i="36"/>
  <c r="X31" i="36"/>
  <c r="X30" i="36"/>
  <c r="X29" i="36"/>
  <c r="X28" i="36"/>
  <c r="X27" i="36"/>
  <c r="X26" i="36"/>
  <c r="X25" i="36"/>
  <c r="X24" i="36"/>
  <c r="X23" i="36"/>
  <c r="X22" i="36"/>
  <c r="X21" i="36"/>
  <c r="X20" i="36"/>
  <c r="X19" i="36"/>
  <c r="X18" i="36"/>
  <c r="X17" i="36"/>
  <c r="X16" i="36"/>
  <c r="X15" i="36"/>
  <c r="X14" i="36"/>
  <c r="X13" i="36"/>
  <c r="X12" i="36"/>
  <c r="X11" i="36"/>
  <c r="X10" i="36"/>
  <c r="X9" i="36"/>
  <c r="X8" i="36"/>
  <c r="X7" i="36"/>
  <c r="X6" i="36"/>
  <c r="X5" i="36"/>
  <c r="U78" i="36"/>
  <c r="U77" i="36"/>
  <c r="U76" i="36"/>
  <c r="U75" i="36"/>
  <c r="U74" i="36"/>
  <c r="U73" i="36"/>
  <c r="U72" i="36"/>
  <c r="U71" i="36"/>
  <c r="U70" i="36"/>
  <c r="U69" i="36"/>
  <c r="U68" i="36"/>
  <c r="U67" i="36"/>
  <c r="U66" i="36"/>
  <c r="U65" i="36"/>
  <c r="U64" i="36"/>
  <c r="U63" i="36"/>
  <c r="U62" i="36"/>
  <c r="U61" i="36"/>
  <c r="U60" i="36"/>
  <c r="U59" i="36"/>
  <c r="U58" i="36"/>
  <c r="U57" i="36"/>
  <c r="U56" i="36"/>
  <c r="U55" i="36"/>
  <c r="U54" i="36"/>
  <c r="U53" i="36"/>
  <c r="U52" i="36"/>
  <c r="U51" i="36"/>
  <c r="U50" i="36"/>
  <c r="U49" i="36"/>
  <c r="U48" i="36"/>
  <c r="U47" i="36"/>
  <c r="U46" i="36"/>
  <c r="U45" i="36"/>
  <c r="U44" i="36"/>
  <c r="U43" i="36"/>
  <c r="U42" i="36"/>
  <c r="U41" i="36"/>
  <c r="U40" i="36"/>
  <c r="U39" i="36"/>
  <c r="U38" i="36"/>
  <c r="U37" i="36"/>
  <c r="U36" i="36"/>
  <c r="U35" i="36"/>
  <c r="U34" i="36"/>
  <c r="U33" i="36"/>
  <c r="U32" i="36"/>
  <c r="U31" i="36"/>
  <c r="U30" i="36"/>
  <c r="U29" i="36"/>
  <c r="U28" i="36"/>
  <c r="U27" i="36"/>
  <c r="U26" i="36"/>
  <c r="U25" i="36"/>
  <c r="U24" i="36"/>
  <c r="U23" i="36"/>
  <c r="U22" i="36"/>
  <c r="U21" i="36"/>
  <c r="U20" i="36"/>
  <c r="U19" i="36"/>
  <c r="U18" i="36"/>
  <c r="U17" i="36"/>
  <c r="U16" i="36"/>
  <c r="U15" i="36"/>
  <c r="U14" i="36"/>
  <c r="U13" i="36"/>
  <c r="U12" i="36"/>
  <c r="U11" i="36"/>
  <c r="U10" i="36"/>
  <c r="U9" i="36"/>
  <c r="U8" i="36"/>
  <c r="U7" i="36"/>
  <c r="U6" i="36"/>
  <c r="U5" i="36"/>
  <c r="R78" i="36"/>
  <c r="R77" i="36"/>
  <c r="R76" i="36"/>
  <c r="R75" i="36"/>
  <c r="R74" i="36"/>
  <c r="R73" i="36"/>
  <c r="R72" i="36"/>
  <c r="R71" i="36"/>
  <c r="R70" i="36"/>
  <c r="R69" i="36"/>
  <c r="R68" i="36"/>
  <c r="R67" i="36"/>
  <c r="R66" i="36"/>
  <c r="R65" i="36"/>
  <c r="R64" i="36"/>
  <c r="R63" i="36"/>
  <c r="R62" i="36"/>
  <c r="R61" i="36"/>
  <c r="R60" i="36"/>
  <c r="R59" i="36"/>
  <c r="R58" i="36"/>
  <c r="R57" i="36"/>
  <c r="R56" i="36"/>
  <c r="R55" i="36"/>
  <c r="R54" i="36"/>
  <c r="R53" i="36"/>
  <c r="R52" i="36"/>
  <c r="R51" i="36"/>
  <c r="R50" i="36"/>
  <c r="R49" i="36"/>
  <c r="R48" i="36"/>
  <c r="R47" i="36"/>
  <c r="R46" i="36"/>
  <c r="R45" i="36"/>
  <c r="R44" i="36"/>
  <c r="R43" i="36"/>
  <c r="R42" i="36"/>
  <c r="R41" i="36"/>
  <c r="R40" i="36"/>
  <c r="R39" i="36"/>
  <c r="R38" i="36"/>
  <c r="R37" i="36"/>
  <c r="R36" i="36"/>
  <c r="R35" i="36"/>
  <c r="R34" i="36"/>
  <c r="R33" i="36"/>
  <c r="R32" i="36"/>
  <c r="R31" i="36"/>
  <c r="R30" i="36"/>
  <c r="R29" i="36"/>
  <c r="R28" i="36"/>
  <c r="R27" i="36"/>
  <c r="R26" i="36"/>
  <c r="R25" i="36"/>
  <c r="R24" i="36"/>
  <c r="R23" i="36"/>
  <c r="R22" i="36"/>
  <c r="R21" i="36"/>
  <c r="R20" i="36"/>
  <c r="R19" i="36"/>
  <c r="R18" i="36"/>
  <c r="R17" i="36"/>
  <c r="R16" i="36"/>
  <c r="R15" i="36"/>
  <c r="R14" i="36"/>
  <c r="R13" i="36"/>
  <c r="R12" i="36"/>
  <c r="R11" i="36"/>
  <c r="R10" i="36"/>
  <c r="R9" i="36"/>
  <c r="R8" i="36"/>
  <c r="R7" i="36"/>
  <c r="R6" i="36"/>
  <c r="R5" i="36"/>
  <c r="O78" i="36"/>
  <c r="O77" i="36"/>
  <c r="O76" i="36"/>
  <c r="O75" i="36"/>
  <c r="O74" i="36"/>
  <c r="O73" i="36"/>
  <c r="O72" i="36"/>
  <c r="O71" i="36"/>
  <c r="O70" i="36"/>
  <c r="O69" i="36"/>
  <c r="O68" i="36"/>
  <c r="O67" i="36"/>
  <c r="O66" i="36"/>
  <c r="O65" i="36"/>
  <c r="O64" i="36"/>
  <c r="O63" i="36"/>
  <c r="O62" i="36"/>
  <c r="O61" i="36"/>
  <c r="O60" i="36"/>
  <c r="O59" i="36"/>
  <c r="O58" i="36"/>
  <c r="O57" i="36"/>
  <c r="O56" i="36"/>
  <c r="O55" i="36"/>
  <c r="O54" i="36"/>
  <c r="O53" i="36"/>
  <c r="O52" i="36"/>
  <c r="O51" i="36"/>
  <c r="O50" i="36"/>
  <c r="O49" i="36"/>
  <c r="O48" i="36"/>
  <c r="O47" i="36"/>
  <c r="O46" i="36"/>
  <c r="O45" i="36"/>
  <c r="O44" i="36"/>
  <c r="O43" i="36"/>
  <c r="O42" i="36"/>
  <c r="O41" i="36"/>
  <c r="O40" i="36"/>
  <c r="O39" i="36"/>
  <c r="O38" i="36"/>
  <c r="O37" i="36"/>
  <c r="O36" i="36"/>
  <c r="O35" i="36"/>
  <c r="O34" i="36"/>
  <c r="O33" i="36"/>
  <c r="O32" i="36"/>
  <c r="O31" i="36"/>
  <c r="O30" i="36"/>
  <c r="O29" i="36"/>
  <c r="O28" i="36"/>
  <c r="O27" i="36"/>
  <c r="O26" i="36"/>
  <c r="O25" i="36"/>
  <c r="O24" i="36"/>
  <c r="O23" i="36"/>
  <c r="O22" i="36"/>
  <c r="O21" i="36"/>
  <c r="O20" i="36"/>
  <c r="O19" i="36"/>
  <c r="O18" i="36"/>
  <c r="O17" i="36"/>
  <c r="O16" i="36"/>
  <c r="O15" i="36"/>
  <c r="O14" i="36"/>
  <c r="O13" i="36"/>
  <c r="O12" i="36"/>
  <c r="O11" i="36"/>
  <c r="O10" i="36"/>
  <c r="O9" i="36"/>
  <c r="O8" i="36"/>
  <c r="O7" i="36"/>
  <c r="O6" i="36"/>
  <c r="O5" i="36"/>
  <c r="L78" i="36"/>
  <c r="L77" i="36"/>
  <c r="L76" i="36"/>
  <c r="L75" i="36"/>
  <c r="L74" i="36"/>
  <c r="L73" i="36"/>
  <c r="L72" i="36"/>
  <c r="L71" i="36"/>
  <c r="L70" i="36"/>
  <c r="L69" i="36"/>
  <c r="L68" i="36"/>
  <c r="L67" i="36"/>
  <c r="L66" i="36"/>
  <c r="L65" i="36"/>
  <c r="L64" i="36"/>
  <c r="L63" i="36"/>
  <c r="L62" i="36"/>
  <c r="L61" i="36"/>
  <c r="L60" i="36"/>
  <c r="L59" i="36"/>
  <c r="L58" i="36"/>
  <c r="L57" i="36"/>
  <c r="L56" i="36"/>
  <c r="L55" i="36"/>
  <c r="L54" i="36"/>
  <c r="L53" i="36"/>
  <c r="L52" i="36"/>
  <c r="L51" i="36"/>
  <c r="L50" i="36"/>
  <c r="L49" i="36"/>
  <c r="L48" i="36"/>
  <c r="L47" i="36"/>
  <c r="L46" i="36"/>
  <c r="L45" i="36"/>
  <c r="L44" i="36"/>
  <c r="L43" i="36"/>
  <c r="L42" i="36"/>
  <c r="L41" i="36"/>
  <c r="L40" i="36"/>
  <c r="L39" i="36"/>
  <c r="L38" i="36"/>
  <c r="L37" i="36"/>
  <c r="L36" i="36"/>
  <c r="L35" i="36"/>
  <c r="L34" i="36"/>
  <c r="L33" i="36"/>
  <c r="L32" i="36"/>
  <c r="L31" i="36"/>
  <c r="L30" i="36"/>
  <c r="L29" i="36"/>
  <c r="L28" i="36"/>
  <c r="L27" i="36"/>
  <c r="L26" i="36"/>
  <c r="L25" i="36"/>
  <c r="L24" i="36"/>
  <c r="L23" i="36"/>
  <c r="L22" i="36"/>
  <c r="L21" i="36"/>
  <c r="L20" i="36"/>
  <c r="L19" i="36"/>
  <c r="L18" i="36"/>
  <c r="L17" i="36"/>
  <c r="L16" i="36"/>
  <c r="L15" i="36"/>
  <c r="L14" i="36"/>
  <c r="L13" i="36"/>
  <c r="L12" i="36"/>
  <c r="L11" i="36"/>
  <c r="L10" i="36"/>
  <c r="L9" i="36"/>
  <c r="L8" i="36"/>
  <c r="L7" i="36"/>
  <c r="L6" i="36"/>
  <c r="L5" i="36"/>
  <c r="I78" i="36"/>
  <c r="I77" i="36"/>
  <c r="I76" i="36"/>
  <c r="I75" i="36"/>
  <c r="I74" i="36"/>
  <c r="I73" i="36"/>
  <c r="I72" i="36"/>
  <c r="I71" i="36"/>
  <c r="I70" i="36"/>
  <c r="I69" i="36"/>
  <c r="I68" i="36"/>
  <c r="I67" i="36"/>
  <c r="I66" i="36"/>
  <c r="I65" i="36"/>
  <c r="I64" i="36"/>
  <c r="I63" i="36"/>
  <c r="I62" i="36"/>
  <c r="I61" i="36"/>
  <c r="I60" i="36"/>
  <c r="I59" i="36"/>
  <c r="I58" i="36"/>
  <c r="I57" i="36"/>
  <c r="I56" i="36"/>
  <c r="I55" i="36"/>
  <c r="I54" i="36"/>
  <c r="I53" i="36"/>
  <c r="I52" i="36"/>
  <c r="I51" i="36"/>
  <c r="I50" i="36"/>
  <c r="I49" i="36"/>
  <c r="I48" i="36"/>
  <c r="I47" i="36"/>
  <c r="I46" i="36"/>
  <c r="I45" i="36"/>
  <c r="I44" i="36"/>
  <c r="I43" i="36"/>
  <c r="I42" i="36"/>
  <c r="I41" i="36"/>
  <c r="I40" i="36"/>
  <c r="I39" i="36"/>
  <c r="I38" i="36"/>
  <c r="I37" i="36"/>
  <c r="I36" i="36"/>
  <c r="I35" i="36"/>
  <c r="I34" i="36"/>
  <c r="I33" i="36"/>
  <c r="I32" i="36"/>
  <c r="I31" i="36"/>
  <c r="I30" i="36"/>
  <c r="I29" i="36"/>
  <c r="I28" i="36"/>
  <c r="I27" i="36"/>
  <c r="I26" i="36"/>
  <c r="I25" i="36"/>
  <c r="I24" i="36"/>
  <c r="I23" i="36"/>
  <c r="I22" i="36"/>
  <c r="I21" i="36"/>
  <c r="I20" i="36"/>
  <c r="I19" i="36"/>
  <c r="I18" i="36"/>
  <c r="I17" i="36"/>
  <c r="I16" i="36"/>
  <c r="I15" i="36"/>
  <c r="I14" i="36"/>
  <c r="I13" i="36"/>
  <c r="I12" i="36"/>
  <c r="I11" i="36"/>
  <c r="I10" i="36"/>
  <c r="I9" i="36"/>
  <c r="I8" i="36"/>
  <c r="I7" i="36"/>
  <c r="I6" i="36"/>
  <c r="I5" i="36"/>
  <c r="F6" i="36"/>
  <c r="F7" i="36"/>
  <c r="F8" i="36"/>
  <c r="F9" i="36"/>
  <c r="F10" i="36"/>
  <c r="F11" i="36"/>
  <c r="F12" i="36"/>
  <c r="F13" i="36"/>
  <c r="F14" i="36"/>
  <c r="F15" i="36"/>
  <c r="F16" i="36"/>
  <c r="F17" i="36"/>
  <c r="F18" i="36"/>
  <c r="F19" i="36"/>
  <c r="F20" i="36"/>
  <c r="F21" i="36"/>
  <c r="F22" i="36"/>
  <c r="F23" i="36"/>
  <c r="F24" i="36"/>
  <c r="F25" i="36"/>
  <c r="F26" i="36"/>
  <c r="F27" i="36"/>
  <c r="F28" i="36"/>
  <c r="F29" i="36"/>
  <c r="F30" i="36"/>
  <c r="F31" i="36"/>
  <c r="F32" i="36"/>
  <c r="F33" i="36"/>
  <c r="F34" i="36"/>
  <c r="F35" i="36"/>
  <c r="F36" i="36"/>
  <c r="F37" i="36"/>
  <c r="F38" i="36"/>
  <c r="F39" i="36"/>
  <c r="F40" i="36"/>
  <c r="F41" i="36"/>
  <c r="F42" i="36"/>
  <c r="F43" i="36"/>
  <c r="F44" i="36"/>
  <c r="F45" i="36"/>
  <c r="F46" i="36"/>
  <c r="F47" i="36"/>
  <c r="F48" i="36"/>
  <c r="F49" i="36"/>
  <c r="F50" i="36"/>
  <c r="F51" i="36"/>
  <c r="F52" i="36"/>
  <c r="F53" i="36"/>
  <c r="F54" i="36"/>
  <c r="F55" i="36"/>
  <c r="F56" i="36"/>
  <c r="F57" i="36"/>
  <c r="F58" i="36"/>
  <c r="F59" i="36"/>
  <c r="F60" i="36"/>
  <c r="F61" i="36"/>
  <c r="F62" i="36"/>
  <c r="F63" i="36"/>
  <c r="F64" i="36"/>
  <c r="F65" i="36"/>
  <c r="F66" i="36"/>
  <c r="F67" i="36"/>
  <c r="F68" i="36"/>
  <c r="F69" i="36"/>
  <c r="F70" i="36"/>
  <c r="F71" i="36"/>
  <c r="F72" i="36"/>
  <c r="F73" i="36"/>
  <c r="F74" i="36"/>
  <c r="F75" i="36"/>
  <c r="F76" i="36"/>
  <c r="F77" i="36"/>
  <c r="F78" i="36"/>
  <c r="F5" i="36"/>
  <c r="X12" i="70"/>
  <c r="X11" i="70"/>
  <c r="X10" i="70"/>
  <c r="X9" i="70"/>
  <c r="X8" i="70"/>
  <c r="X7" i="70"/>
  <c r="X6" i="70"/>
  <c r="X5" i="70"/>
  <c r="U12" i="70"/>
  <c r="U11" i="70"/>
  <c r="U10" i="70"/>
  <c r="U9" i="70"/>
  <c r="U8" i="70"/>
  <c r="U7" i="70"/>
  <c r="U6" i="70"/>
  <c r="U5" i="70"/>
  <c r="R12" i="70"/>
  <c r="R11" i="70"/>
  <c r="R10" i="70"/>
  <c r="R9" i="70"/>
  <c r="R8" i="70"/>
  <c r="R7" i="70"/>
  <c r="R6" i="70"/>
  <c r="R5" i="70"/>
  <c r="O12" i="70"/>
  <c r="O11" i="70"/>
  <c r="O10" i="70"/>
  <c r="O9" i="70"/>
  <c r="O8" i="70"/>
  <c r="O7" i="70"/>
  <c r="O6" i="70"/>
  <c r="O5" i="70"/>
  <c r="L12" i="70"/>
  <c r="L11" i="70"/>
  <c r="L10" i="70"/>
  <c r="L9" i="70"/>
  <c r="L8" i="70"/>
  <c r="L7" i="70"/>
  <c r="L6" i="70"/>
  <c r="L5" i="70"/>
  <c r="I12" i="70"/>
  <c r="I11" i="70"/>
  <c r="I10" i="70"/>
  <c r="I9" i="70"/>
  <c r="I8" i="70"/>
  <c r="I7" i="70"/>
  <c r="I6" i="70"/>
  <c r="I5" i="70"/>
  <c r="F12" i="70"/>
  <c r="F11" i="70"/>
  <c r="F10" i="70"/>
  <c r="F9" i="70"/>
  <c r="F8" i="70"/>
  <c r="F7" i="70"/>
  <c r="F6" i="70"/>
  <c r="F5" i="70"/>
  <c r="Z5" i="70"/>
  <c r="Y5" i="70"/>
  <c r="U13" i="70"/>
  <c r="L13" i="70"/>
  <c r="I13" i="70"/>
  <c r="E5" i="55"/>
  <c r="M5" i="55" s="1"/>
  <c r="E6" i="55"/>
  <c r="M6" i="55" s="1"/>
  <c r="E7" i="55"/>
  <c r="M7" i="55" s="1"/>
  <c r="E8" i="55"/>
  <c r="M8" i="55" s="1"/>
  <c r="E9" i="55"/>
  <c r="M9" i="55" s="1"/>
  <c r="E10" i="55"/>
  <c r="M10" i="55" s="1"/>
  <c r="E11" i="55"/>
  <c r="M11" i="55" s="1"/>
  <c r="E12" i="55"/>
  <c r="M12" i="55" s="1"/>
  <c r="E13" i="55"/>
  <c r="M13" i="55" s="1"/>
  <c r="E14" i="55"/>
  <c r="M14" i="55" s="1"/>
  <c r="E15" i="55"/>
  <c r="M15" i="55" s="1"/>
  <c r="E16" i="55"/>
  <c r="M16" i="55" s="1"/>
  <c r="E17" i="55"/>
  <c r="M17" i="55" s="1"/>
  <c r="E18" i="55"/>
  <c r="M18" i="55" s="1"/>
  <c r="E19" i="55"/>
  <c r="M19" i="55" s="1"/>
  <c r="E20" i="55"/>
  <c r="M20" i="55" s="1"/>
  <c r="E21" i="55"/>
  <c r="M21" i="55" s="1"/>
  <c r="E22" i="55"/>
  <c r="M22" i="55" s="1"/>
  <c r="E23" i="55"/>
  <c r="M23" i="55" s="1"/>
  <c r="E24" i="55"/>
  <c r="M24" i="55" s="1"/>
  <c r="BZ6" i="40" l="1"/>
  <c r="L13" i="37"/>
  <c r="K79" i="71"/>
  <c r="U79" i="36"/>
  <c r="L79" i="36"/>
  <c r="I79" i="36"/>
  <c r="BR6" i="40"/>
  <c r="E4" i="69"/>
  <c r="M4" i="69" s="1"/>
  <c r="AA5" i="70"/>
  <c r="R13" i="70"/>
  <c r="O13" i="70"/>
  <c r="X13" i="70"/>
  <c r="BW7" i="40"/>
  <c r="BW8" i="40"/>
  <c r="BW12" i="40"/>
  <c r="BW16" i="40"/>
  <c r="BW20" i="40"/>
  <c r="BW24" i="40"/>
  <c r="BW28" i="40"/>
  <c r="BW32" i="40"/>
  <c r="BW36" i="40"/>
  <c r="BW40" i="40"/>
  <c r="BW44" i="40"/>
  <c r="BW48" i="40"/>
  <c r="BW10" i="40"/>
  <c r="BW14" i="40"/>
  <c r="BW18" i="40"/>
  <c r="BW22" i="40"/>
  <c r="BW26" i="40"/>
  <c r="BW30" i="40"/>
  <c r="BW34" i="40"/>
  <c r="BW38" i="40"/>
  <c r="BW42" i="40"/>
  <c r="BW46" i="40"/>
  <c r="BW9" i="40"/>
  <c r="BW13" i="40"/>
  <c r="BW17" i="40"/>
  <c r="BW21" i="40"/>
  <c r="BW25" i="40"/>
  <c r="BW29" i="40"/>
  <c r="BW33" i="40"/>
  <c r="BW37" i="40"/>
  <c r="BW41" i="40"/>
  <c r="BW45" i="40"/>
  <c r="BW11" i="40"/>
  <c r="BW19" i="40"/>
  <c r="BW27" i="40"/>
  <c r="BW35" i="40"/>
  <c r="BW43" i="40"/>
  <c r="BW6" i="40"/>
  <c r="BW15" i="40"/>
  <c r="BW31" i="40"/>
  <c r="BW47" i="40"/>
  <c r="BW39" i="40"/>
  <c r="BW23" i="40"/>
  <c r="BX7" i="40"/>
  <c r="BX9" i="40"/>
  <c r="BX11" i="40"/>
  <c r="BX13" i="40"/>
  <c r="BX15" i="40"/>
  <c r="BX17" i="40"/>
  <c r="BX19" i="40"/>
  <c r="BX21" i="40"/>
  <c r="BX23" i="40"/>
  <c r="BX25" i="40"/>
  <c r="BX27" i="40"/>
  <c r="BX29" i="40"/>
  <c r="BX31" i="40"/>
  <c r="BX33" i="40"/>
  <c r="BX35" i="40"/>
  <c r="BX37" i="40"/>
  <c r="BX39" i="40"/>
  <c r="BX41" i="40"/>
  <c r="BX43" i="40"/>
  <c r="BX45" i="40"/>
  <c r="BX47" i="40"/>
  <c r="BX8" i="40"/>
  <c r="BX10" i="40"/>
  <c r="BX12" i="40"/>
  <c r="BX14" i="40"/>
  <c r="BX16" i="40"/>
  <c r="BX18" i="40"/>
  <c r="BX20" i="40"/>
  <c r="BX22" i="40"/>
  <c r="BX24" i="40"/>
  <c r="BX26" i="40"/>
  <c r="BX28" i="40"/>
  <c r="BX30" i="40"/>
  <c r="BX32" i="40"/>
  <c r="BX34" i="40"/>
  <c r="BX36" i="40"/>
  <c r="BX38" i="40"/>
  <c r="BX40" i="40"/>
  <c r="BX42" i="40"/>
  <c r="BX44" i="40"/>
  <c r="BX46" i="40"/>
  <c r="BX48" i="40"/>
  <c r="BX6" i="40"/>
  <c r="BR7" i="40"/>
  <c r="BR9" i="40"/>
  <c r="BR11" i="40"/>
  <c r="BR13" i="40"/>
  <c r="BR15" i="40"/>
  <c r="BR17" i="40"/>
  <c r="BR19" i="40"/>
  <c r="BR21" i="40"/>
  <c r="BR23" i="40"/>
  <c r="BR25" i="40"/>
  <c r="BR27" i="40"/>
  <c r="BR29" i="40"/>
  <c r="BR31" i="40"/>
  <c r="BR33" i="40"/>
  <c r="BR35" i="40"/>
  <c r="BR37" i="40"/>
  <c r="BR39" i="40"/>
  <c r="BR41" i="40"/>
  <c r="BR43" i="40"/>
  <c r="BR45" i="40"/>
  <c r="BR47" i="40"/>
  <c r="BR8" i="40"/>
  <c r="BR10" i="40"/>
  <c r="BR12" i="40"/>
  <c r="BR14" i="40"/>
  <c r="BR16" i="40"/>
  <c r="BR18" i="40"/>
  <c r="BR20" i="40"/>
  <c r="BR22" i="40"/>
  <c r="BR24" i="40"/>
  <c r="BR26" i="40"/>
  <c r="BR28" i="40"/>
  <c r="BR30" i="40"/>
  <c r="BR32" i="40"/>
  <c r="BR34" i="40"/>
  <c r="BR36" i="40"/>
  <c r="BR38" i="40"/>
  <c r="BR40" i="40"/>
  <c r="BR42" i="40"/>
  <c r="BR44" i="40"/>
  <c r="BR46" i="40"/>
  <c r="BR48" i="40"/>
  <c r="BY8" i="40"/>
  <c r="BY10" i="40"/>
  <c r="BY12" i="40"/>
  <c r="BY14" i="40"/>
  <c r="BY16" i="40"/>
  <c r="BY18" i="40"/>
  <c r="BY20" i="40"/>
  <c r="BY22" i="40"/>
  <c r="BY24" i="40"/>
  <c r="BY26" i="40"/>
  <c r="BY28" i="40"/>
  <c r="BY30" i="40"/>
  <c r="BY32" i="40"/>
  <c r="BY34" i="40"/>
  <c r="BY36" i="40"/>
  <c r="BY38" i="40"/>
  <c r="BY40" i="40"/>
  <c r="BY42" i="40"/>
  <c r="BY44" i="40"/>
  <c r="BY46" i="40"/>
  <c r="BY48" i="40"/>
  <c r="BY6" i="40"/>
  <c r="BY13" i="40"/>
  <c r="BY21" i="40"/>
  <c r="BY29" i="40"/>
  <c r="BY37" i="40"/>
  <c r="BY45" i="40"/>
  <c r="BY11" i="40"/>
  <c r="BY19" i="40"/>
  <c r="BY27" i="40"/>
  <c r="BY35" i="40"/>
  <c r="BY43" i="40"/>
  <c r="BY7" i="40"/>
  <c r="BY23" i="40"/>
  <c r="BY39" i="40"/>
  <c r="BY15" i="40"/>
  <c r="BY31" i="40"/>
  <c r="BY47" i="40"/>
  <c r="BY33" i="40"/>
  <c r="BY17" i="40"/>
  <c r="BY25" i="40"/>
  <c r="BY9" i="40"/>
  <c r="BY41" i="40"/>
  <c r="AL12" i="59"/>
  <c r="AL7" i="59"/>
  <c r="AL13" i="59"/>
  <c r="AL8" i="59"/>
  <c r="AL6" i="59"/>
  <c r="AL9" i="59"/>
  <c r="AL11" i="59"/>
  <c r="AL10" i="59"/>
  <c r="BZ9" i="40"/>
  <c r="BZ13" i="40"/>
  <c r="BZ17" i="40"/>
  <c r="BZ21" i="40"/>
  <c r="BZ25" i="40"/>
  <c r="BZ29" i="40"/>
  <c r="BZ33" i="40"/>
  <c r="BZ37" i="40"/>
  <c r="BZ41" i="40"/>
  <c r="BZ45" i="40"/>
  <c r="BZ7" i="40"/>
  <c r="BZ11" i="40"/>
  <c r="BZ15" i="40"/>
  <c r="BZ19" i="40"/>
  <c r="BZ23" i="40"/>
  <c r="BZ27" i="40"/>
  <c r="BZ31" i="40"/>
  <c r="BZ35" i="40"/>
  <c r="BZ39" i="40"/>
  <c r="BZ43" i="40"/>
  <c r="BZ47" i="40"/>
  <c r="BZ10" i="40"/>
  <c r="BZ14" i="40"/>
  <c r="BZ18" i="40"/>
  <c r="BZ22" i="40"/>
  <c r="BZ26" i="40"/>
  <c r="BZ30" i="40"/>
  <c r="BZ34" i="40"/>
  <c r="BZ38" i="40"/>
  <c r="BZ42" i="40"/>
  <c r="BZ46" i="40"/>
  <c r="BZ8" i="40"/>
  <c r="BZ16" i="40"/>
  <c r="BZ24" i="40"/>
  <c r="BZ32" i="40"/>
  <c r="BZ40" i="40"/>
  <c r="BZ48" i="40"/>
  <c r="BZ20" i="40"/>
  <c r="BZ36" i="40"/>
  <c r="BZ28" i="40"/>
  <c r="BZ12" i="40"/>
  <c r="BZ44" i="40"/>
  <c r="BV7" i="40"/>
  <c r="BV9" i="40"/>
  <c r="BV11" i="40"/>
  <c r="BV13" i="40"/>
  <c r="BV15" i="40"/>
  <c r="BV17" i="40"/>
  <c r="BV19" i="40"/>
  <c r="BV21" i="40"/>
  <c r="BV23" i="40"/>
  <c r="BV25" i="40"/>
  <c r="BV27" i="40"/>
  <c r="BV29" i="40"/>
  <c r="BV31" i="40"/>
  <c r="BV33" i="40"/>
  <c r="BV35" i="40"/>
  <c r="BV37" i="40"/>
  <c r="BV39" i="40"/>
  <c r="BV41" i="40"/>
  <c r="BV43" i="40"/>
  <c r="BV45" i="40"/>
  <c r="BV47" i="40"/>
  <c r="BV6" i="40"/>
  <c r="BV8" i="40"/>
  <c r="BV16" i="40"/>
  <c r="BV24" i="40"/>
  <c r="BV32" i="40"/>
  <c r="BV40" i="40"/>
  <c r="BV48" i="40"/>
  <c r="BV14" i="40"/>
  <c r="BV22" i="40"/>
  <c r="BV30" i="40"/>
  <c r="BV38" i="40"/>
  <c r="BV46" i="40"/>
  <c r="BV18" i="40"/>
  <c r="BV34" i="40"/>
  <c r="BV10" i="40"/>
  <c r="BV26" i="40"/>
  <c r="BV42" i="40"/>
  <c r="BV12" i="40"/>
  <c r="BV44" i="40"/>
  <c r="BV36" i="40"/>
  <c r="BV28" i="40"/>
  <c r="BV20" i="40"/>
  <c r="BT11" i="40"/>
  <c r="BT15" i="40"/>
  <c r="BT19" i="40"/>
  <c r="BT23" i="40"/>
  <c r="BT27" i="40"/>
  <c r="BT31" i="40"/>
  <c r="BT35" i="40"/>
  <c r="BT39" i="40"/>
  <c r="BT43" i="40"/>
  <c r="BT47" i="40"/>
  <c r="BT9" i="40"/>
  <c r="BT13" i="40"/>
  <c r="BT17" i="40"/>
  <c r="BT21" i="40"/>
  <c r="BT25" i="40"/>
  <c r="BT29" i="40"/>
  <c r="BT33" i="40"/>
  <c r="BT37" i="40"/>
  <c r="BT41" i="40"/>
  <c r="BT45" i="40"/>
  <c r="BT8" i="40"/>
  <c r="BT12" i="40"/>
  <c r="BT16" i="40"/>
  <c r="BT20" i="40"/>
  <c r="BT24" i="40"/>
  <c r="BT28" i="40"/>
  <c r="BT32" i="40"/>
  <c r="BT36" i="40"/>
  <c r="BT40" i="40"/>
  <c r="BT44" i="40"/>
  <c r="BT48" i="40"/>
  <c r="BT14" i="40"/>
  <c r="BT22" i="40"/>
  <c r="BT30" i="40"/>
  <c r="BT38" i="40"/>
  <c r="BT46" i="40"/>
  <c r="BT10" i="40"/>
  <c r="BT26" i="40"/>
  <c r="BT42" i="40"/>
  <c r="BT7" i="40"/>
  <c r="BT18" i="40"/>
  <c r="BT6" i="40"/>
  <c r="BT34" i="40"/>
  <c r="BU8" i="40"/>
  <c r="BU10" i="40"/>
  <c r="BU12" i="40"/>
  <c r="BU14" i="40"/>
  <c r="BU16" i="40"/>
  <c r="BU18" i="40"/>
  <c r="BU20" i="40"/>
  <c r="BU22" i="40"/>
  <c r="BU24" i="40"/>
  <c r="BU26" i="40"/>
  <c r="BU28" i="40"/>
  <c r="BU30" i="40"/>
  <c r="BU32" i="40"/>
  <c r="BU34" i="40"/>
  <c r="BU36" i="40"/>
  <c r="BU38" i="40"/>
  <c r="BU40" i="40"/>
  <c r="BU42" i="40"/>
  <c r="BU44" i="40"/>
  <c r="BU46" i="40"/>
  <c r="BU48" i="40"/>
  <c r="BU7" i="40"/>
  <c r="BU9" i="40"/>
  <c r="BU11" i="40"/>
  <c r="BU13" i="40"/>
  <c r="BU15" i="40"/>
  <c r="BU17" i="40"/>
  <c r="BU19" i="40"/>
  <c r="BU21" i="40"/>
  <c r="BU23" i="40"/>
  <c r="BU25" i="40"/>
  <c r="BU27" i="40"/>
  <c r="BU29" i="40"/>
  <c r="BU31" i="40"/>
  <c r="BU33" i="40"/>
  <c r="BU35" i="40"/>
  <c r="BU37" i="40"/>
  <c r="BU39" i="40"/>
  <c r="BU41" i="40"/>
  <c r="BU43" i="40"/>
  <c r="BU45" i="40"/>
  <c r="BU47" i="40"/>
  <c r="BU6" i="40"/>
  <c r="E4" i="55"/>
  <c r="M4" i="55" s="1"/>
  <c r="L79" i="71" l="1"/>
  <c r="X79" i="36"/>
  <c r="R79" i="36"/>
  <c r="O79" i="36"/>
  <c r="D79" i="36"/>
  <c r="Z7" i="37" l="1"/>
  <c r="Z5" i="37"/>
  <c r="E80" i="38"/>
  <c r="Z6" i="37" l="1"/>
  <c r="Y6" i="37"/>
  <c r="AA6" i="37" l="1"/>
  <c r="AA7" i="38"/>
  <c r="AA8" i="38"/>
  <c r="AA9" i="38"/>
  <c r="AA10" i="38"/>
  <c r="AA11" i="38"/>
  <c r="AA12" i="38"/>
  <c r="AA13" i="38"/>
  <c r="AA14" i="38"/>
  <c r="AA15" i="38"/>
  <c r="AA16" i="38"/>
  <c r="AA17" i="38"/>
  <c r="AA18" i="38"/>
  <c r="AA19" i="38"/>
  <c r="AA20" i="38"/>
  <c r="AA21" i="38"/>
  <c r="AA22" i="38"/>
  <c r="AA23" i="38"/>
  <c r="AA24" i="38"/>
  <c r="AA25" i="38"/>
  <c r="AA26" i="38"/>
  <c r="AA27" i="38"/>
  <c r="AA28" i="38"/>
  <c r="AA29" i="38"/>
  <c r="AA30" i="38"/>
  <c r="AA31" i="38"/>
  <c r="AA32" i="38"/>
  <c r="AA33" i="38"/>
  <c r="AA34" i="38"/>
  <c r="AA35" i="38"/>
  <c r="AA36" i="38"/>
  <c r="AA37" i="38"/>
  <c r="AA38" i="38"/>
  <c r="AA39" i="38"/>
  <c r="AA40" i="38"/>
  <c r="AA41" i="38"/>
  <c r="AA42" i="38"/>
  <c r="AA43" i="38"/>
  <c r="AA44" i="38"/>
  <c r="AA45" i="38"/>
  <c r="AA46" i="38"/>
  <c r="AA47" i="38"/>
  <c r="AA48" i="38"/>
  <c r="AA49" i="38"/>
  <c r="AA50" i="38"/>
  <c r="AA51" i="38"/>
  <c r="AA52" i="38"/>
  <c r="AA53" i="38"/>
  <c r="AA54" i="38"/>
  <c r="AA55" i="38"/>
  <c r="AA56" i="38"/>
  <c r="AA57" i="38"/>
  <c r="AA58" i="38"/>
  <c r="AA59" i="38"/>
  <c r="AA60" i="38"/>
  <c r="AA61" i="38"/>
  <c r="AA62" i="38"/>
  <c r="AA63" i="38"/>
  <c r="AA64" i="38"/>
  <c r="AA65" i="38"/>
  <c r="AA66" i="38"/>
  <c r="AA67" i="38"/>
  <c r="AA68" i="38"/>
  <c r="AA69" i="38"/>
  <c r="AA70" i="38"/>
  <c r="AA71" i="38"/>
  <c r="AA72" i="38"/>
  <c r="AA73" i="38"/>
  <c r="AA74" i="38"/>
  <c r="AA75" i="38"/>
  <c r="AA76" i="38"/>
  <c r="AA77" i="38"/>
  <c r="AA78" i="38"/>
  <c r="AA79" i="38"/>
  <c r="AA6" i="38"/>
  <c r="AB8" i="59"/>
  <c r="AB9" i="59"/>
  <c r="AB10" i="59"/>
  <c r="AA11" i="59"/>
  <c r="AA12" i="59"/>
  <c r="AA13" i="59"/>
  <c r="Z6" i="70"/>
  <c r="Y6" i="70"/>
  <c r="J79" i="36"/>
  <c r="W80" i="38"/>
  <c r="AE80" i="38"/>
  <c r="Q79" i="38"/>
  <c r="I79" i="38"/>
  <c r="Q78" i="38"/>
  <c r="I78" i="38"/>
  <c r="Q77" i="38"/>
  <c r="I77" i="38"/>
  <c r="Q76" i="38"/>
  <c r="I76" i="38"/>
  <c r="Q75" i="38"/>
  <c r="I75" i="38"/>
  <c r="F75" i="38"/>
  <c r="L75" i="130" s="1"/>
  <c r="Q74" i="38"/>
  <c r="I74" i="38"/>
  <c r="Q73" i="38"/>
  <c r="I73" i="38"/>
  <c r="F73" i="38"/>
  <c r="L73" i="130" s="1"/>
  <c r="Q72" i="38"/>
  <c r="I72" i="38"/>
  <c r="Q71" i="38"/>
  <c r="I71" i="38"/>
  <c r="F71" i="38"/>
  <c r="L71" i="130" s="1"/>
  <c r="Q70" i="38"/>
  <c r="I70" i="38"/>
  <c r="Q69" i="38"/>
  <c r="I69" i="38"/>
  <c r="Q68" i="38"/>
  <c r="I68" i="38"/>
  <c r="Q67" i="38"/>
  <c r="I67" i="38"/>
  <c r="Q66" i="38"/>
  <c r="I66" i="38"/>
  <c r="Q65" i="38"/>
  <c r="I65" i="38"/>
  <c r="Q64" i="38"/>
  <c r="I64" i="38"/>
  <c r="Q63" i="38"/>
  <c r="I63" i="38"/>
  <c r="Q62" i="38"/>
  <c r="I62" i="38"/>
  <c r="Q61" i="38"/>
  <c r="I61" i="38"/>
  <c r="Q60" i="38"/>
  <c r="I60" i="38"/>
  <c r="Q59" i="38"/>
  <c r="I59" i="38"/>
  <c r="F59" i="38"/>
  <c r="L59" i="130" s="1"/>
  <c r="Q58" i="38"/>
  <c r="I58" i="38"/>
  <c r="Q57" i="38"/>
  <c r="I57" i="38"/>
  <c r="T57" i="130" s="1"/>
  <c r="Q56" i="38"/>
  <c r="I56" i="38"/>
  <c r="Q55" i="38"/>
  <c r="I55" i="38"/>
  <c r="T55" i="130" s="1"/>
  <c r="Q54" i="38"/>
  <c r="I54" i="38"/>
  <c r="Q53" i="38"/>
  <c r="I53" i="38"/>
  <c r="F53" i="38"/>
  <c r="L53" i="130" s="1"/>
  <c r="Q52" i="38"/>
  <c r="I52" i="38"/>
  <c r="Q51" i="38"/>
  <c r="I51" i="38"/>
  <c r="Q50" i="38"/>
  <c r="I50" i="38"/>
  <c r="Q49" i="38"/>
  <c r="I49" i="38"/>
  <c r="Q48" i="38"/>
  <c r="I48" i="38"/>
  <c r="Q47" i="38"/>
  <c r="I47" i="38"/>
  <c r="T47" i="130" s="1"/>
  <c r="Q46" i="38"/>
  <c r="I46" i="38"/>
  <c r="Q45" i="38"/>
  <c r="I45" i="38"/>
  <c r="F45" i="38"/>
  <c r="L45" i="130" s="1"/>
  <c r="Q44" i="38"/>
  <c r="I44" i="38"/>
  <c r="Q43" i="38"/>
  <c r="I43" i="38"/>
  <c r="F43" i="38"/>
  <c r="L43" i="130" s="1"/>
  <c r="Q42" i="38"/>
  <c r="I42" i="38"/>
  <c r="Q41" i="38"/>
  <c r="I41" i="38"/>
  <c r="T41" i="130" s="1"/>
  <c r="Q40" i="38"/>
  <c r="I40" i="38"/>
  <c r="Q39" i="38"/>
  <c r="I39" i="38"/>
  <c r="T39" i="130" s="1"/>
  <c r="Q38" i="38"/>
  <c r="I38" i="38"/>
  <c r="Q37" i="38"/>
  <c r="I37" i="38"/>
  <c r="F37" i="38"/>
  <c r="L37" i="130" s="1"/>
  <c r="Q36" i="38"/>
  <c r="I36" i="38"/>
  <c r="Q35" i="38"/>
  <c r="I35" i="38"/>
  <c r="Q34" i="38"/>
  <c r="I34" i="38"/>
  <c r="Q33" i="38"/>
  <c r="I33" i="38"/>
  <c r="T33" i="130" s="1"/>
  <c r="Q32" i="38"/>
  <c r="I32" i="38"/>
  <c r="Q31" i="38"/>
  <c r="I31" i="38"/>
  <c r="F31" i="38"/>
  <c r="L31" i="130" s="1"/>
  <c r="Q30" i="38"/>
  <c r="I30" i="38"/>
  <c r="Q29" i="38"/>
  <c r="I29" i="38"/>
  <c r="Q28" i="38"/>
  <c r="I28" i="38"/>
  <c r="Q27" i="38"/>
  <c r="I27" i="38"/>
  <c r="F27" i="38"/>
  <c r="L27" i="130" s="1"/>
  <c r="Q26" i="38"/>
  <c r="I26" i="38"/>
  <c r="Q25" i="38"/>
  <c r="I25" i="38"/>
  <c r="F25" i="38"/>
  <c r="L25" i="130" s="1"/>
  <c r="Q24" i="38"/>
  <c r="I24" i="38"/>
  <c r="Q23" i="38"/>
  <c r="I23" i="38"/>
  <c r="F23" i="38"/>
  <c r="L23" i="130" s="1"/>
  <c r="Q22" i="38"/>
  <c r="I22" i="38"/>
  <c r="Q21" i="38"/>
  <c r="I21" i="38"/>
  <c r="F21" i="38"/>
  <c r="L21" i="130" s="1"/>
  <c r="Q20" i="38"/>
  <c r="I20" i="38"/>
  <c r="Q19" i="38"/>
  <c r="I19" i="38"/>
  <c r="F19" i="38"/>
  <c r="L19" i="130" s="1"/>
  <c r="Q18" i="38"/>
  <c r="I18" i="38"/>
  <c r="Q17" i="38"/>
  <c r="I17" i="38"/>
  <c r="F17" i="38"/>
  <c r="L17" i="130" s="1"/>
  <c r="Q16" i="38"/>
  <c r="I16" i="38"/>
  <c r="Q15" i="38"/>
  <c r="I15" i="38"/>
  <c r="T15" i="130" s="1"/>
  <c r="Q14" i="38"/>
  <c r="I14" i="38"/>
  <c r="Q13" i="38"/>
  <c r="I13" i="38"/>
  <c r="T13" i="130" s="1"/>
  <c r="Q12" i="38"/>
  <c r="I12" i="38"/>
  <c r="F12" i="38"/>
  <c r="L12" i="130" s="1"/>
  <c r="Q11" i="38"/>
  <c r="I11" i="38"/>
  <c r="F11" i="38"/>
  <c r="L11" i="130" s="1"/>
  <c r="Q10" i="38"/>
  <c r="I10" i="38"/>
  <c r="T10" i="130" s="1"/>
  <c r="Q9" i="38"/>
  <c r="I9" i="38"/>
  <c r="T9" i="130" s="1"/>
  <c r="Q8" i="38"/>
  <c r="I8" i="38"/>
  <c r="F8" i="38"/>
  <c r="L8" i="130" s="1"/>
  <c r="Q7" i="38"/>
  <c r="I7" i="38"/>
  <c r="F7" i="38"/>
  <c r="L7" i="130" s="1"/>
  <c r="I6" i="38"/>
  <c r="AC80" i="38"/>
  <c r="U80" i="38"/>
  <c r="S80" i="38"/>
  <c r="O80" i="38"/>
  <c r="G80" i="38"/>
  <c r="D80" i="38"/>
  <c r="R7" i="59"/>
  <c r="I7" i="59"/>
  <c r="Q13" i="59"/>
  <c r="Q12" i="59"/>
  <c r="Q11" i="59"/>
  <c r="Q10" i="59"/>
  <c r="R9" i="59"/>
  <c r="R8" i="59"/>
  <c r="I8" i="59"/>
  <c r="I9" i="59"/>
  <c r="I10" i="59"/>
  <c r="I11" i="59"/>
  <c r="I12" i="59"/>
  <c r="I13" i="59"/>
  <c r="Z78" i="71"/>
  <c r="Y78" i="71"/>
  <c r="Z77" i="71"/>
  <c r="Y77" i="71"/>
  <c r="Z76" i="71"/>
  <c r="Y76" i="71"/>
  <c r="Z75" i="71"/>
  <c r="Y75" i="71"/>
  <c r="Z74" i="71"/>
  <c r="Y74" i="71"/>
  <c r="Z73" i="71"/>
  <c r="Y73" i="71"/>
  <c r="Z72" i="71"/>
  <c r="Y72" i="71"/>
  <c r="Z71" i="71"/>
  <c r="Y71" i="71"/>
  <c r="Z70" i="71"/>
  <c r="Y70" i="71"/>
  <c r="Z69" i="71"/>
  <c r="Y69" i="71"/>
  <c r="Z68" i="71"/>
  <c r="Y68" i="71"/>
  <c r="Z67" i="71"/>
  <c r="Y67" i="71"/>
  <c r="Z66" i="71"/>
  <c r="Y66" i="71"/>
  <c r="Z65" i="71"/>
  <c r="Y65" i="71"/>
  <c r="Z64" i="71"/>
  <c r="Y64" i="71"/>
  <c r="Z63" i="71"/>
  <c r="Y63" i="71"/>
  <c r="Z62" i="71"/>
  <c r="Y62" i="71"/>
  <c r="Z61" i="71"/>
  <c r="Y61" i="71"/>
  <c r="Z60" i="71"/>
  <c r="Y60" i="71"/>
  <c r="Z59" i="71"/>
  <c r="Y59" i="71"/>
  <c r="Z58" i="71"/>
  <c r="Y58" i="71"/>
  <c r="Z57" i="71"/>
  <c r="Y57" i="71"/>
  <c r="Z56" i="71"/>
  <c r="Y56" i="71"/>
  <c r="Z55" i="71"/>
  <c r="Y55" i="71"/>
  <c r="Z54" i="71"/>
  <c r="Y54" i="71"/>
  <c r="Z53" i="71"/>
  <c r="Y53" i="71"/>
  <c r="Z52" i="71"/>
  <c r="Y52" i="71"/>
  <c r="Z51" i="71"/>
  <c r="Y51" i="71"/>
  <c r="Z50" i="71"/>
  <c r="Y50" i="71"/>
  <c r="Z49" i="71"/>
  <c r="Y49" i="71"/>
  <c r="Z48" i="71"/>
  <c r="Y48" i="71"/>
  <c r="Z47" i="71"/>
  <c r="Y47" i="71"/>
  <c r="Z46" i="71"/>
  <c r="Y46" i="71"/>
  <c r="Z45" i="71"/>
  <c r="Y45" i="71"/>
  <c r="Z44" i="71"/>
  <c r="Y44" i="71"/>
  <c r="Z43" i="71"/>
  <c r="Y43" i="71"/>
  <c r="Z42" i="71"/>
  <c r="Y42" i="71"/>
  <c r="Z41" i="71"/>
  <c r="Y41" i="71"/>
  <c r="Z40" i="71"/>
  <c r="Y40" i="71"/>
  <c r="Z39" i="71"/>
  <c r="Y39" i="71"/>
  <c r="Z38" i="71"/>
  <c r="Y38" i="71"/>
  <c r="Z37" i="71"/>
  <c r="Y37" i="71"/>
  <c r="Z36" i="71"/>
  <c r="Y36" i="71"/>
  <c r="Z35" i="71"/>
  <c r="Y35" i="71"/>
  <c r="Z34" i="71"/>
  <c r="Y34" i="71"/>
  <c r="Z33" i="71"/>
  <c r="Y33" i="71"/>
  <c r="Z32" i="71"/>
  <c r="Y32" i="71"/>
  <c r="Z31" i="71"/>
  <c r="Y31" i="71"/>
  <c r="Z30" i="71"/>
  <c r="Y30" i="71"/>
  <c r="Z29" i="71"/>
  <c r="Y29" i="71"/>
  <c r="Z28" i="71"/>
  <c r="Y28" i="71"/>
  <c r="Z27" i="71"/>
  <c r="Y27" i="71"/>
  <c r="Z26" i="71"/>
  <c r="Y26" i="71"/>
  <c r="Z25" i="71"/>
  <c r="Y25" i="71"/>
  <c r="Z24" i="71"/>
  <c r="Y24" i="71"/>
  <c r="Z23" i="71"/>
  <c r="Y23" i="71"/>
  <c r="Z22" i="71"/>
  <c r="Y22" i="71"/>
  <c r="Z21" i="71"/>
  <c r="Y21" i="71"/>
  <c r="Z20" i="71"/>
  <c r="Y20" i="71"/>
  <c r="Z19" i="71"/>
  <c r="Y19" i="71"/>
  <c r="Z18" i="71"/>
  <c r="Y18" i="71"/>
  <c r="Z17" i="71"/>
  <c r="Y17" i="71"/>
  <c r="Z16" i="71"/>
  <c r="Y16" i="71"/>
  <c r="Z15" i="71"/>
  <c r="Y15" i="71"/>
  <c r="Z14" i="71"/>
  <c r="Y14" i="71"/>
  <c r="Z13" i="71"/>
  <c r="Y13" i="71"/>
  <c r="Z12" i="71"/>
  <c r="Y12" i="71"/>
  <c r="Z11" i="71"/>
  <c r="Y11" i="71"/>
  <c r="Z10" i="71"/>
  <c r="Y10" i="71"/>
  <c r="Z9" i="71"/>
  <c r="Y9" i="71"/>
  <c r="Z8" i="71"/>
  <c r="Y8" i="71"/>
  <c r="Z7" i="71"/>
  <c r="Y7" i="71"/>
  <c r="Z6" i="71"/>
  <c r="Y6" i="71"/>
  <c r="Z5" i="71"/>
  <c r="Y5" i="71"/>
  <c r="W79" i="36"/>
  <c r="V79" i="36"/>
  <c r="S79" i="36"/>
  <c r="Q79" i="36"/>
  <c r="P79" i="36"/>
  <c r="N79" i="36"/>
  <c r="H79" i="36"/>
  <c r="E79" i="36"/>
  <c r="Z12" i="70"/>
  <c r="Y12" i="70"/>
  <c r="Z11" i="70"/>
  <c r="Y11" i="70"/>
  <c r="Z10" i="70"/>
  <c r="Y10" i="70"/>
  <c r="Z9" i="70"/>
  <c r="Y9" i="70"/>
  <c r="Z8" i="70"/>
  <c r="Y8" i="70"/>
  <c r="Z7" i="70"/>
  <c r="Y7" i="70"/>
  <c r="AB79" i="38" l="1"/>
  <c r="BD79" i="130"/>
  <c r="R79" i="38"/>
  <c r="AJ79" i="130"/>
  <c r="J79" i="38"/>
  <c r="T79" i="130"/>
  <c r="AB78" i="38"/>
  <c r="BD78" i="130"/>
  <c r="R78" i="38"/>
  <c r="AJ78" i="130"/>
  <c r="J78" i="38"/>
  <c r="T78" i="130"/>
  <c r="AB77" i="38"/>
  <c r="BD77" i="130"/>
  <c r="R77" i="38"/>
  <c r="AJ77" i="130"/>
  <c r="J77" i="38"/>
  <c r="T77" i="130"/>
  <c r="AB76" i="38"/>
  <c r="BD76" i="130"/>
  <c r="R76" i="38"/>
  <c r="AJ76" i="130"/>
  <c r="J76" i="38"/>
  <c r="T76" i="130"/>
  <c r="AB75" i="38"/>
  <c r="BD75" i="130"/>
  <c r="R75" i="38"/>
  <c r="AJ75" i="130"/>
  <c r="J75" i="38"/>
  <c r="T75" i="130"/>
  <c r="AB74" i="38"/>
  <c r="BD74" i="130"/>
  <c r="R74" i="38"/>
  <c r="AJ74" i="130"/>
  <c r="J74" i="38"/>
  <c r="T74" i="130"/>
  <c r="AB73" i="38"/>
  <c r="BD73" i="130"/>
  <c r="R73" i="38"/>
  <c r="AJ73" i="130"/>
  <c r="J73" i="38"/>
  <c r="T73" i="130"/>
  <c r="AB72" i="38"/>
  <c r="BD72" i="130"/>
  <c r="R72" i="38"/>
  <c r="AJ72" i="130"/>
  <c r="J72" i="38"/>
  <c r="T72" i="130"/>
  <c r="AB71" i="38"/>
  <c r="BD71" i="130"/>
  <c r="R71" i="38"/>
  <c r="AJ71" i="130"/>
  <c r="J71" i="38"/>
  <c r="T71" i="130"/>
  <c r="AB70" i="38"/>
  <c r="BD70" i="130"/>
  <c r="R70" i="38"/>
  <c r="AJ70" i="130"/>
  <c r="J70" i="38"/>
  <c r="T70" i="130"/>
  <c r="AB69" i="38"/>
  <c r="BD69" i="130"/>
  <c r="R69" i="38"/>
  <c r="AJ69" i="130"/>
  <c r="J69" i="38"/>
  <c r="T69" i="130"/>
  <c r="AB68" i="38"/>
  <c r="BD68" i="130"/>
  <c r="R68" i="38"/>
  <c r="AJ68" i="130"/>
  <c r="J68" i="38"/>
  <c r="T68" i="130"/>
  <c r="AB67" i="38"/>
  <c r="BD67" i="130"/>
  <c r="R67" i="38"/>
  <c r="AJ67" i="130"/>
  <c r="J67" i="38"/>
  <c r="T67" i="130"/>
  <c r="AB66" i="38"/>
  <c r="BD66" i="130"/>
  <c r="R66" i="38"/>
  <c r="AJ66" i="130"/>
  <c r="J66" i="38"/>
  <c r="T66" i="130"/>
  <c r="AB65" i="38"/>
  <c r="BD65" i="130"/>
  <c r="R65" i="38"/>
  <c r="AJ65" i="130"/>
  <c r="J65" i="38"/>
  <c r="T65" i="130"/>
  <c r="AB64" i="38"/>
  <c r="BD64" i="130"/>
  <c r="R64" i="38"/>
  <c r="AJ64" i="130"/>
  <c r="J64" i="38"/>
  <c r="T64" i="130"/>
  <c r="AB63" i="38"/>
  <c r="BD63" i="130"/>
  <c r="R63" i="38"/>
  <c r="AJ63" i="130"/>
  <c r="J63" i="38"/>
  <c r="T63" i="130"/>
  <c r="AB62" i="38"/>
  <c r="BD62" i="130"/>
  <c r="R62" i="38"/>
  <c r="AJ62" i="130"/>
  <c r="J62" i="38"/>
  <c r="T62" i="130"/>
  <c r="AB61" i="38"/>
  <c r="BD61" i="130"/>
  <c r="R61" i="38"/>
  <c r="AJ61" i="130"/>
  <c r="J61" i="38"/>
  <c r="T61" i="130"/>
  <c r="AB60" i="38"/>
  <c r="BD60" i="130"/>
  <c r="R60" i="38"/>
  <c r="AJ60" i="130"/>
  <c r="J60" i="38"/>
  <c r="T60" i="130"/>
  <c r="AB59" i="38"/>
  <c r="BD59" i="130"/>
  <c r="R59" i="38"/>
  <c r="AJ59" i="130"/>
  <c r="J59" i="38"/>
  <c r="T59" i="130"/>
  <c r="AB58" i="38"/>
  <c r="BD58" i="130"/>
  <c r="R58" i="38"/>
  <c r="AJ58" i="130"/>
  <c r="J58" i="38"/>
  <c r="T58" i="130"/>
  <c r="AB57" i="38"/>
  <c r="BD57" i="130"/>
  <c r="R57" i="38"/>
  <c r="AJ57" i="130"/>
  <c r="AB56" i="38"/>
  <c r="BD56" i="130"/>
  <c r="R56" i="38"/>
  <c r="AJ56" i="130"/>
  <c r="J56" i="38"/>
  <c r="T56" i="130"/>
  <c r="AB55" i="38"/>
  <c r="BD55" i="130"/>
  <c r="R55" i="38"/>
  <c r="AJ55" i="130"/>
  <c r="AB54" i="38"/>
  <c r="BD54" i="130"/>
  <c r="R54" i="38"/>
  <c r="AJ54" i="130"/>
  <c r="J54" i="38"/>
  <c r="T54" i="130"/>
  <c r="AB53" i="38"/>
  <c r="BD53" i="130"/>
  <c r="R53" i="38"/>
  <c r="AJ53" i="130"/>
  <c r="J53" i="38"/>
  <c r="T53" i="130"/>
  <c r="AB52" i="38"/>
  <c r="BD52" i="130"/>
  <c r="R52" i="38"/>
  <c r="AJ52" i="130"/>
  <c r="J52" i="38"/>
  <c r="T52" i="130"/>
  <c r="AB51" i="38"/>
  <c r="BD51" i="130"/>
  <c r="R51" i="38"/>
  <c r="AJ51" i="130"/>
  <c r="J51" i="38"/>
  <c r="T51" i="130"/>
  <c r="AB50" i="38"/>
  <c r="BD50" i="130"/>
  <c r="R50" i="38"/>
  <c r="AJ50" i="130"/>
  <c r="J50" i="38"/>
  <c r="T50" i="130"/>
  <c r="AB49" i="38"/>
  <c r="BD49" i="130"/>
  <c r="R49" i="38"/>
  <c r="AJ49" i="130"/>
  <c r="J49" i="38"/>
  <c r="T49" i="130"/>
  <c r="AB48" i="38"/>
  <c r="BD48" i="130"/>
  <c r="R48" i="38"/>
  <c r="AJ48" i="130"/>
  <c r="J48" i="38"/>
  <c r="T48" i="130"/>
  <c r="AB47" i="38"/>
  <c r="BD47" i="130"/>
  <c r="R47" i="38"/>
  <c r="AJ47" i="130"/>
  <c r="AB46" i="38"/>
  <c r="BD46" i="130"/>
  <c r="R46" i="38"/>
  <c r="AJ46" i="130"/>
  <c r="J46" i="38"/>
  <c r="T46" i="130"/>
  <c r="AB45" i="38"/>
  <c r="BD45" i="130"/>
  <c r="R45" i="38"/>
  <c r="AJ45" i="130"/>
  <c r="J45" i="38"/>
  <c r="T45" i="130"/>
  <c r="AB44" i="38"/>
  <c r="BD44" i="130"/>
  <c r="R44" i="38"/>
  <c r="AJ44" i="130"/>
  <c r="J44" i="38"/>
  <c r="T44" i="130"/>
  <c r="AB43" i="38"/>
  <c r="BD43" i="130"/>
  <c r="R43" i="38"/>
  <c r="AJ43" i="130"/>
  <c r="J43" i="38"/>
  <c r="T43" i="130"/>
  <c r="AB42" i="38"/>
  <c r="BD42" i="130"/>
  <c r="R42" i="38"/>
  <c r="AJ42" i="130"/>
  <c r="J42" i="38"/>
  <c r="T42" i="130"/>
  <c r="AB41" i="38"/>
  <c r="BD41" i="130"/>
  <c r="R41" i="38"/>
  <c r="AJ41" i="130"/>
  <c r="AB40" i="38"/>
  <c r="BD40" i="130"/>
  <c r="R40" i="38"/>
  <c r="AJ40" i="130"/>
  <c r="J40" i="38"/>
  <c r="T40" i="130"/>
  <c r="AB39" i="38"/>
  <c r="BD39" i="130"/>
  <c r="R39" i="38"/>
  <c r="AJ39" i="130"/>
  <c r="AB38" i="38"/>
  <c r="BD38" i="130"/>
  <c r="R38" i="38"/>
  <c r="AJ38" i="130"/>
  <c r="J38" i="38"/>
  <c r="T38" i="130"/>
  <c r="AB37" i="38"/>
  <c r="BD37" i="130"/>
  <c r="R37" i="38"/>
  <c r="AJ37" i="130"/>
  <c r="J37" i="38"/>
  <c r="T37" i="130"/>
  <c r="AB36" i="38"/>
  <c r="BD36" i="130"/>
  <c r="R36" i="38"/>
  <c r="AJ36" i="130"/>
  <c r="J36" i="38"/>
  <c r="T36" i="130"/>
  <c r="AB35" i="38"/>
  <c r="BD35" i="130"/>
  <c r="R35" i="38"/>
  <c r="AJ35" i="130"/>
  <c r="J35" i="38"/>
  <c r="T35" i="130"/>
  <c r="AB34" i="38"/>
  <c r="BD34" i="130"/>
  <c r="R34" i="38"/>
  <c r="AJ34" i="130"/>
  <c r="J34" i="38"/>
  <c r="T34" i="130"/>
  <c r="AB33" i="38"/>
  <c r="BD33" i="130"/>
  <c r="R33" i="38"/>
  <c r="AJ33" i="130"/>
  <c r="AB32" i="38"/>
  <c r="BD32" i="130"/>
  <c r="R32" i="38"/>
  <c r="AJ32" i="130"/>
  <c r="J32" i="38"/>
  <c r="T32" i="130"/>
  <c r="AB31" i="38"/>
  <c r="BD31" i="130"/>
  <c r="R31" i="38"/>
  <c r="AJ31" i="130"/>
  <c r="J31" i="38"/>
  <c r="T31" i="130"/>
  <c r="AB30" i="38"/>
  <c r="BD30" i="130"/>
  <c r="R30" i="38"/>
  <c r="AJ30" i="130"/>
  <c r="J30" i="38"/>
  <c r="T30" i="130"/>
  <c r="AB29" i="38"/>
  <c r="BD29" i="130"/>
  <c r="R29" i="38"/>
  <c r="AJ29" i="130"/>
  <c r="J29" i="38"/>
  <c r="T29" i="130"/>
  <c r="AB28" i="38"/>
  <c r="BD28" i="130"/>
  <c r="R28" i="38"/>
  <c r="AJ28" i="130"/>
  <c r="J28" i="38"/>
  <c r="T28" i="130"/>
  <c r="AB27" i="38"/>
  <c r="BD27" i="130"/>
  <c r="R27" i="38"/>
  <c r="AJ27" i="130"/>
  <c r="J27" i="38"/>
  <c r="T27" i="130"/>
  <c r="AB26" i="38"/>
  <c r="BD26" i="130"/>
  <c r="R26" i="38"/>
  <c r="AJ26" i="130"/>
  <c r="J26" i="38"/>
  <c r="T26" i="130"/>
  <c r="AB25" i="38"/>
  <c r="BD25" i="130"/>
  <c r="R25" i="38"/>
  <c r="AJ25" i="130"/>
  <c r="J25" i="38"/>
  <c r="T25" i="130"/>
  <c r="AB24" i="38"/>
  <c r="BD24" i="130"/>
  <c r="R24" i="38"/>
  <c r="AJ24" i="130"/>
  <c r="J24" i="38"/>
  <c r="T24" i="130"/>
  <c r="AB23" i="38"/>
  <c r="BD23" i="130"/>
  <c r="R23" i="38"/>
  <c r="AJ23" i="130"/>
  <c r="J23" i="38"/>
  <c r="T23" i="130"/>
  <c r="AB22" i="38"/>
  <c r="BD22" i="130"/>
  <c r="R22" i="38"/>
  <c r="AJ22" i="130"/>
  <c r="J22" i="38"/>
  <c r="T22" i="130"/>
  <c r="AB21" i="38"/>
  <c r="BD21" i="130"/>
  <c r="R21" i="38"/>
  <c r="AJ21" i="130"/>
  <c r="J21" i="38"/>
  <c r="T21" i="130"/>
  <c r="AB20" i="38"/>
  <c r="BD20" i="130"/>
  <c r="R20" i="38"/>
  <c r="AJ20" i="130"/>
  <c r="J20" i="38"/>
  <c r="T20" i="130"/>
  <c r="AB19" i="38"/>
  <c r="BD19" i="130"/>
  <c r="R19" i="38"/>
  <c r="AJ19" i="130"/>
  <c r="J19" i="38"/>
  <c r="T19" i="130"/>
  <c r="AB18" i="38"/>
  <c r="BD18" i="130"/>
  <c r="R18" i="38"/>
  <c r="AJ18" i="130"/>
  <c r="J18" i="38"/>
  <c r="T18" i="130"/>
  <c r="AB17" i="38"/>
  <c r="BD17" i="130"/>
  <c r="R17" i="38"/>
  <c r="AJ17" i="130"/>
  <c r="J17" i="38"/>
  <c r="T17" i="130"/>
  <c r="AB16" i="38"/>
  <c r="BD16" i="130"/>
  <c r="R16" i="38"/>
  <c r="AJ16" i="130"/>
  <c r="J16" i="38"/>
  <c r="T16" i="130"/>
  <c r="AB15" i="38"/>
  <c r="BD15" i="130"/>
  <c r="R15" i="38"/>
  <c r="AJ15" i="130"/>
  <c r="AB14" i="38"/>
  <c r="BD14" i="130"/>
  <c r="R14" i="38"/>
  <c r="AJ14" i="130"/>
  <c r="J14" i="38"/>
  <c r="T14" i="130"/>
  <c r="AB13" i="38"/>
  <c r="BD13" i="130"/>
  <c r="R13" i="38"/>
  <c r="AJ13" i="130"/>
  <c r="AB12" i="38"/>
  <c r="BD12" i="130"/>
  <c r="R12" i="38"/>
  <c r="AJ12" i="130"/>
  <c r="J12" i="38"/>
  <c r="T12" i="130"/>
  <c r="AB11" i="38"/>
  <c r="BD11" i="130"/>
  <c r="R11" i="38"/>
  <c r="AJ11" i="130"/>
  <c r="J11" i="38"/>
  <c r="T11" i="130"/>
  <c r="AB10" i="38"/>
  <c r="BD10" i="130"/>
  <c r="R10" i="38"/>
  <c r="AJ10" i="130"/>
  <c r="AB9" i="38"/>
  <c r="BD9" i="130"/>
  <c r="R9" i="38"/>
  <c r="AJ9" i="130"/>
  <c r="AB8" i="38"/>
  <c r="BD8" i="130"/>
  <c r="R8" i="38"/>
  <c r="AJ8" i="130"/>
  <c r="J8" i="38"/>
  <c r="T8" i="130"/>
  <c r="AB7" i="38"/>
  <c r="BD7" i="130"/>
  <c r="R7" i="38"/>
  <c r="AJ7" i="130"/>
  <c r="J7" i="38"/>
  <c r="T7" i="130"/>
  <c r="AB6" i="38"/>
  <c r="BD6" i="130"/>
  <c r="J6" i="38"/>
  <c r="T6" i="130"/>
  <c r="AB13" i="59"/>
  <c r="BD13" i="127"/>
  <c r="R13" i="59"/>
  <c r="AJ13" i="127"/>
  <c r="J13" i="59"/>
  <c r="T13" i="127"/>
  <c r="AB12" i="59"/>
  <c r="BD12" i="127"/>
  <c r="R12" i="59"/>
  <c r="AJ12" i="127"/>
  <c r="J12" i="59"/>
  <c r="T12" i="127"/>
  <c r="AB11" i="59"/>
  <c r="AA14" i="59"/>
  <c r="BD11" i="127"/>
  <c r="R11" i="59"/>
  <c r="AJ11" i="127"/>
  <c r="J11" i="59"/>
  <c r="T11" i="127"/>
  <c r="R10" i="59"/>
  <c r="Q14" i="59"/>
  <c r="AJ10" i="127"/>
  <c r="J10" i="59"/>
  <c r="T10" i="127"/>
  <c r="J9" i="59"/>
  <c r="T9" i="127"/>
  <c r="J8" i="59"/>
  <c r="T8" i="127"/>
  <c r="J7" i="59"/>
  <c r="I14" i="59"/>
  <c r="T7" i="127"/>
  <c r="AA5" i="71"/>
  <c r="AA73" i="71"/>
  <c r="AD42" i="71" s="1"/>
  <c r="AA70" i="71"/>
  <c r="AD39" i="71" s="1"/>
  <c r="AA67" i="71"/>
  <c r="AD36" i="71" s="1"/>
  <c r="AA58" i="71"/>
  <c r="AD27" i="71" s="1"/>
  <c r="AA76" i="71"/>
  <c r="AD45" i="71" s="1"/>
  <c r="AA16" i="71"/>
  <c r="AA28" i="71"/>
  <c r="AA37" i="71"/>
  <c r="AA49" i="71"/>
  <c r="AD18" i="71" s="1"/>
  <c r="AA61" i="71"/>
  <c r="AD30" i="71" s="1"/>
  <c r="AR9" i="38"/>
  <c r="AA10" i="70"/>
  <c r="AA13" i="71"/>
  <c r="AA25" i="71"/>
  <c r="AA40" i="71"/>
  <c r="AD9" i="71" s="1"/>
  <c r="AA52" i="71"/>
  <c r="AD21" i="71" s="1"/>
  <c r="AA64" i="71"/>
  <c r="AD33" i="71" s="1"/>
  <c r="AA7" i="71"/>
  <c r="AA19" i="71"/>
  <c r="AA31" i="71"/>
  <c r="AA46" i="71"/>
  <c r="AD15" i="71" s="1"/>
  <c r="AA7" i="70"/>
  <c r="AA10" i="71"/>
  <c r="AA22" i="71"/>
  <c r="AA34" i="71"/>
  <c r="AA43" i="71"/>
  <c r="AD12" i="71" s="1"/>
  <c r="AA55" i="71"/>
  <c r="AD24" i="71" s="1"/>
  <c r="AA9" i="70"/>
  <c r="AA12" i="70"/>
  <c r="AA6" i="71"/>
  <c r="AA9" i="71"/>
  <c r="AA12" i="71"/>
  <c r="AA15" i="71"/>
  <c r="AA18" i="71"/>
  <c r="AA21" i="71"/>
  <c r="AA24" i="71"/>
  <c r="AA27" i="71"/>
  <c r="AA30" i="71"/>
  <c r="AD6" i="71" s="1"/>
  <c r="AA8" i="70"/>
  <c r="AA11" i="70"/>
  <c r="AA8" i="71"/>
  <c r="AA11" i="71"/>
  <c r="AA14" i="71"/>
  <c r="AA17" i="71"/>
  <c r="AA20" i="71"/>
  <c r="AA23" i="71"/>
  <c r="AA26" i="71"/>
  <c r="AA29" i="71"/>
  <c r="AA32" i="71"/>
  <c r="AA35" i="71"/>
  <c r="AA38" i="71"/>
  <c r="AD7" i="71" s="1"/>
  <c r="AA41" i="71"/>
  <c r="AD10" i="71" s="1"/>
  <c r="AA44" i="71"/>
  <c r="AD13" i="71" s="1"/>
  <c r="AA47" i="71"/>
  <c r="AD16" i="71" s="1"/>
  <c r="AA50" i="71"/>
  <c r="AD19" i="71" s="1"/>
  <c r="AA53" i="71"/>
  <c r="AD22" i="71" s="1"/>
  <c r="AA56" i="71"/>
  <c r="AD25" i="71" s="1"/>
  <c r="AA59" i="71"/>
  <c r="AD28" i="71" s="1"/>
  <c r="AA62" i="71"/>
  <c r="AD31" i="71" s="1"/>
  <c r="AA65" i="71"/>
  <c r="AD34" i="71" s="1"/>
  <c r="AA68" i="71"/>
  <c r="AD37" i="71" s="1"/>
  <c r="AA71" i="71"/>
  <c r="AD40" i="71" s="1"/>
  <c r="AA74" i="71"/>
  <c r="AD43" i="71" s="1"/>
  <c r="AA77" i="71"/>
  <c r="AD46" i="71" s="1"/>
  <c r="AA33" i="71"/>
  <c r="AA36" i="71"/>
  <c r="AA39" i="71"/>
  <c r="AD8" i="71" s="1"/>
  <c r="AA42" i="71"/>
  <c r="AD11" i="71" s="1"/>
  <c r="AA45" i="71"/>
  <c r="AD14" i="71" s="1"/>
  <c r="AA48" i="71"/>
  <c r="AD17" i="71" s="1"/>
  <c r="AA51" i="71"/>
  <c r="AD20" i="71" s="1"/>
  <c r="AA54" i="71"/>
  <c r="AD23" i="71" s="1"/>
  <c r="AA57" i="71"/>
  <c r="AD26" i="71" s="1"/>
  <c r="AA60" i="71"/>
  <c r="AD29" i="71" s="1"/>
  <c r="AA63" i="71"/>
  <c r="AD32" i="71" s="1"/>
  <c r="AA66" i="71"/>
  <c r="AD35" i="71" s="1"/>
  <c r="AA69" i="71"/>
  <c r="AD38" i="71" s="1"/>
  <c r="AA72" i="71"/>
  <c r="AD41" i="71" s="1"/>
  <c r="AA75" i="71"/>
  <c r="AD44" i="71" s="1"/>
  <c r="AA78" i="71"/>
  <c r="AD47" i="71" s="1"/>
  <c r="F33" i="38"/>
  <c r="L33" i="130" s="1"/>
  <c r="J33" i="38"/>
  <c r="F55" i="38"/>
  <c r="L55" i="130" s="1"/>
  <c r="J55" i="38"/>
  <c r="F57" i="38"/>
  <c r="L57" i="130" s="1"/>
  <c r="J57" i="38"/>
  <c r="F10" i="38"/>
  <c r="L10" i="130" s="1"/>
  <c r="J10" i="38"/>
  <c r="F13" i="38"/>
  <c r="L13" i="130" s="1"/>
  <c r="J13" i="38"/>
  <c r="F15" i="38"/>
  <c r="L15" i="130" s="1"/>
  <c r="J15" i="38"/>
  <c r="F39" i="38"/>
  <c r="L39" i="130" s="1"/>
  <c r="J39" i="38"/>
  <c r="F41" i="38"/>
  <c r="L41" i="130" s="1"/>
  <c r="J41" i="38"/>
  <c r="F9" i="38"/>
  <c r="L9" i="130" s="1"/>
  <c r="J9" i="38"/>
  <c r="F47" i="38"/>
  <c r="L47" i="130" s="1"/>
  <c r="J47" i="38"/>
  <c r="AB7" i="59"/>
  <c r="AA80" i="38"/>
  <c r="AA6" i="70"/>
  <c r="Y80" i="38"/>
  <c r="F29" i="38"/>
  <c r="L29" i="130" s="1"/>
  <c r="F35" i="38"/>
  <c r="L35" i="130" s="1"/>
  <c r="F51" i="38"/>
  <c r="L51" i="130" s="1"/>
  <c r="F79" i="38"/>
  <c r="L79" i="130" s="1"/>
  <c r="M80" i="38"/>
  <c r="F49" i="38"/>
  <c r="L49" i="130" s="1"/>
  <c r="F61" i="38"/>
  <c r="L61" i="130" s="1"/>
  <c r="F77" i="38"/>
  <c r="L77" i="130" s="1"/>
  <c r="K80" i="38"/>
  <c r="M79" i="36"/>
  <c r="T79" i="36"/>
  <c r="G79" i="36"/>
  <c r="F78" i="38"/>
  <c r="L78" i="130" s="1"/>
  <c r="F72" i="38"/>
  <c r="L72" i="130" s="1"/>
  <c r="F74" i="38"/>
  <c r="L74" i="130" s="1"/>
  <c r="F76" i="38"/>
  <c r="L76" i="130" s="1"/>
  <c r="F64" i="38"/>
  <c r="L64" i="130" s="1"/>
  <c r="F66" i="38"/>
  <c r="L66" i="130" s="1"/>
  <c r="F68" i="38"/>
  <c r="L68" i="130" s="1"/>
  <c r="F63" i="38"/>
  <c r="L63" i="130" s="1"/>
  <c r="F65" i="38"/>
  <c r="L65" i="130" s="1"/>
  <c r="F67" i="38"/>
  <c r="L67" i="130" s="1"/>
  <c r="F69" i="38"/>
  <c r="L69" i="130" s="1"/>
  <c r="F56" i="38"/>
  <c r="L56" i="130" s="1"/>
  <c r="F58" i="38"/>
  <c r="L58" i="130" s="1"/>
  <c r="F60" i="38"/>
  <c r="L60" i="130" s="1"/>
  <c r="F48" i="38"/>
  <c r="L48" i="130" s="1"/>
  <c r="F50" i="38"/>
  <c r="L50" i="130" s="1"/>
  <c r="F52" i="38"/>
  <c r="L52" i="130" s="1"/>
  <c r="F40" i="38"/>
  <c r="L40" i="130" s="1"/>
  <c r="F42" i="38"/>
  <c r="L42" i="130" s="1"/>
  <c r="F44" i="38"/>
  <c r="L44" i="130" s="1"/>
  <c r="F32" i="38"/>
  <c r="L32" i="130" s="1"/>
  <c r="F34" i="38"/>
  <c r="L34" i="130" s="1"/>
  <c r="F36" i="38"/>
  <c r="L36" i="130" s="1"/>
  <c r="F24" i="38"/>
  <c r="L24" i="130" s="1"/>
  <c r="F26" i="38"/>
  <c r="L26" i="130" s="1"/>
  <c r="F28" i="38"/>
  <c r="L28" i="130" s="1"/>
  <c r="F16" i="38"/>
  <c r="L16" i="130" s="1"/>
  <c r="F18" i="38"/>
  <c r="L18" i="130" s="1"/>
  <c r="F20" i="38"/>
  <c r="L20" i="130" s="1"/>
  <c r="F6" i="38"/>
  <c r="L6" i="130" s="1"/>
  <c r="F11" i="59"/>
  <c r="L11" i="127" s="1"/>
  <c r="Z5" i="36"/>
  <c r="Y5" i="36"/>
  <c r="AB14" i="59" l="1"/>
  <c r="BD80" i="130"/>
  <c r="D17" i="126"/>
  <c r="BD14" i="127"/>
  <c r="R14" i="59"/>
  <c r="AJ80" i="130"/>
  <c r="AJ14" i="127"/>
  <c r="D12" i="126"/>
  <c r="J14" i="59"/>
  <c r="T80" i="130"/>
  <c r="D8" i="126"/>
  <c r="T14" i="127"/>
  <c r="AD5" i="71"/>
  <c r="AD5" i="70"/>
  <c r="AC5" i="70" s="1"/>
  <c r="AR16" i="38"/>
  <c r="AR23" i="38"/>
  <c r="AR26" i="38"/>
  <c r="AR40" i="38"/>
  <c r="Q80" i="38"/>
  <c r="AR28" i="38"/>
  <c r="AR43" i="38"/>
  <c r="AR46" i="38"/>
  <c r="AR29" i="38"/>
  <c r="AR48" i="38"/>
  <c r="AR24" i="38"/>
  <c r="AR39" i="38"/>
  <c r="AR42" i="38"/>
  <c r="AR25" i="38"/>
  <c r="AR44" i="38"/>
  <c r="AR20" i="38"/>
  <c r="AR27" i="38"/>
  <c r="AR30" i="38"/>
  <c r="AR21" i="38"/>
  <c r="AR36" i="38"/>
  <c r="AR12" i="38"/>
  <c r="AR19" i="38"/>
  <c r="AR22" i="38"/>
  <c r="AR32" i="38"/>
  <c r="AR47" i="38"/>
  <c r="AR15" i="38"/>
  <c r="AR18" i="38"/>
  <c r="AR45" i="38"/>
  <c r="AA5" i="36"/>
  <c r="AD5" i="36" s="1"/>
  <c r="AR41" i="38"/>
  <c r="AR17" i="38"/>
  <c r="AR8" i="38"/>
  <c r="AR35" i="38"/>
  <c r="AR11" i="38"/>
  <c r="AR38" i="38"/>
  <c r="AR14" i="38"/>
  <c r="AR37" i="38"/>
  <c r="AR13" i="38"/>
  <c r="AR31" i="38"/>
  <c r="AR34" i="38"/>
  <c r="AR10" i="38"/>
  <c r="AR33" i="38"/>
  <c r="AD12" i="70"/>
  <c r="AC12" i="70" s="1"/>
  <c r="AD6" i="70"/>
  <c r="AC6" i="70" s="1"/>
  <c r="AD11" i="70"/>
  <c r="AC11" i="70" s="1"/>
  <c r="AD8" i="70"/>
  <c r="AC8" i="70" s="1"/>
  <c r="AD7" i="70"/>
  <c r="AC7" i="70" s="1"/>
  <c r="AD9" i="70"/>
  <c r="AC9" i="70" s="1"/>
  <c r="AD10" i="70"/>
  <c r="AC10" i="70" s="1"/>
  <c r="AS7" i="38"/>
  <c r="AS11" i="38"/>
  <c r="AS15" i="38"/>
  <c r="AS19" i="38"/>
  <c r="AS23" i="38"/>
  <c r="AS27" i="38"/>
  <c r="AS31" i="38"/>
  <c r="AS35" i="38"/>
  <c r="AS39" i="38"/>
  <c r="AS43" i="38"/>
  <c r="AS47" i="38"/>
  <c r="AS8" i="38"/>
  <c r="AS12" i="38"/>
  <c r="AS16" i="38"/>
  <c r="AS20" i="38"/>
  <c r="AS24" i="38"/>
  <c r="AS28" i="38"/>
  <c r="AS32" i="38"/>
  <c r="AS36" i="38"/>
  <c r="AS40" i="38"/>
  <c r="AS44" i="38"/>
  <c r="AS48" i="38"/>
  <c r="AS6" i="38"/>
  <c r="AS9" i="38"/>
  <c r="AS13" i="38"/>
  <c r="AS17" i="38"/>
  <c r="AS21" i="38"/>
  <c r="AS25" i="38"/>
  <c r="AS29" i="38"/>
  <c r="AS33" i="38"/>
  <c r="AS37" i="38"/>
  <c r="AS41" i="38"/>
  <c r="AS45" i="38"/>
  <c r="AS10" i="38"/>
  <c r="AS14" i="38"/>
  <c r="AS18" i="38"/>
  <c r="AS22" i="38"/>
  <c r="AS26" i="38"/>
  <c r="AS30" i="38"/>
  <c r="AS34" i="38"/>
  <c r="AS38" i="38"/>
  <c r="AS42" i="38"/>
  <c r="AS46" i="38"/>
  <c r="E29" i="57"/>
  <c r="I80" i="38"/>
  <c r="O29" i="57"/>
  <c r="I29" i="57"/>
  <c r="F70" i="38"/>
  <c r="L70" i="130" s="1"/>
  <c r="F62" i="38"/>
  <c r="L62" i="130" s="1"/>
  <c r="F54" i="38"/>
  <c r="L54" i="130" s="1"/>
  <c r="F46" i="38"/>
  <c r="L46" i="130" s="1"/>
  <c r="F38" i="38"/>
  <c r="L38" i="130" s="1"/>
  <c r="F30" i="38"/>
  <c r="L30" i="130" s="1"/>
  <c r="F22" i="38"/>
  <c r="L22" i="130" s="1"/>
  <c r="F14" i="38"/>
  <c r="L14" i="130" s="1"/>
  <c r="F7" i="59"/>
  <c r="W13" i="37"/>
  <c r="V13" i="37"/>
  <c r="T13" i="37"/>
  <c r="S13" i="37"/>
  <c r="Q13" i="37"/>
  <c r="P13" i="37"/>
  <c r="N13" i="37"/>
  <c r="M13" i="37"/>
  <c r="D79" i="71"/>
  <c r="AB80" i="38" l="1"/>
  <c r="R80" i="38"/>
  <c r="J80" i="38"/>
  <c r="L7" i="127"/>
  <c r="W79" i="71"/>
  <c r="X13" i="37"/>
  <c r="V79" i="71"/>
  <c r="T79" i="71"/>
  <c r="U13" i="37"/>
  <c r="S79" i="71"/>
  <c r="Q79" i="71"/>
  <c r="R13" i="37"/>
  <c r="P79" i="71"/>
  <c r="N79" i="71"/>
  <c r="Z13" i="37"/>
  <c r="O13" i="37"/>
  <c r="Y13" i="37"/>
  <c r="M79" i="71"/>
  <c r="AG13" i="71"/>
  <c r="AF13" i="71" s="1"/>
  <c r="AG21" i="71"/>
  <c r="AF21" i="71" s="1"/>
  <c r="AG29" i="71"/>
  <c r="AF29" i="71" s="1"/>
  <c r="AG37" i="71"/>
  <c r="AF37" i="71" s="1"/>
  <c r="AG45" i="71"/>
  <c r="AF45" i="71" s="1"/>
  <c r="AG14" i="71"/>
  <c r="AF14" i="71" s="1"/>
  <c r="AG22" i="71"/>
  <c r="AF22" i="71" s="1"/>
  <c r="AG38" i="71"/>
  <c r="AF38" i="71" s="1"/>
  <c r="AG6" i="71"/>
  <c r="AF6" i="71" s="1"/>
  <c r="AG7" i="71"/>
  <c r="AF7" i="71" s="1"/>
  <c r="AG15" i="71"/>
  <c r="AF15" i="71" s="1"/>
  <c r="AG23" i="71"/>
  <c r="AF23" i="71" s="1"/>
  <c r="AG31" i="71"/>
  <c r="AF31" i="71" s="1"/>
  <c r="AG39" i="71"/>
  <c r="AF39" i="71" s="1"/>
  <c r="AG47" i="71"/>
  <c r="AF47" i="71" s="1"/>
  <c r="AG24" i="71"/>
  <c r="AF24" i="71" s="1"/>
  <c r="AG32" i="71"/>
  <c r="AF32" i="71" s="1"/>
  <c r="AG8" i="71"/>
  <c r="AF8" i="71" s="1"/>
  <c r="AG16" i="71"/>
  <c r="AF16" i="71" s="1"/>
  <c r="AG5" i="71"/>
  <c r="AF5" i="71" s="1"/>
  <c r="AG9" i="71"/>
  <c r="AF9" i="71" s="1"/>
  <c r="AG17" i="71"/>
  <c r="AF17" i="71" s="1"/>
  <c r="AG25" i="71"/>
  <c r="AF25" i="71" s="1"/>
  <c r="AG33" i="71"/>
  <c r="AF33" i="71" s="1"/>
  <c r="AG41" i="71"/>
  <c r="AF41" i="71" s="1"/>
  <c r="AG28" i="71"/>
  <c r="AF28" i="71" s="1"/>
  <c r="AG30" i="71"/>
  <c r="AF30" i="71" s="1"/>
  <c r="AG10" i="71"/>
  <c r="AF10" i="71" s="1"/>
  <c r="AG18" i="71"/>
  <c r="AF18" i="71" s="1"/>
  <c r="AG26" i="71"/>
  <c r="AF26" i="71" s="1"/>
  <c r="AG34" i="71"/>
  <c r="AF34" i="71" s="1"/>
  <c r="AG42" i="71"/>
  <c r="AF42" i="71" s="1"/>
  <c r="AG20" i="71"/>
  <c r="AF20" i="71" s="1"/>
  <c r="AG44" i="71"/>
  <c r="AF44" i="71" s="1"/>
  <c r="AG40" i="71"/>
  <c r="AF40" i="71" s="1"/>
  <c r="AG11" i="71"/>
  <c r="AF11" i="71" s="1"/>
  <c r="AG19" i="71"/>
  <c r="AF19" i="71" s="1"/>
  <c r="AG27" i="71"/>
  <c r="AF27" i="71" s="1"/>
  <c r="AG35" i="71"/>
  <c r="AF35" i="71" s="1"/>
  <c r="AG43" i="71"/>
  <c r="AF43" i="71" s="1"/>
  <c r="AG12" i="71"/>
  <c r="AF12" i="71" s="1"/>
  <c r="AG36" i="71"/>
  <c r="AF36" i="71" s="1"/>
  <c r="AG46" i="71"/>
  <c r="AF46" i="71" s="1"/>
  <c r="AF8" i="70"/>
  <c r="AF7" i="70"/>
  <c r="AF6" i="70"/>
  <c r="AF9" i="70"/>
  <c r="AF12" i="70"/>
  <c r="AF11" i="70"/>
  <c r="AF10" i="70"/>
  <c r="AI46" i="36"/>
  <c r="AI42" i="36"/>
  <c r="AI38" i="36"/>
  <c r="AI34" i="36"/>
  <c r="AI30" i="36"/>
  <c r="AI26" i="36"/>
  <c r="AI22" i="36"/>
  <c r="AI6" i="36"/>
  <c r="AI47" i="36"/>
  <c r="AI43" i="36"/>
  <c r="AI39" i="36"/>
  <c r="AI35" i="36"/>
  <c r="AI31" i="36"/>
  <c r="AI27" i="36"/>
  <c r="AI23" i="36"/>
  <c r="AI19" i="36"/>
  <c r="AI15" i="36"/>
  <c r="AI11" i="36"/>
  <c r="AI7" i="36"/>
  <c r="AI33" i="36"/>
  <c r="AI21" i="36"/>
  <c r="AI13" i="36"/>
  <c r="AI18" i="36"/>
  <c r="AI44" i="36"/>
  <c r="AI40" i="36"/>
  <c r="AI36" i="36"/>
  <c r="AI32" i="36"/>
  <c r="AI28" i="36"/>
  <c r="AI24" i="36"/>
  <c r="AI20" i="36"/>
  <c r="AI16" i="36"/>
  <c r="AI12" i="36"/>
  <c r="AI8" i="36"/>
  <c r="AI29" i="36"/>
  <c r="AI45" i="36"/>
  <c r="AI41" i="36"/>
  <c r="AI37" i="36"/>
  <c r="AI25" i="36"/>
  <c r="AI17" i="36"/>
  <c r="AI9" i="36"/>
  <c r="AI5" i="36"/>
  <c r="AI14" i="36"/>
  <c r="AI10" i="36"/>
  <c r="AM7" i="59"/>
  <c r="F13" i="59"/>
  <c r="L13" i="127" s="1"/>
  <c r="F12" i="59"/>
  <c r="L12" i="127" s="1"/>
  <c r="F10" i="59"/>
  <c r="L10" i="127" s="1"/>
  <c r="F9" i="59"/>
  <c r="L9" i="127" s="1"/>
  <c r="F8" i="59"/>
  <c r="L8" i="127" s="1"/>
  <c r="F14" i="59" l="1"/>
  <c r="L80" i="130"/>
  <c r="L14" i="127"/>
  <c r="X79" i="71"/>
  <c r="U79" i="71"/>
  <c r="R79" i="71"/>
  <c r="D26" i="69"/>
  <c r="Z79" i="71"/>
  <c r="C26" i="69"/>
  <c r="Y79" i="71"/>
  <c r="AA13" i="37"/>
  <c r="O79" i="71"/>
  <c r="I79" i="71"/>
  <c r="F79" i="71"/>
  <c r="AM13" i="59"/>
  <c r="AM11" i="59"/>
  <c r="AM10" i="59"/>
  <c r="AM9" i="59"/>
  <c r="AM8" i="59"/>
  <c r="AM12" i="59"/>
  <c r="AM6" i="59"/>
  <c r="K41" i="57" l="1"/>
  <c r="D6" i="126"/>
  <c r="AA79" i="71"/>
  <c r="E26" i="69"/>
  <c r="AF5" i="37"/>
  <c r="AF9" i="37"/>
  <c r="AF10" i="37"/>
  <c r="AF7" i="37"/>
  <c r="AF6" i="37"/>
  <c r="AF11" i="37"/>
  <c r="AF8" i="37"/>
  <c r="AF12" i="37"/>
  <c r="F80" i="38"/>
  <c r="Y7" i="37"/>
  <c r="AA7" i="37" s="1"/>
  <c r="Y8" i="37"/>
  <c r="Z8" i="37"/>
  <c r="Y9" i="37"/>
  <c r="Z9" i="37"/>
  <c r="Y10" i="37"/>
  <c r="Z10" i="37"/>
  <c r="Y11" i="37"/>
  <c r="Z11" i="37"/>
  <c r="Y12" i="37"/>
  <c r="Z12" i="37"/>
  <c r="Y5" i="37"/>
  <c r="AA5" i="37" s="1"/>
  <c r="Z6" i="36"/>
  <c r="Z7" i="36"/>
  <c r="Z8" i="36"/>
  <c r="Z9" i="36"/>
  <c r="Z10" i="36"/>
  <c r="Z11" i="36"/>
  <c r="Z12" i="36"/>
  <c r="Z13" i="36"/>
  <c r="Z14" i="36"/>
  <c r="Z15" i="36"/>
  <c r="Z16" i="36"/>
  <c r="Z17" i="36"/>
  <c r="Z18"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Z47" i="36"/>
  <c r="Z48" i="36"/>
  <c r="Z49" i="36"/>
  <c r="Z50" i="36"/>
  <c r="Z51" i="36"/>
  <c r="Z52" i="36"/>
  <c r="Z53" i="36"/>
  <c r="Z54" i="36"/>
  <c r="Z55" i="36"/>
  <c r="Z56" i="36"/>
  <c r="Z57" i="36"/>
  <c r="Z58" i="36"/>
  <c r="Z59" i="36"/>
  <c r="Z60" i="36"/>
  <c r="Z61" i="36"/>
  <c r="Z62" i="36"/>
  <c r="Z63" i="36"/>
  <c r="Z64" i="36"/>
  <c r="Z65" i="36"/>
  <c r="Z66" i="36"/>
  <c r="Z67" i="36"/>
  <c r="Z68" i="36"/>
  <c r="Z69" i="36"/>
  <c r="Z70" i="36"/>
  <c r="Z71" i="36"/>
  <c r="Z72" i="36"/>
  <c r="Z73" i="36"/>
  <c r="Z74" i="36"/>
  <c r="Z75" i="36"/>
  <c r="Z76" i="36"/>
  <c r="Z77" i="36"/>
  <c r="Z78" i="36"/>
  <c r="Y6" i="36"/>
  <c r="Y7" i="36"/>
  <c r="Y8" i="36"/>
  <c r="Y9" i="36"/>
  <c r="Y10" i="36"/>
  <c r="Y11" i="36"/>
  <c r="Y12" i="36"/>
  <c r="Y13" i="36"/>
  <c r="Y14" i="36"/>
  <c r="Y15" i="36"/>
  <c r="Y16" i="36"/>
  <c r="Y17" i="36"/>
  <c r="Y18"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Y47" i="36"/>
  <c r="Y48" i="36"/>
  <c r="Y49" i="36"/>
  <c r="Y50" i="36"/>
  <c r="Y51" i="36"/>
  <c r="Y52" i="36"/>
  <c r="Y53" i="36"/>
  <c r="Y54" i="36"/>
  <c r="Y55" i="36"/>
  <c r="Y56" i="36"/>
  <c r="Y57" i="36"/>
  <c r="Y58" i="36"/>
  <c r="Y59" i="36"/>
  <c r="Y60" i="36"/>
  <c r="Y61" i="36"/>
  <c r="Y62" i="36"/>
  <c r="Y63" i="36"/>
  <c r="Y64" i="36"/>
  <c r="Y65" i="36"/>
  <c r="Y66" i="36"/>
  <c r="Y67" i="36"/>
  <c r="Y68" i="36"/>
  <c r="Y69" i="36"/>
  <c r="Y71" i="36"/>
  <c r="Y72" i="36"/>
  <c r="Y73" i="36"/>
  <c r="Y74" i="36"/>
  <c r="Y75" i="36"/>
  <c r="Y76" i="36"/>
  <c r="Y77" i="36"/>
  <c r="Y78" i="36"/>
  <c r="M26" i="69" l="1"/>
  <c r="AI5" i="71"/>
  <c r="AA9" i="37"/>
  <c r="AA12" i="37"/>
  <c r="AA10" i="37"/>
  <c r="AA11" i="37"/>
  <c r="AA8" i="37"/>
  <c r="AI46" i="71"/>
  <c r="AI42" i="71"/>
  <c r="AI38" i="71"/>
  <c r="AI34" i="71"/>
  <c r="AI30" i="71"/>
  <c r="AI26" i="71"/>
  <c r="AI22" i="71"/>
  <c r="AI18" i="71"/>
  <c r="AI14" i="71"/>
  <c r="AI10" i="71"/>
  <c r="AI6" i="71"/>
  <c r="AI47" i="71"/>
  <c r="AI43" i="71"/>
  <c r="AI39" i="71"/>
  <c r="AI35" i="71"/>
  <c r="AI31" i="71"/>
  <c r="AI27" i="71"/>
  <c r="AI23" i="71"/>
  <c r="AI19" i="71"/>
  <c r="AI15" i="71"/>
  <c r="AI11" i="71"/>
  <c r="AI7" i="71"/>
  <c r="AI8" i="71"/>
  <c r="AI44" i="71"/>
  <c r="AI40" i="71"/>
  <c r="AI36" i="71"/>
  <c r="AI32" i="71"/>
  <c r="AI28" i="71"/>
  <c r="AI24" i="71"/>
  <c r="AI20" i="71"/>
  <c r="AI16" i="71"/>
  <c r="AI12" i="71"/>
  <c r="AI45" i="71"/>
  <c r="AI41" i="71"/>
  <c r="AI37" i="71"/>
  <c r="AI33" i="71"/>
  <c r="AI29" i="71"/>
  <c r="AI25" i="71"/>
  <c r="AI21" i="71"/>
  <c r="AI17" i="71"/>
  <c r="AI13" i="71"/>
  <c r="AI9" i="71"/>
  <c r="AA78" i="36"/>
  <c r="AD47" i="36" s="1"/>
  <c r="AA74" i="36"/>
  <c r="AD43" i="36" s="1"/>
  <c r="AA70" i="36"/>
  <c r="AD39" i="36" s="1"/>
  <c r="AA66" i="36"/>
  <c r="AD35" i="36" s="1"/>
  <c r="AA62" i="36"/>
  <c r="AD31" i="36" s="1"/>
  <c r="AA58" i="36"/>
  <c r="AD27" i="36" s="1"/>
  <c r="AA54" i="36"/>
  <c r="AD23" i="36" s="1"/>
  <c r="AA50" i="36"/>
  <c r="AD19" i="36" s="1"/>
  <c r="AA46" i="36"/>
  <c r="AD15" i="36" s="1"/>
  <c r="AA42" i="36"/>
  <c r="AD11" i="36" s="1"/>
  <c r="AA38" i="36"/>
  <c r="AD7" i="36" s="1"/>
  <c r="AA34" i="36"/>
  <c r="AA30" i="36"/>
  <c r="AD6" i="36" s="1"/>
  <c r="AA26" i="36"/>
  <c r="AA22" i="36"/>
  <c r="AA18" i="36"/>
  <c r="AA14" i="36"/>
  <c r="AA10" i="36"/>
  <c r="AA6" i="36"/>
  <c r="AA77" i="36"/>
  <c r="AD46" i="36" s="1"/>
  <c r="AA73" i="36"/>
  <c r="AD42" i="36" s="1"/>
  <c r="AA69" i="36"/>
  <c r="AD38" i="36" s="1"/>
  <c r="AA65" i="36"/>
  <c r="AD34" i="36" s="1"/>
  <c r="AA61" i="36"/>
  <c r="AD30" i="36" s="1"/>
  <c r="AA57" i="36"/>
  <c r="AD26" i="36" s="1"/>
  <c r="AA53" i="36"/>
  <c r="AD22" i="36" s="1"/>
  <c r="AA49" i="36"/>
  <c r="AD18" i="36" s="1"/>
  <c r="AA45" i="36"/>
  <c r="AD14" i="36" s="1"/>
  <c r="AA41" i="36"/>
  <c r="AD10" i="36" s="1"/>
  <c r="AA37" i="36"/>
  <c r="AA33" i="36"/>
  <c r="AA29" i="36"/>
  <c r="AA25" i="36"/>
  <c r="AA21" i="36"/>
  <c r="AA17" i="36"/>
  <c r="AA13" i="36"/>
  <c r="AA9" i="36"/>
  <c r="AA76" i="36"/>
  <c r="AD45" i="36" s="1"/>
  <c r="AA72" i="36"/>
  <c r="AD41" i="36" s="1"/>
  <c r="AA68" i="36"/>
  <c r="AD37" i="36" s="1"/>
  <c r="AA64" i="36"/>
  <c r="AD33" i="36" s="1"/>
  <c r="AA60" i="36"/>
  <c r="AD29" i="36" s="1"/>
  <c r="AA56" i="36"/>
  <c r="AD25" i="36" s="1"/>
  <c r="AA52" i="36"/>
  <c r="AD21" i="36" s="1"/>
  <c r="AA48" i="36"/>
  <c r="AD17" i="36" s="1"/>
  <c r="AA44" i="36"/>
  <c r="AD13" i="36" s="1"/>
  <c r="AA40" i="36"/>
  <c r="AD9" i="36" s="1"/>
  <c r="AA36" i="36"/>
  <c r="AA32" i="36"/>
  <c r="AA28" i="36"/>
  <c r="AA24" i="36"/>
  <c r="AA20" i="36"/>
  <c r="AA16" i="36"/>
  <c r="AA12" i="36"/>
  <c r="AA8" i="36"/>
  <c r="AA75" i="36"/>
  <c r="AD44" i="36" s="1"/>
  <c r="AA71" i="36"/>
  <c r="AD40" i="36" s="1"/>
  <c r="AA67" i="36"/>
  <c r="AD36" i="36" s="1"/>
  <c r="AA63" i="36"/>
  <c r="AD32" i="36" s="1"/>
  <c r="AA59" i="36"/>
  <c r="AD28" i="36" s="1"/>
  <c r="AA55" i="36"/>
  <c r="AD24" i="36" s="1"/>
  <c r="AA51" i="36"/>
  <c r="AD20" i="36" s="1"/>
  <c r="AA47" i="36"/>
  <c r="AD16" i="36" s="1"/>
  <c r="AA43" i="36"/>
  <c r="AD12" i="36" s="1"/>
  <c r="AA39" i="36"/>
  <c r="AD8" i="36" s="1"/>
  <c r="AA35" i="36"/>
  <c r="AA31" i="36"/>
  <c r="AA27" i="36"/>
  <c r="AA23" i="36"/>
  <c r="AA19" i="36"/>
  <c r="AA15" i="36"/>
  <c r="AA11" i="36"/>
  <c r="AA7" i="36"/>
  <c r="AG5" i="36" l="1"/>
  <c r="AF5" i="36" s="1"/>
  <c r="AG10" i="36"/>
  <c r="AF10" i="36" s="1"/>
  <c r="AG12" i="36"/>
  <c r="AF12" i="36" s="1"/>
  <c r="AG37" i="36"/>
  <c r="AF37" i="36" s="1"/>
  <c r="AG27" i="36"/>
  <c r="AF27" i="36" s="1"/>
  <c r="AG40" i="36"/>
  <c r="AF40" i="36" s="1"/>
  <c r="AG35" i="36"/>
  <c r="AF35" i="36" s="1"/>
  <c r="AG36" i="36"/>
  <c r="AF36" i="36" s="1"/>
  <c r="AG25" i="36"/>
  <c r="AF25" i="36" s="1"/>
  <c r="AG42" i="36"/>
  <c r="AF42" i="36" s="1"/>
  <c r="AG18" i="36"/>
  <c r="AF18" i="36" s="1"/>
  <c r="AG13" i="36"/>
  <c r="AF13" i="36" s="1"/>
  <c r="AG7" i="36"/>
  <c r="AF7" i="36" s="1"/>
  <c r="AG20" i="36"/>
  <c r="AF20" i="36" s="1"/>
  <c r="AG28" i="36"/>
  <c r="AF28" i="36" s="1"/>
  <c r="AG31" i="36"/>
  <c r="AF31" i="36" s="1"/>
  <c r="AG26" i="36"/>
  <c r="AF26" i="36" s="1"/>
  <c r="AG6" i="36"/>
  <c r="AF6" i="36" s="1"/>
  <c r="AG15" i="36"/>
  <c r="AF15" i="36" s="1"/>
  <c r="AG44" i="36"/>
  <c r="AF44" i="36" s="1"/>
  <c r="AG9" i="36"/>
  <c r="AF9" i="36" s="1"/>
  <c r="AG21" i="36"/>
  <c r="AF21" i="36" s="1"/>
  <c r="AG8" i="36"/>
  <c r="AF8" i="36" s="1"/>
  <c r="AG43" i="36"/>
  <c r="AF43" i="36" s="1"/>
  <c r="AG14" i="36"/>
  <c r="AF14" i="36" s="1"/>
  <c r="AG23" i="36"/>
  <c r="AF23" i="36" s="1"/>
  <c r="AG45" i="36"/>
  <c r="AF45" i="36" s="1"/>
  <c r="AG17" i="36"/>
  <c r="AF17" i="36" s="1"/>
  <c r="AG22" i="36"/>
  <c r="AF22" i="36" s="1"/>
  <c r="AG11" i="36"/>
  <c r="AF11" i="36" s="1"/>
  <c r="AG30" i="36"/>
  <c r="AF30" i="36" s="1"/>
  <c r="AG39" i="36"/>
  <c r="AF39" i="36" s="1"/>
  <c r="AG16" i="36"/>
  <c r="AF16" i="36" s="1"/>
  <c r="AG33" i="36"/>
  <c r="AF33" i="36" s="1"/>
  <c r="AG46" i="36"/>
  <c r="AF46" i="36" s="1"/>
  <c r="AG34" i="36"/>
  <c r="AF34" i="36" s="1"/>
  <c r="AG19" i="36"/>
  <c r="AF19" i="36" s="1"/>
  <c r="AG38" i="36"/>
  <c r="AF38" i="36" s="1"/>
  <c r="AG47" i="36"/>
  <c r="AF47" i="36" s="1"/>
  <c r="AG24" i="36"/>
  <c r="AF24" i="36" s="1"/>
  <c r="AG41" i="36"/>
  <c r="AF41" i="36" s="1"/>
  <c r="AG29" i="36"/>
  <c r="AF29" i="36" s="1"/>
  <c r="AG32" i="36"/>
  <c r="AF32" i="36" s="1"/>
  <c r="AD5" i="37"/>
  <c r="AC5" i="37" s="1"/>
  <c r="AD8" i="37"/>
  <c r="AC8" i="37" s="1"/>
  <c r="AD9" i="37"/>
  <c r="AC9" i="37" s="1"/>
  <c r="AD12" i="37"/>
  <c r="AC12" i="37" s="1"/>
  <c r="AD10" i="37"/>
  <c r="AC10" i="37" s="1"/>
  <c r="AD6" i="37"/>
  <c r="AC6" i="37" s="1"/>
  <c r="AD11" i="37"/>
  <c r="AC11" i="37" s="1"/>
  <c r="AD7" i="37"/>
  <c r="AC7" i="37" s="1"/>
</calcChain>
</file>

<file path=xl/sharedStrings.xml><?xml version="1.0" encoding="utf-8"?>
<sst xmlns="http://schemas.openxmlformats.org/spreadsheetml/2006/main" count="2314" uniqueCount="372">
  <si>
    <t>広域連合全体</t>
  </si>
  <si>
    <t>豊中市</t>
  </si>
  <si>
    <t>池田市</t>
  </si>
  <si>
    <t>吹田市</t>
  </si>
  <si>
    <t>箕面市</t>
  </si>
  <si>
    <t>豊能町</t>
  </si>
  <si>
    <t>能勢町</t>
  </si>
  <si>
    <t>三島医療圏</t>
    <rPh sb="0" eb="1">
      <t>ミシマ</t>
    </rPh>
    <rPh sb="1" eb="3">
      <t>イリョウ</t>
    </rPh>
    <rPh sb="3" eb="4">
      <t>ケン</t>
    </rPh>
    <phoneticPr fontId="30"/>
  </si>
  <si>
    <t>高槻市</t>
  </si>
  <si>
    <t>茨木市</t>
  </si>
  <si>
    <t>摂津市</t>
  </si>
  <si>
    <t>島本町</t>
  </si>
  <si>
    <t>北河内医療圏</t>
    <rPh sb="0" eb="2">
      <t>キタカワチ</t>
    </rPh>
    <rPh sb="2" eb="4">
      <t>イリョウ</t>
    </rPh>
    <rPh sb="4" eb="5">
      <t>ケン</t>
    </rPh>
    <phoneticPr fontId="30"/>
  </si>
  <si>
    <t>守口市</t>
  </si>
  <si>
    <t>枚方市</t>
  </si>
  <si>
    <t>寝屋川市</t>
  </si>
  <si>
    <t>大東市</t>
  </si>
  <si>
    <t>門真市</t>
  </si>
  <si>
    <t>四條畷市</t>
  </si>
  <si>
    <t>交野市</t>
  </si>
  <si>
    <t>中河内医療圏</t>
    <rPh sb="0" eb="2">
      <t>ナカガウチ</t>
    </rPh>
    <rPh sb="2" eb="4">
      <t>イリョウ</t>
    </rPh>
    <rPh sb="4" eb="5">
      <t>ケン</t>
    </rPh>
    <phoneticPr fontId="30"/>
  </si>
  <si>
    <t>八尾市</t>
  </si>
  <si>
    <t>柏原市</t>
  </si>
  <si>
    <t>東大阪市</t>
  </si>
  <si>
    <t>南河内医療圏</t>
    <rPh sb="0" eb="2">
      <t>カワチ</t>
    </rPh>
    <rPh sb="2" eb="4">
      <t>イリョウ</t>
    </rPh>
    <rPh sb="4" eb="5">
      <t>ケン</t>
    </rPh>
    <phoneticPr fontId="30"/>
  </si>
  <si>
    <t>富田林市</t>
  </si>
  <si>
    <t>河内長野市</t>
  </si>
  <si>
    <t>松原市</t>
  </si>
  <si>
    <t>羽曳野市</t>
  </si>
  <si>
    <t>藤井寺市</t>
  </si>
  <si>
    <t>大阪狭山市</t>
  </si>
  <si>
    <t>太子町</t>
  </si>
  <si>
    <t>河南町</t>
  </si>
  <si>
    <t>千早赤阪村</t>
  </si>
  <si>
    <t>堺市医療圏</t>
    <rPh sb="0" eb="2">
      <t>サカイシ</t>
    </rPh>
    <rPh sb="2" eb="4">
      <t>イリョウ</t>
    </rPh>
    <rPh sb="4" eb="5">
      <t>ケン</t>
    </rPh>
    <phoneticPr fontId="30"/>
  </si>
  <si>
    <t>堺市</t>
  </si>
  <si>
    <t>堺市堺区</t>
  </si>
  <si>
    <t>堺市中区</t>
  </si>
  <si>
    <t>堺市東区</t>
  </si>
  <si>
    <t>堺市西区</t>
  </si>
  <si>
    <t>堺市南区</t>
  </si>
  <si>
    <t>堺市北区</t>
  </si>
  <si>
    <t>堺市美原区</t>
  </si>
  <si>
    <t>泉州医療圏</t>
    <rPh sb="0" eb="1">
      <t>センシュウ</t>
    </rPh>
    <rPh sb="1" eb="3">
      <t>イリョウ</t>
    </rPh>
    <rPh sb="3" eb="4">
      <t>ケン</t>
    </rPh>
    <phoneticPr fontId="30"/>
  </si>
  <si>
    <t>岸和田市</t>
  </si>
  <si>
    <t>泉大津市</t>
  </si>
  <si>
    <t>貝塚市</t>
  </si>
  <si>
    <t>泉佐野市</t>
  </si>
  <si>
    <t>和泉市</t>
  </si>
  <si>
    <t>高石市</t>
  </si>
  <si>
    <t>泉南市</t>
  </si>
  <si>
    <t>阪南市</t>
  </si>
  <si>
    <t>忠岡町</t>
  </si>
  <si>
    <t>熊取町</t>
  </si>
  <si>
    <t>田尻町</t>
  </si>
  <si>
    <t>岬町</t>
  </si>
  <si>
    <t>大阪市医療圏</t>
    <rPh sb="0" eb="2">
      <t>オオサカシ</t>
    </rPh>
    <rPh sb="2" eb="4">
      <t>イリョウ</t>
    </rPh>
    <rPh sb="4" eb="5">
      <t>ケン</t>
    </rPh>
    <phoneticPr fontId="30"/>
  </si>
  <si>
    <t>大阪市</t>
  </si>
  <si>
    <t>天王寺区</t>
  </si>
  <si>
    <t>西淀川区</t>
  </si>
  <si>
    <t>東淀川区</t>
  </si>
  <si>
    <t>阿倍野区</t>
  </si>
  <si>
    <t>東住吉区</t>
  </si>
  <si>
    <t>住之江区</t>
  </si>
  <si>
    <t>全体</t>
    <rPh sb="0" eb="2">
      <t>ゼンタイ</t>
    </rPh>
    <phoneticPr fontId="3"/>
  </si>
  <si>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</si>
  <si>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</si>
  <si>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</si>
  <si>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</si>
  <si>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</si>
  <si>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</si>
  <si>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</si>
  <si>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受診者数(人)</t>
    <rPh sb="0" eb="3">
      <t>ジュシンシャ</t>
    </rPh>
    <rPh sb="3" eb="4">
      <t>スウ</t>
    </rPh>
    <phoneticPr fontId="3"/>
  </si>
  <si>
    <t>該当者数(人)</t>
    <rPh sb="0" eb="3">
      <t>ガイトウシャ</t>
    </rPh>
    <rPh sb="3" eb="4">
      <t>スウ</t>
    </rPh>
    <phoneticPr fontId="3"/>
  </si>
  <si>
    <t>健診結果優良者</t>
    <rPh sb="0" eb="2">
      <t>ケンシン</t>
    </rPh>
    <rPh sb="2" eb="4">
      <t>ケッカ</t>
    </rPh>
    <rPh sb="4" eb="6">
      <t>ユウリョウ</t>
    </rPh>
    <rPh sb="6" eb="7">
      <t>シャ</t>
    </rPh>
    <phoneticPr fontId="3"/>
  </si>
  <si>
    <t>保健指導予備群</t>
    <rPh sb="0" eb="2">
      <t>ホケン</t>
    </rPh>
    <rPh sb="2" eb="4">
      <t>シドウ</t>
    </rPh>
    <rPh sb="4" eb="6">
      <t>ヨビ</t>
    </rPh>
    <rPh sb="6" eb="7">
      <t>グン</t>
    </rPh>
    <phoneticPr fontId="3"/>
  </si>
  <si>
    <t>うち、健診異常値放置者</t>
    <rPh sb="3" eb="5">
      <t>ケンシン</t>
    </rPh>
    <rPh sb="5" eb="8">
      <t>イジョウチ</t>
    </rPh>
    <rPh sb="8" eb="10">
      <t>ホウチ</t>
    </rPh>
    <rPh sb="10" eb="11">
      <t>シャ</t>
    </rPh>
    <phoneticPr fontId="3"/>
  </si>
  <si>
    <t>健診未受診治療中者</t>
    <rPh sb="0" eb="2">
      <t>ケンシン</t>
    </rPh>
    <rPh sb="2" eb="3">
      <t>ミ</t>
    </rPh>
    <rPh sb="3" eb="5">
      <t>ジュシン</t>
    </rPh>
    <rPh sb="5" eb="7">
      <t>チリョウ</t>
    </rPh>
    <rPh sb="7" eb="8">
      <t>ナカ</t>
    </rPh>
    <rPh sb="8" eb="9">
      <t>モノ</t>
    </rPh>
    <phoneticPr fontId="3"/>
  </si>
  <si>
    <t>治療中断者</t>
    <rPh sb="0" eb="2">
      <t>チリョウ</t>
    </rPh>
    <rPh sb="2" eb="4">
      <t>チュウダン</t>
    </rPh>
    <rPh sb="4" eb="5">
      <t>シャ</t>
    </rPh>
    <phoneticPr fontId="3"/>
  </si>
  <si>
    <t>生活習慣病状態不明者</t>
    <rPh sb="0" eb="2">
      <t>セイカツ</t>
    </rPh>
    <rPh sb="2" eb="4">
      <t>シュウカン</t>
    </rPh>
    <rPh sb="4" eb="5">
      <t>ビョウ</t>
    </rPh>
    <rPh sb="5" eb="7">
      <t>ジョウタイ</t>
    </rPh>
    <rPh sb="7" eb="9">
      <t>フメイ</t>
    </rPh>
    <rPh sb="9" eb="10">
      <t>シャ</t>
    </rPh>
    <phoneticPr fontId="3"/>
  </si>
  <si>
    <t>対象者数(人)</t>
    <rPh sb="0" eb="3">
      <t>タイショウシャ</t>
    </rPh>
    <rPh sb="3" eb="4">
      <t>スウ</t>
    </rPh>
    <phoneticPr fontId="3"/>
  </si>
  <si>
    <t>BMI</t>
    <phoneticPr fontId="3"/>
  </si>
  <si>
    <t>腹囲</t>
    <rPh sb="0" eb="2">
      <t>フクイ</t>
    </rPh>
    <phoneticPr fontId="3"/>
  </si>
  <si>
    <t>収縮期血圧</t>
    <rPh sb="0" eb="2">
      <t>シュウシュク</t>
    </rPh>
    <rPh sb="2" eb="3">
      <t>キ</t>
    </rPh>
    <rPh sb="3" eb="5">
      <t>ケツアツ</t>
    </rPh>
    <phoneticPr fontId="3"/>
  </si>
  <si>
    <t>拡張期血圧</t>
    <rPh sb="0" eb="3">
      <t>カクチョウキ</t>
    </rPh>
    <rPh sb="3" eb="5">
      <t>ケツアツ</t>
    </rPh>
    <phoneticPr fontId="3"/>
  </si>
  <si>
    <t>中性脂肪</t>
    <rPh sb="0" eb="2">
      <t>チュウセイ</t>
    </rPh>
    <rPh sb="2" eb="4">
      <t>シボウ</t>
    </rPh>
    <phoneticPr fontId="3"/>
  </si>
  <si>
    <t>HDLコレステロール</t>
    <phoneticPr fontId="3"/>
  </si>
  <si>
    <t>LDLコレステロール</t>
    <phoneticPr fontId="3"/>
  </si>
  <si>
    <t>空腹時血糖</t>
    <rPh sb="0" eb="2">
      <t>クウフク</t>
    </rPh>
    <rPh sb="2" eb="3">
      <t>ジ</t>
    </rPh>
    <rPh sb="3" eb="5">
      <t>ケットウ</t>
    </rPh>
    <phoneticPr fontId="3"/>
  </si>
  <si>
    <t>異常値放置</t>
    <rPh sb="0" eb="3">
      <t>イジョウチ</t>
    </rPh>
    <rPh sb="3" eb="5">
      <t>ホウチ</t>
    </rPh>
    <phoneticPr fontId="3"/>
  </si>
  <si>
    <t>治療中断</t>
    <rPh sb="0" eb="2">
      <t>チリョウ</t>
    </rPh>
    <rPh sb="2" eb="4">
      <t>チュウダン</t>
    </rPh>
    <phoneticPr fontId="3"/>
  </si>
  <si>
    <t>65歳</t>
    <rPh sb="2" eb="3">
      <t>サイ</t>
    </rPh>
    <phoneticPr fontId="3"/>
  </si>
  <si>
    <t>66歳</t>
    <rPh sb="2" eb="3">
      <t>サイ</t>
    </rPh>
    <phoneticPr fontId="3"/>
  </si>
  <si>
    <t>67歳</t>
    <rPh sb="2" eb="3">
      <t>サイ</t>
    </rPh>
    <phoneticPr fontId="3"/>
  </si>
  <si>
    <t>68歳</t>
    <rPh sb="2" eb="3">
      <t>サイ</t>
    </rPh>
    <phoneticPr fontId="3"/>
  </si>
  <si>
    <t>69歳</t>
    <rPh sb="2" eb="3">
      <t>サイ</t>
    </rPh>
    <phoneticPr fontId="3"/>
  </si>
  <si>
    <t>70歳</t>
    <rPh sb="2" eb="3">
      <t>サイ</t>
    </rPh>
    <phoneticPr fontId="3"/>
  </si>
  <si>
    <t>71歳</t>
    <rPh sb="2" eb="3">
      <t>サイ</t>
    </rPh>
    <phoneticPr fontId="3"/>
  </si>
  <si>
    <t>72歳</t>
    <rPh sb="2" eb="3">
      <t>サイ</t>
    </rPh>
    <phoneticPr fontId="3"/>
  </si>
  <si>
    <t>73歳</t>
    <rPh sb="2" eb="3">
      <t>サイ</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</si>
  <si>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</si>
  <si>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</si>
  <si>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</si>
  <si>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</si>
  <si>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</si>
  <si>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</si>
  <si>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</si>
  <si>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</si>
  <si>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</si>
  <si>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</si>
  <si>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</si>
  <si>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85歳</t>
    <rPh sb="2" eb="3">
      <t>サイ</t>
    </rPh>
    <phoneticPr fontId="3"/>
  </si>
  <si>
    <t>86歳</t>
    <rPh sb="2" eb="3">
      <t>サイ</t>
    </rPh>
    <phoneticPr fontId="3"/>
  </si>
  <si>
    <t>87歳</t>
    <rPh sb="2" eb="3">
      <t>サイ</t>
    </rPh>
    <phoneticPr fontId="3"/>
  </si>
  <si>
    <t>88歳</t>
    <rPh sb="2" eb="3">
      <t>サイ</t>
    </rPh>
    <phoneticPr fontId="3"/>
  </si>
  <si>
    <t>89歳</t>
    <rPh sb="2" eb="3">
      <t>サイ</t>
    </rPh>
    <phoneticPr fontId="3"/>
  </si>
  <si>
    <t>90歳</t>
    <rPh sb="2" eb="3">
      <t>サイ</t>
    </rPh>
    <phoneticPr fontId="3"/>
  </si>
  <si>
    <t>91歳</t>
    <rPh sb="2" eb="3">
      <t>サイ</t>
    </rPh>
    <phoneticPr fontId="3"/>
  </si>
  <si>
    <t>92歳</t>
    <rPh sb="2" eb="3">
      <t>サイ</t>
    </rPh>
    <phoneticPr fontId="3"/>
  </si>
  <si>
    <t>93歳</t>
    <rPh sb="2" eb="3">
      <t>サイ</t>
    </rPh>
    <phoneticPr fontId="3"/>
  </si>
  <si>
    <t>94歳</t>
    <rPh sb="2" eb="3">
      <t>サイ</t>
    </rPh>
    <phoneticPr fontId="3"/>
  </si>
  <si>
    <t>95歳</t>
    <rPh sb="2" eb="3">
      <t>サイ</t>
    </rPh>
    <phoneticPr fontId="3"/>
  </si>
  <si>
    <t>96歳</t>
    <rPh sb="2" eb="3">
      <t>サイ</t>
    </rPh>
    <phoneticPr fontId="3"/>
  </si>
  <si>
    <t>97歳</t>
    <rPh sb="2" eb="3">
      <t>サイ</t>
    </rPh>
    <phoneticPr fontId="3"/>
  </si>
  <si>
    <t>98歳</t>
    <rPh sb="2" eb="3">
      <t>サイ</t>
    </rPh>
    <phoneticPr fontId="3"/>
  </si>
  <si>
    <t>99歳</t>
    <rPh sb="2" eb="3">
      <t>サイ</t>
    </rPh>
    <phoneticPr fontId="3"/>
  </si>
  <si>
    <t>100歳</t>
    <rPh sb="3" eb="4">
      <t>サイ</t>
    </rPh>
    <phoneticPr fontId="3"/>
  </si>
  <si>
    <t>101歳</t>
    <rPh sb="3" eb="4">
      <t>サイ</t>
    </rPh>
    <phoneticPr fontId="3"/>
  </si>
  <si>
    <t>102歳</t>
    <rPh sb="3" eb="4">
      <t>サイ</t>
    </rPh>
    <phoneticPr fontId="3"/>
  </si>
  <si>
    <t>地区</t>
    <rPh sb="0" eb="2">
      <t>チク</t>
    </rPh>
    <phoneticPr fontId="3"/>
  </si>
  <si>
    <t>対象者数(人)</t>
    <rPh sb="0" eb="3">
      <t>タイショウシャ</t>
    </rPh>
    <rPh sb="3" eb="4">
      <t>スウ</t>
    </rPh>
    <rPh sb="5" eb="6">
      <t>ニン</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</si>
  <si>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</si>
  <si>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</si>
  <si>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</si>
  <si>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</si>
  <si>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</si>
  <si>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</si>
  <si>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</si>
  <si>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</si>
  <si>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</si>
  <si>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</si>
  <si>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</si>
  <si>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</si>
  <si>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</si>
  <si>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</si>
  <si>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</si>
  <si>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</si>
  <si>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</si>
  <si>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</si>
  <si>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全被保険者</t>
    <phoneticPr fontId="3"/>
  </si>
  <si>
    <t>1
健診結果優良者</t>
    <phoneticPr fontId="3"/>
  </si>
  <si>
    <t>2
保健指導
予備群</t>
  </si>
  <si>
    <t>3
受診勧奨値
除外後の
保健指導対象者</t>
  </si>
  <si>
    <t>4
医療機関
受診勧奨対象者</t>
    <phoneticPr fontId="3"/>
  </si>
  <si>
    <t>5
健診未受診
治療中者</t>
    <phoneticPr fontId="3"/>
  </si>
  <si>
    <t>6
治療中断者</t>
    <phoneticPr fontId="3"/>
  </si>
  <si>
    <t>7
生活習慣病
状態不明者</t>
    <phoneticPr fontId="3"/>
  </si>
  <si>
    <t>内臓脂肪蓄積リスク有</t>
    <phoneticPr fontId="3"/>
  </si>
  <si>
    <t>健診異常値放置者</t>
    <phoneticPr fontId="3"/>
  </si>
  <si>
    <t>生活習慣病受診有</t>
    <phoneticPr fontId="3"/>
  </si>
  <si>
    <t>内臓脂肪蓄積リスク無</t>
    <phoneticPr fontId="3"/>
  </si>
  <si>
    <t>健診受診治療中者</t>
    <phoneticPr fontId="3"/>
  </si>
  <si>
    <t>生活習慣病受診無</t>
    <phoneticPr fontId="3"/>
  </si>
  <si>
    <t>【フロー説明】</t>
    <phoneticPr fontId="3"/>
  </si>
  <si>
    <t>　Ⅰ健診受診…健診受診の有無を判定。</t>
    <phoneticPr fontId="3"/>
  </si>
  <si>
    <t>市区町村</t>
    <rPh sb="0" eb="2">
      <t>シク</t>
    </rPh>
    <rPh sb="2" eb="4">
      <t>チョウソン</t>
    </rPh>
    <phoneticPr fontId="3"/>
  </si>
  <si>
    <t>103歳</t>
    <rPh sb="3" eb="4">
      <t>サイ</t>
    </rPh>
    <phoneticPr fontId="3"/>
  </si>
  <si>
    <t>104歳</t>
    <rPh sb="3" eb="4">
      <t>サイ</t>
    </rPh>
    <phoneticPr fontId="3"/>
  </si>
  <si>
    <t>105歳</t>
    <rPh sb="3" eb="4">
      <t>サイ</t>
    </rPh>
    <phoneticPr fontId="3"/>
  </si>
  <si>
    <t>106歳</t>
    <rPh sb="3" eb="4">
      <t>サイ</t>
    </rPh>
    <phoneticPr fontId="3"/>
  </si>
  <si>
    <t>107歳</t>
    <rPh sb="3" eb="4">
      <t>サイ</t>
    </rPh>
    <phoneticPr fontId="3"/>
  </si>
  <si>
    <t>108歳</t>
    <rPh sb="3" eb="4">
      <t>サイ</t>
    </rPh>
    <phoneticPr fontId="3"/>
  </si>
  <si>
    <t>109歳</t>
    <rPh sb="3" eb="4">
      <t>サイ</t>
    </rPh>
    <phoneticPr fontId="3"/>
  </si>
  <si>
    <t>110歳</t>
    <rPh sb="3" eb="4">
      <t>サイ</t>
    </rPh>
    <phoneticPr fontId="3"/>
  </si>
  <si>
    <t>111歳</t>
    <rPh sb="3" eb="4">
      <t>サイ</t>
    </rPh>
    <phoneticPr fontId="3"/>
  </si>
  <si>
    <t>112歳</t>
    <rPh sb="3" eb="4">
      <t>サイ</t>
    </rPh>
    <phoneticPr fontId="3"/>
  </si>
  <si>
    <t>113歳</t>
    <rPh sb="3" eb="4">
      <t>サイ</t>
    </rPh>
    <phoneticPr fontId="3"/>
  </si>
  <si>
    <t>114歳</t>
    <rPh sb="3" eb="4">
      <t>サイ</t>
    </rPh>
    <phoneticPr fontId="3"/>
  </si>
  <si>
    <t>うち、健診受診治療中者</t>
    <rPh sb="3" eb="5">
      <t>ケンシン</t>
    </rPh>
    <rPh sb="5" eb="7">
      <t>ジュシン</t>
    </rPh>
    <rPh sb="7" eb="9">
      <t>チリョウ</t>
    </rPh>
    <rPh sb="9" eb="10">
      <t>ナカ</t>
    </rPh>
    <rPh sb="10" eb="11">
      <t>モノ</t>
    </rPh>
    <phoneticPr fontId="3"/>
  </si>
  <si>
    <t>うち、生活習慣病受診有</t>
    <rPh sb="3" eb="5">
      <t>セイカツ</t>
    </rPh>
    <rPh sb="5" eb="7">
      <t>シュウカン</t>
    </rPh>
    <rPh sb="7" eb="8">
      <t>ビョウ</t>
    </rPh>
    <rPh sb="8" eb="10">
      <t>ジュシン</t>
    </rPh>
    <rPh sb="10" eb="11">
      <t>アリ</t>
    </rPh>
    <phoneticPr fontId="3"/>
  </si>
  <si>
    <t>うち、生活習慣病受診無</t>
    <rPh sb="3" eb="5">
      <t>セイカツ</t>
    </rPh>
    <rPh sb="5" eb="7">
      <t>シュウカン</t>
    </rPh>
    <rPh sb="7" eb="8">
      <t>ビョウ</t>
    </rPh>
    <rPh sb="8" eb="10">
      <t>ジュシン</t>
    </rPh>
    <rPh sb="10" eb="11">
      <t>ナシ</t>
    </rPh>
    <phoneticPr fontId="3"/>
  </si>
  <si>
    <t>対象者数
(人)</t>
    <rPh sb="0" eb="3">
      <t>タイショウシャ</t>
    </rPh>
    <rPh sb="3" eb="4">
      <t>スウ</t>
    </rPh>
    <rPh sb="6" eb="7">
      <t>ニン</t>
    </rPh>
    <phoneticPr fontId="3"/>
  </si>
  <si>
    <t>豊能医療圏</t>
    <rPh sb="0" eb="1">
      <t>ユタカ</t>
    </rPh>
    <rPh sb="1" eb="2">
      <t>ノウ</t>
    </rPh>
    <rPh sb="2" eb="4">
      <t>イリョウ</t>
    </rPh>
    <rPh sb="3" eb="4">
      <t>ケン</t>
    </rPh>
    <phoneticPr fontId="30"/>
  </si>
  <si>
    <t>市区町村</t>
    <rPh sb="0" eb="1">
      <t>シ</t>
    </rPh>
    <rPh sb="1" eb="2">
      <t>ク</t>
    </rPh>
    <rPh sb="2" eb="4">
      <t>マチムラ</t>
    </rPh>
    <phoneticPr fontId="3"/>
  </si>
  <si>
    <t>広域連合全体</t>
    <phoneticPr fontId="3"/>
  </si>
  <si>
    <t>65歳～74歳</t>
    <rPh sb="2" eb="3">
      <t>サイ</t>
    </rPh>
    <rPh sb="6" eb="7">
      <t>サイ</t>
    </rPh>
    <phoneticPr fontId="3"/>
  </si>
  <si>
    <t>年齢別</t>
    <rPh sb="0" eb="2">
      <t>ネンレイ</t>
    </rPh>
    <rPh sb="2" eb="3">
      <t>ベツ</t>
    </rPh>
    <phoneticPr fontId="3"/>
  </si>
  <si>
    <t>　　広域連合全体</t>
    <rPh sb="2" eb="4">
      <t>コウイキ</t>
    </rPh>
    <rPh sb="4" eb="6">
      <t>レンゴウ</t>
    </rPh>
    <rPh sb="6" eb="8">
      <t>ゼンタイ</t>
    </rPh>
    <phoneticPr fontId="3"/>
  </si>
  <si>
    <t>　　地区別</t>
    <rPh sb="2" eb="4">
      <t>チク</t>
    </rPh>
    <rPh sb="4" eb="5">
      <t>ベツ</t>
    </rPh>
    <phoneticPr fontId="3"/>
  </si>
  <si>
    <t>医科健診受診率</t>
    <rPh sb="0" eb="2">
      <t>イカ</t>
    </rPh>
    <rPh sb="2" eb="4">
      <t>ケンシン</t>
    </rPh>
    <rPh sb="4" eb="6">
      <t>ジュシン</t>
    </rPh>
    <rPh sb="6" eb="7">
      <t>リツ</t>
    </rPh>
    <phoneticPr fontId="3"/>
  </si>
  <si>
    <t>　　市区町村別</t>
    <rPh sb="2" eb="4">
      <t>シク</t>
    </rPh>
    <rPh sb="4" eb="6">
      <t>チョウソン</t>
    </rPh>
    <rPh sb="6" eb="7">
      <t>ベツ</t>
    </rPh>
    <phoneticPr fontId="3"/>
  </si>
  <si>
    <t>　　市区町村別</t>
    <rPh sb="2" eb="4">
      <t>シク</t>
    </rPh>
    <rPh sb="4" eb="5">
      <t>マチ</t>
    </rPh>
    <phoneticPr fontId="3"/>
  </si>
  <si>
    <t>　　健診及びレセプトによる指導対象者群分析</t>
    <phoneticPr fontId="3"/>
  </si>
  <si>
    <t>健診
受診者数
(人)</t>
    <rPh sb="0" eb="2">
      <t>ケンシン</t>
    </rPh>
    <rPh sb="3" eb="6">
      <t>ジュシンシャ</t>
    </rPh>
    <rPh sb="6" eb="7">
      <t>スウ</t>
    </rPh>
    <rPh sb="9" eb="10">
      <t>ニン</t>
    </rPh>
    <phoneticPr fontId="3"/>
  </si>
  <si>
    <t>健診
未受診者数
(人)</t>
    <rPh sb="0" eb="2">
      <t>ケンシン</t>
    </rPh>
    <rPh sb="3" eb="4">
      <t>ミ</t>
    </rPh>
    <rPh sb="4" eb="6">
      <t>ジュシン</t>
    </rPh>
    <rPh sb="6" eb="7">
      <t>シャ</t>
    </rPh>
    <rPh sb="7" eb="8">
      <t>スウ</t>
    </rPh>
    <rPh sb="10" eb="11">
      <t>ニン</t>
    </rPh>
    <phoneticPr fontId="3"/>
  </si>
  <si>
    <t>受診勧奨値除外後の
保健指導対象者</t>
    <rPh sb="0" eb="2">
      <t>ジュシン</t>
    </rPh>
    <rPh sb="2" eb="4">
      <t>カンショウ</t>
    </rPh>
    <rPh sb="4" eb="5">
      <t>アタイ</t>
    </rPh>
    <rPh sb="5" eb="7">
      <t>ジョガイ</t>
    </rPh>
    <rPh sb="7" eb="8">
      <t>ゴ</t>
    </rPh>
    <rPh sb="10" eb="12">
      <t>ホケン</t>
    </rPh>
    <rPh sb="12" eb="14">
      <t>シドウ</t>
    </rPh>
    <rPh sb="14" eb="17">
      <t>タイショウシャ</t>
    </rPh>
    <phoneticPr fontId="3"/>
  </si>
  <si>
    <t>　　治療中断者割合</t>
    <rPh sb="2" eb="7">
      <t>チリョウチュウダンシャ</t>
    </rPh>
    <rPh sb="7" eb="9">
      <t>ワリアイ</t>
    </rPh>
    <phoneticPr fontId="3"/>
  </si>
  <si>
    <t>有所見者割合 BMI</t>
    <rPh sb="0" eb="1">
      <t>ユウ</t>
    </rPh>
    <rPh sb="1" eb="3">
      <t>ショケン</t>
    </rPh>
    <rPh sb="3" eb="4">
      <t>シャ</t>
    </rPh>
    <rPh sb="4" eb="6">
      <t>ワリアイ</t>
    </rPh>
    <phoneticPr fontId="3"/>
  </si>
  <si>
    <t>有所見者割合 腹囲</t>
    <rPh sb="0" eb="1">
      <t>ユウ</t>
    </rPh>
    <rPh sb="1" eb="3">
      <t>ショケン</t>
    </rPh>
    <rPh sb="3" eb="4">
      <t>シャ</t>
    </rPh>
    <rPh sb="4" eb="6">
      <t>ワリアイ</t>
    </rPh>
    <rPh sb="7" eb="9">
      <t>フクイ</t>
    </rPh>
    <phoneticPr fontId="3"/>
  </si>
  <si>
    <t>有所見者割合 収縮期血圧</t>
    <rPh sb="0" eb="1">
      <t>ユウ</t>
    </rPh>
    <rPh sb="1" eb="3">
      <t>ショケン</t>
    </rPh>
    <rPh sb="3" eb="4">
      <t>シャ</t>
    </rPh>
    <rPh sb="4" eb="6">
      <t>ワリアイ</t>
    </rPh>
    <rPh sb="7" eb="9">
      <t>シュウシュク</t>
    </rPh>
    <rPh sb="9" eb="10">
      <t>キ</t>
    </rPh>
    <rPh sb="10" eb="12">
      <t>ケツアツ</t>
    </rPh>
    <phoneticPr fontId="3"/>
  </si>
  <si>
    <t>有所見者割合 拡張期血圧</t>
    <rPh sb="0" eb="1">
      <t>ユウ</t>
    </rPh>
    <rPh sb="1" eb="3">
      <t>ショケン</t>
    </rPh>
    <rPh sb="3" eb="4">
      <t>シャ</t>
    </rPh>
    <rPh sb="4" eb="6">
      <t>ワリアイ</t>
    </rPh>
    <rPh sb="7" eb="10">
      <t>カクチョウキ</t>
    </rPh>
    <rPh sb="10" eb="12">
      <t>ケツアツ</t>
    </rPh>
    <phoneticPr fontId="3"/>
  </si>
  <si>
    <t>有所見者割合 中性脂肪</t>
    <rPh sb="0" eb="1">
      <t>ユウ</t>
    </rPh>
    <rPh sb="1" eb="3">
      <t>ショケン</t>
    </rPh>
    <rPh sb="3" eb="4">
      <t>シャ</t>
    </rPh>
    <rPh sb="4" eb="6">
      <t>ワリアイ</t>
    </rPh>
    <rPh sb="7" eb="9">
      <t>チュウセイ</t>
    </rPh>
    <rPh sb="9" eb="11">
      <t>シボウ</t>
    </rPh>
    <phoneticPr fontId="3"/>
  </si>
  <si>
    <t>有所見者割合 HDLコレステロール</t>
    <rPh sb="0" eb="1">
      <t>ユウ</t>
    </rPh>
    <rPh sb="1" eb="3">
      <t>ショケン</t>
    </rPh>
    <rPh sb="3" eb="4">
      <t>シャ</t>
    </rPh>
    <rPh sb="4" eb="6">
      <t>ワリアイ</t>
    </rPh>
    <phoneticPr fontId="3"/>
  </si>
  <si>
    <t>有所見者割合 LDLコレステロール</t>
    <rPh sb="0" eb="1">
      <t>ユウ</t>
    </rPh>
    <rPh sb="1" eb="3">
      <t>ショケン</t>
    </rPh>
    <rPh sb="3" eb="4">
      <t>シャ</t>
    </rPh>
    <rPh sb="4" eb="6">
      <t>ワリアイ</t>
    </rPh>
    <phoneticPr fontId="3"/>
  </si>
  <si>
    <t>有所見者割合 空腹時血糖</t>
    <rPh sb="0" eb="1">
      <t>ユウ</t>
    </rPh>
    <rPh sb="1" eb="3">
      <t>ショケン</t>
    </rPh>
    <rPh sb="3" eb="4">
      <t>シャ</t>
    </rPh>
    <rPh sb="4" eb="6">
      <t>ワリアイ</t>
    </rPh>
    <rPh sb="7" eb="9">
      <t>クウフク</t>
    </rPh>
    <rPh sb="9" eb="10">
      <t>ジ</t>
    </rPh>
    <rPh sb="10" eb="12">
      <t>ケットウ</t>
    </rPh>
    <phoneticPr fontId="3"/>
  </si>
  <si>
    <t>有所見者割合 HbA1c</t>
    <rPh sb="0" eb="1">
      <t>ユウ</t>
    </rPh>
    <rPh sb="1" eb="3">
      <t>ショケン</t>
    </rPh>
    <rPh sb="3" eb="4">
      <t>シャ</t>
    </rPh>
    <rPh sb="4" eb="6">
      <t>ワリアイ</t>
    </rPh>
    <phoneticPr fontId="3"/>
  </si>
  <si>
    <t xml:space="preserve">　　有所見者割合(BMI) </t>
    <rPh sb="2" eb="3">
      <t>ユウ</t>
    </rPh>
    <rPh sb="3" eb="5">
      <t>ショケン</t>
    </rPh>
    <rPh sb="5" eb="6">
      <t>シャ</t>
    </rPh>
    <rPh sb="6" eb="8">
      <t>ワリアイ</t>
    </rPh>
    <phoneticPr fontId="3"/>
  </si>
  <si>
    <t xml:space="preserve">　　有所見者割合(腹囲) </t>
    <rPh sb="2" eb="3">
      <t>ユウ</t>
    </rPh>
    <rPh sb="3" eb="5">
      <t>ショケン</t>
    </rPh>
    <rPh sb="5" eb="6">
      <t>シャ</t>
    </rPh>
    <rPh sb="6" eb="8">
      <t>ワリアイ</t>
    </rPh>
    <rPh sb="9" eb="11">
      <t>フクイ</t>
    </rPh>
    <phoneticPr fontId="3"/>
  </si>
  <si>
    <t xml:space="preserve">　　有所見者割合(収縮期血圧) </t>
    <rPh sb="2" eb="3">
      <t>ユウ</t>
    </rPh>
    <rPh sb="3" eb="5">
      <t>ショケン</t>
    </rPh>
    <rPh sb="5" eb="6">
      <t>シャ</t>
    </rPh>
    <rPh sb="6" eb="8">
      <t>ワリアイ</t>
    </rPh>
    <rPh sb="9" eb="11">
      <t>シュウシュク</t>
    </rPh>
    <rPh sb="11" eb="12">
      <t>キ</t>
    </rPh>
    <rPh sb="12" eb="14">
      <t>ケツアツ</t>
    </rPh>
    <phoneticPr fontId="3"/>
  </si>
  <si>
    <t xml:space="preserve">　　有所見者割合(拡張期血圧) </t>
    <rPh sb="2" eb="3">
      <t>ユウ</t>
    </rPh>
    <rPh sb="3" eb="5">
      <t>ショケン</t>
    </rPh>
    <rPh sb="5" eb="6">
      <t>シャ</t>
    </rPh>
    <rPh sb="6" eb="8">
      <t>ワリアイ</t>
    </rPh>
    <rPh sb="9" eb="11">
      <t>カクチョウ</t>
    </rPh>
    <rPh sb="11" eb="12">
      <t>キ</t>
    </rPh>
    <rPh sb="12" eb="14">
      <t>ケツアツ</t>
    </rPh>
    <phoneticPr fontId="3"/>
  </si>
  <si>
    <t xml:space="preserve">　　有所見者割合(中性脂肪) </t>
    <rPh sb="2" eb="3">
      <t>ユウ</t>
    </rPh>
    <rPh sb="3" eb="5">
      <t>ショケン</t>
    </rPh>
    <rPh sb="5" eb="6">
      <t>シャ</t>
    </rPh>
    <rPh sb="6" eb="8">
      <t>ワリアイ</t>
    </rPh>
    <rPh sb="9" eb="11">
      <t>チュウセイ</t>
    </rPh>
    <rPh sb="11" eb="13">
      <t>シボウ</t>
    </rPh>
    <phoneticPr fontId="3"/>
  </si>
  <si>
    <t xml:space="preserve">　　有所見者割合(HDLコレステロール) </t>
    <rPh sb="2" eb="3">
      <t>ユウ</t>
    </rPh>
    <rPh sb="3" eb="5">
      <t>ショケン</t>
    </rPh>
    <rPh sb="5" eb="6">
      <t>シャ</t>
    </rPh>
    <rPh sb="6" eb="8">
      <t>ワリアイ</t>
    </rPh>
    <phoneticPr fontId="3"/>
  </si>
  <si>
    <t xml:space="preserve">　　有所見者割合(LDLコレステロール) </t>
    <rPh sb="2" eb="3">
      <t>ユウ</t>
    </rPh>
    <rPh sb="3" eb="5">
      <t>ショケン</t>
    </rPh>
    <rPh sb="5" eb="6">
      <t>シャ</t>
    </rPh>
    <rPh sb="6" eb="8">
      <t>ワリアイ</t>
    </rPh>
    <phoneticPr fontId="3"/>
  </si>
  <si>
    <t xml:space="preserve">　　有所見者割合(空腹時血糖) </t>
    <rPh sb="2" eb="3">
      <t>ユウ</t>
    </rPh>
    <rPh sb="3" eb="5">
      <t>ショケン</t>
    </rPh>
    <rPh sb="5" eb="6">
      <t>シャ</t>
    </rPh>
    <rPh sb="6" eb="8">
      <t>ワリアイ</t>
    </rPh>
    <rPh sb="9" eb="11">
      <t>クウフク</t>
    </rPh>
    <rPh sb="11" eb="12">
      <t>ジ</t>
    </rPh>
    <rPh sb="12" eb="14">
      <t>ケットウ</t>
    </rPh>
    <phoneticPr fontId="3"/>
  </si>
  <si>
    <t xml:space="preserve">　　有所見者割合(HbA1c) </t>
    <rPh sb="2" eb="3">
      <t>ユウ</t>
    </rPh>
    <rPh sb="3" eb="5">
      <t>ショケン</t>
    </rPh>
    <rPh sb="5" eb="6">
      <t>シャ</t>
    </rPh>
    <rPh sb="6" eb="8">
      <t>ワリアイ</t>
    </rPh>
    <phoneticPr fontId="3"/>
  </si>
  <si>
    <t>　　市区町村別</t>
    <rPh sb="2" eb="3">
      <t>シ</t>
    </rPh>
    <rPh sb="3" eb="4">
      <t>ク</t>
    </rPh>
    <phoneticPr fontId="3"/>
  </si>
  <si>
    <t>医療機関受診勧奨
対象者</t>
    <rPh sb="0" eb="2">
      <t>イリョウ</t>
    </rPh>
    <rPh sb="2" eb="4">
      <t>キカン</t>
    </rPh>
    <rPh sb="4" eb="6">
      <t>ジュシン</t>
    </rPh>
    <rPh sb="6" eb="8">
      <t>カンショウ</t>
    </rPh>
    <rPh sb="9" eb="12">
      <t>タイショウシャ</t>
    </rPh>
    <phoneticPr fontId="3"/>
  </si>
  <si>
    <t>　　医科健診有所見者割合</t>
    <rPh sb="2" eb="4">
      <t>イカ</t>
    </rPh>
    <rPh sb="4" eb="6">
      <t>ケンシン</t>
    </rPh>
    <rPh sb="6" eb="7">
      <t>ユウ</t>
    </rPh>
    <rPh sb="7" eb="9">
      <t>ショケン</t>
    </rPh>
    <rPh sb="9" eb="10">
      <t>シャ</t>
    </rPh>
    <rPh sb="10" eb="12">
      <t>ワリアイ</t>
    </rPh>
    <phoneticPr fontId="3"/>
  </si>
  <si>
    <t>　　地区別　</t>
    <rPh sb="2" eb="4">
      <t>チク</t>
    </rPh>
    <rPh sb="4" eb="5">
      <t>ベツ</t>
    </rPh>
    <phoneticPr fontId="3"/>
  </si>
  <si>
    <t>【グループ別説明】</t>
  </si>
  <si>
    <t>　健診受診あり</t>
  </si>
  <si>
    <t>　　1.健診結果優良者　　　　　　　　　　　…保健指導判定値(血糖、血圧、脂質)に該当しない者。</t>
  </si>
  <si>
    <t>　　2.保健指導予備群　　　　　　　　　　　…保健指導判定値(血糖、血圧、脂質)に該当しているが、その他の条件(服薬有り等)により保健指導対象者でない者。</t>
    <phoneticPr fontId="3"/>
  </si>
  <si>
    <t>　　　内臓脂肪蓄積リスク有　　　　　　　　…｢2.保健指導予備群｣のうち、服薬が有るため保健指導対象者にならなかった者。</t>
    <phoneticPr fontId="3"/>
  </si>
  <si>
    <t>　　3.受診勧奨値除外後の保健指導対象者　　…受診勧奨判定値(血糖、血圧、脂質)に該当していない保健指導対象者。</t>
    <phoneticPr fontId="3"/>
  </si>
  <si>
    <t>　　4.医療機関受診勧奨対象者　　　　　　　…受診勧奨判定値(血糖、血圧、脂質)に該当する者。</t>
  </si>
  <si>
    <t>　健診受診なし</t>
  </si>
  <si>
    <t>　　5.健診未受診治療中者　…生活習慣病治療中の者。</t>
  </si>
  <si>
    <t>　　6.治療中断者　　　　　…過去に生活習慣病の治療をしていたが、生活習慣病に関する医療機関受診が一定期間ない者。</t>
  </si>
  <si>
    <t>　　7.生活習慣病状態不明者…生活習慣病の投薬治療をしていない者。</t>
  </si>
  <si>
    <t>　　　生活習慣病受診有　　…｢7.生活習慣病状態不明者｣のうち、生活習慣病に関する医療機関受診がある者。</t>
  </si>
  <si>
    <t>　　　生活習慣病受診無　　…｢7.生活習慣病状態不明者｣のうち、生活習慣病に関する医療機関受診がない者。</t>
  </si>
  <si>
    <t>　　　健診受診治療中者　　　　　　　　　　…｢4.医療機関受診勧奨対象者｣のうち、健診受診後に生活習慣病に関する医療機関受診がある者。</t>
    <phoneticPr fontId="3"/>
  </si>
  <si>
    <t>　　　　　　　　　　　　　　　　　　　　　　または健診受診後生活習慣病に関する医療機関受診はないが、健診受診後間もないため医療機関受診の意志がない</t>
    <phoneticPr fontId="3"/>
  </si>
  <si>
    <t>　　　　　　　　　　　　　　　　　　　　　　｢健診異常値放置者｣と判断できない者。</t>
    <phoneticPr fontId="3"/>
  </si>
  <si>
    <t>【グラフ用】</t>
  </si>
  <si>
    <t>　　地区別</t>
  </si>
  <si>
    <t>　　市区町村別</t>
  </si>
  <si>
    <t>　　有所見者割合(BMI)</t>
  </si>
  <si>
    <t>　　有所見者割合(腹囲)</t>
  </si>
  <si>
    <t>　　有所見者割合(収縮期血圧)</t>
    <rPh sb="12" eb="14">
      <t>ケツアツ</t>
    </rPh>
    <phoneticPr fontId="3"/>
  </si>
  <si>
    <t>　　有所見者割合(拡張期血圧)</t>
    <rPh sb="12" eb="14">
      <t>ケツアツ</t>
    </rPh>
    <phoneticPr fontId="3"/>
  </si>
  <si>
    <t>　　有所見者割合(中性脂肪)</t>
  </si>
  <si>
    <t>　　有所見者割合(HDLコレステロール)</t>
  </si>
  <si>
    <t>　　有所見者割合(LDLコレステロール)</t>
  </si>
  <si>
    <t>　　有所見者割合(空腹時血糖)</t>
    <rPh sb="12" eb="14">
      <t>ケットウ</t>
    </rPh>
    <phoneticPr fontId="3"/>
  </si>
  <si>
    <t>　　有所見者割合(HbA1c)</t>
  </si>
  <si>
    <t>健診項目</t>
    <rPh sb="0" eb="2">
      <t>ケンシン</t>
    </rPh>
    <rPh sb="2" eb="4">
      <t>コウモク</t>
    </rPh>
    <phoneticPr fontId="3"/>
  </si>
  <si>
    <t>腹囲</t>
    <phoneticPr fontId="3"/>
  </si>
  <si>
    <t>収縮期血圧</t>
    <phoneticPr fontId="3"/>
  </si>
  <si>
    <t>拡張期血圧</t>
    <phoneticPr fontId="3"/>
  </si>
  <si>
    <t>中性脂肪</t>
    <phoneticPr fontId="3"/>
  </si>
  <si>
    <t>LDLコレステロール</t>
    <phoneticPr fontId="3"/>
  </si>
  <si>
    <t>空腹時血糖</t>
    <phoneticPr fontId="3"/>
  </si>
  <si>
    <t>HbA1c</t>
    <phoneticPr fontId="3"/>
  </si>
  <si>
    <t>　　健診異常値放置者割合</t>
    <rPh sb="2" eb="4">
      <t>ケンシン</t>
    </rPh>
    <rPh sb="4" eb="7">
      <t>イジョウチ</t>
    </rPh>
    <rPh sb="7" eb="9">
      <t>ホウチ</t>
    </rPh>
    <rPh sb="9" eb="10">
      <t>シャ</t>
    </rPh>
    <rPh sb="10" eb="12">
      <t>ワリアイ</t>
    </rPh>
    <phoneticPr fontId="3"/>
  </si>
  <si>
    <t>　Ⅱ医療機関受診勧奨対象者…健診値(血糖、血圧、脂質)のいずれかが、厚生労働省が定めた受診勧奨判定値を超えて受診勧奨対象者に該当するか判定。</t>
  </si>
  <si>
    <t>　Ⅳ保健指導健診値リスク…厚生労働省が定めた保健指導判定値により、健診値(血糖、血圧、脂質)のリスクの有無を判定。判定に喫煙は含めない。</t>
  </si>
  <si>
    <t>　Ⅴ生活習慣病投薬レセプト…生活習慣病(糖尿病、高血圧症、脂質異常症)に関する、投薬の有無を判定。</t>
  </si>
  <si>
    <t>　Ⅵ生活習慣病放置…生活習慣病(糖尿病、高血圧症、脂質異常症)を治療している患者で、一定期間の受診状況により生活習慣病放置の有無を判定。</t>
  </si>
  <si>
    <t>受診率(%)</t>
    <rPh sb="0" eb="2">
      <t>ジュシン</t>
    </rPh>
    <rPh sb="2" eb="3">
      <t>リツ</t>
    </rPh>
    <phoneticPr fontId="3"/>
  </si>
  <si>
    <t>割合(%)
(対象者に
占める
割合)</t>
    <rPh sb="0" eb="2">
      <t>ワリアイ</t>
    </rPh>
    <rPh sb="7" eb="10">
      <t>タイショウシャ</t>
    </rPh>
    <rPh sb="12" eb="13">
      <t>シ</t>
    </rPh>
    <rPh sb="16" eb="18">
      <t>ワリアイ</t>
    </rPh>
    <phoneticPr fontId="3"/>
  </si>
  <si>
    <t>治療中断者割合</t>
    <rPh sb="0" eb="2">
      <t>チリョウ</t>
    </rPh>
    <rPh sb="2" eb="4">
      <t>チュウダン</t>
    </rPh>
    <rPh sb="4" eb="5">
      <t>シャ</t>
    </rPh>
    <rPh sb="5" eb="7">
      <t>ワリアイ</t>
    </rPh>
    <phoneticPr fontId="3"/>
  </si>
  <si>
    <t>　　　健診異常値放置者　　　　　　　　　　…｢4.医療機関受診勧奨対象者｣のうち、健診受診後に生活習慣病に関する医療機関受診がない者。</t>
    <phoneticPr fontId="3"/>
  </si>
  <si>
    <t>年齢別</t>
    <rPh sb="0" eb="2">
      <t>ネンレイ</t>
    </rPh>
    <rPh sb="2" eb="3">
      <t>ベツ</t>
    </rPh>
    <phoneticPr fontId="3"/>
  </si>
  <si>
    <t>115歳</t>
    <rPh sb="3" eb="4">
      <t>サイ</t>
    </rPh>
    <phoneticPr fontId="3"/>
  </si>
  <si>
    <t>以上</t>
    <rPh sb="0" eb="2">
      <t>イジョウ</t>
    </rPh>
    <phoneticPr fontId="5"/>
  </si>
  <si>
    <t>以下</t>
    <rPh sb="0" eb="2">
      <t>イカ</t>
    </rPh>
    <phoneticPr fontId="5"/>
  </si>
  <si>
    <t>未満</t>
    <rPh sb="0" eb="2">
      <t>ミマン</t>
    </rPh>
    <phoneticPr fontId="5"/>
  </si>
  <si>
    <t>対象者数(人)※</t>
    <rPh sb="0" eb="3">
      <t>タイショウシャ</t>
    </rPh>
    <rPh sb="3" eb="4">
      <t>スウ</t>
    </rPh>
    <rPh sb="5" eb="6">
      <t>ニン</t>
    </rPh>
    <phoneticPr fontId="3"/>
  </si>
  <si>
    <t>該当者数(人)※</t>
    <rPh sb="0" eb="3">
      <t>ガイトウシャ</t>
    </rPh>
    <rPh sb="3" eb="4">
      <t>スウ</t>
    </rPh>
    <phoneticPr fontId="3"/>
  </si>
  <si>
    <t>※対象者数…健診検査値が記録されている者の人数。ただし、除外対象者は含まれない。</t>
    <rPh sb="1" eb="4">
      <t>タイショウシャ</t>
    </rPh>
    <rPh sb="4" eb="5">
      <t>スウ</t>
    </rPh>
    <rPh sb="6" eb="8">
      <t>ケンシン</t>
    </rPh>
    <rPh sb="19" eb="20">
      <t>モノ</t>
    </rPh>
    <rPh sb="21" eb="23">
      <t>ニンズウ</t>
    </rPh>
    <rPh sb="28" eb="30">
      <t>ジョガイ</t>
    </rPh>
    <rPh sb="30" eb="33">
      <t>タイショウシャ</t>
    </rPh>
    <rPh sb="34" eb="35">
      <t>フク</t>
    </rPh>
    <phoneticPr fontId="3"/>
  </si>
  <si>
    <t>※該当者数…対象者のうち、保健指導判定値を超えている者の人数。</t>
    <rPh sb="1" eb="4">
      <t>ガイトウシャ</t>
    </rPh>
    <rPh sb="4" eb="5">
      <t>スウ</t>
    </rPh>
    <rPh sb="6" eb="8">
      <t>タイショウ</t>
    </rPh>
    <rPh sb="8" eb="9">
      <t>モノ</t>
    </rPh>
    <rPh sb="13" eb="15">
      <t>ホケン</t>
    </rPh>
    <rPh sb="15" eb="17">
      <t>シドウ</t>
    </rPh>
    <rPh sb="17" eb="19">
      <t>ハンテイ</t>
    </rPh>
    <rPh sb="19" eb="20">
      <t>チ</t>
    </rPh>
    <rPh sb="21" eb="22">
      <t>コ</t>
    </rPh>
    <rPh sb="26" eb="27">
      <t>モノ</t>
    </rPh>
    <rPh sb="28" eb="30">
      <t>ニンズウ</t>
    </rPh>
    <phoneticPr fontId="3"/>
  </si>
  <si>
    <t>【保健指導判定値】</t>
    <phoneticPr fontId="3"/>
  </si>
  <si>
    <t>　･BMI…25以上</t>
    <phoneticPr fontId="3"/>
  </si>
  <si>
    <t>　･腹囲…男性85cm以上、女性90cm以上</t>
    <rPh sb="2" eb="4">
      <t>フクイ</t>
    </rPh>
    <rPh sb="5" eb="7">
      <t>ダンセイ</t>
    </rPh>
    <rPh sb="11" eb="13">
      <t>イジョウ</t>
    </rPh>
    <rPh sb="14" eb="16">
      <t>ジョセイ</t>
    </rPh>
    <rPh sb="20" eb="22">
      <t>イジョウ</t>
    </rPh>
    <phoneticPr fontId="4"/>
  </si>
  <si>
    <t>　･収縮期血圧…130mmHg以上</t>
    <phoneticPr fontId="3"/>
  </si>
  <si>
    <t>　･拡張期血圧…85mmHg以上</t>
    <phoneticPr fontId="3"/>
  </si>
  <si>
    <t>　･中性脂肪…150mg/dl以上</t>
    <phoneticPr fontId="3"/>
  </si>
  <si>
    <t>･HDLコレステロール…39mg/dl以下</t>
  </si>
  <si>
    <t>･LDLコレステロール…120mg/dl以上</t>
  </si>
  <si>
    <t>･空腹時血糖値…100mg/dl以上</t>
  </si>
  <si>
    <t>･HbA1c…5.6%以上</t>
  </si>
  <si>
    <t>　　医科健診受診率(令和2年度通年有資格者)</t>
    <rPh sb="2" eb="4">
      <t>イカ</t>
    </rPh>
    <rPh sb="4" eb="6">
      <t>ケンシン</t>
    </rPh>
    <rPh sb="6" eb="8">
      <t>ジュシン</t>
    </rPh>
    <rPh sb="8" eb="9">
      <t>リツ</t>
    </rPh>
    <rPh sb="15" eb="17">
      <t>ツウネン</t>
    </rPh>
    <rPh sb="17" eb="21">
      <t>ユウシカクシャ</t>
    </rPh>
    <phoneticPr fontId="3"/>
  </si>
  <si>
    <t>※令和2年度を通して資格がある者を対象とする。</t>
    <rPh sb="7" eb="8">
      <t>トオ</t>
    </rPh>
    <rPh sb="10" eb="12">
      <t>シカク</t>
    </rPh>
    <rPh sb="15" eb="16">
      <t>モノ</t>
    </rPh>
    <rPh sb="17" eb="19">
      <t>タイショウ</t>
    </rPh>
    <phoneticPr fontId="3"/>
  </si>
  <si>
    <t>データ化範囲(分析対象)…健康診査データは令和2年4月～令和3年3月健診分(12カ月分)。</t>
    <rPh sb="21" eb="23">
      <t>レイワ</t>
    </rPh>
    <phoneticPr fontId="3"/>
  </si>
  <si>
    <t>年齢基準日…令和3年3月31日時点。</t>
    <rPh sb="0" eb="2">
      <t>ネンレイ</t>
    </rPh>
    <rPh sb="2" eb="4">
      <t>キジュン</t>
    </rPh>
    <rPh sb="4" eb="5">
      <t>ビ</t>
    </rPh>
    <phoneticPr fontId="3"/>
  </si>
  <si>
    <t>　　医科健診受診率(令和2年度通年有資格者)</t>
    <phoneticPr fontId="3"/>
  </si>
  <si>
    <t>※令和2年度を通して資格がある者を対象とする。</t>
    <phoneticPr fontId="3"/>
  </si>
  <si>
    <t>　　医科健診受診率(令和3年3月31日時点有資格者)</t>
    <rPh sb="2" eb="4">
      <t>イカ</t>
    </rPh>
    <rPh sb="4" eb="6">
      <t>ケンシン</t>
    </rPh>
    <rPh sb="6" eb="8">
      <t>ジュシン</t>
    </rPh>
    <rPh sb="8" eb="9">
      <t>リツ</t>
    </rPh>
    <rPh sb="10" eb="12">
      <t>レイワ</t>
    </rPh>
    <rPh sb="13" eb="14">
      <t>ネン</t>
    </rPh>
    <rPh sb="14" eb="15">
      <t>ヘイネン</t>
    </rPh>
    <rPh sb="15" eb="16">
      <t>ガツ</t>
    </rPh>
    <rPh sb="18" eb="19">
      <t>ニチ</t>
    </rPh>
    <rPh sb="19" eb="21">
      <t>ジテン</t>
    </rPh>
    <rPh sb="21" eb="25">
      <t>ユウシカクシャ</t>
    </rPh>
    <phoneticPr fontId="3"/>
  </si>
  <si>
    <t>※令和3年3月31日時点で資格がある者を対象とする。</t>
    <rPh sb="1" eb="3">
      <t>レイワ</t>
    </rPh>
    <rPh sb="4" eb="5">
      <t>ネン</t>
    </rPh>
    <rPh sb="6" eb="7">
      <t>ツキ</t>
    </rPh>
    <rPh sb="9" eb="10">
      <t>ニチ</t>
    </rPh>
    <rPh sb="10" eb="12">
      <t>ジテン</t>
    </rPh>
    <rPh sb="13" eb="15">
      <t>シカク</t>
    </rPh>
    <rPh sb="18" eb="19">
      <t>モノ</t>
    </rPh>
    <rPh sb="20" eb="22">
      <t>タイショウ</t>
    </rPh>
    <phoneticPr fontId="3"/>
  </si>
  <si>
    <t>資格確認条件…令和3年3月31日時点。ただし、除外対象者は含まれない。</t>
    <rPh sb="0" eb="2">
      <t>シカク</t>
    </rPh>
    <rPh sb="2" eb="4">
      <t>カクニン</t>
    </rPh>
    <rPh sb="4" eb="6">
      <t>ジョウケン</t>
    </rPh>
    <phoneticPr fontId="3"/>
  </si>
  <si>
    <t>※令和3年3月31日時点で資格がある者を対象とする。</t>
    <rPh sb="1" eb="3">
      <t>レイワ</t>
    </rPh>
    <rPh sb="4" eb="5">
      <t>ネン</t>
    </rPh>
    <rPh sb="5" eb="6">
      <t>ヘイネン</t>
    </rPh>
    <rPh sb="6" eb="7">
      <t>ツキ</t>
    </rPh>
    <rPh sb="9" eb="10">
      <t>ニチ</t>
    </rPh>
    <rPh sb="10" eb="12">
      <t>ジテン</t>
    </rPh>
    <rPh sb="13" eb="15">
      <t>シカク</t>
    </rPh>
    <rPh sb="18" eb="19">
      <t>モノ</t>
    </rPh>
    <rPh sb="20" eb="22">
      <t>タイショウ</t>
    </rPh>
    <phoneticPr fontId="3"/>
  </si>
  <si>
    <t>　　医科健診受診率(令和3年3月31日時点有資格者)</t>
    <rPh sb="2" eb="4">
      <t>イカ</t>
    </rPh>
    <rPh sb="4" eb="6">
      <t>ケンシン</t>
    </rPh>
    <rPh sb="6" eb="8">
      <t>ジュシン</t>
    </rPh>
    <rPh sb="8" eb="9">
      <t>リツ</t>
    </rPh>
    <rPh sb="18" eb="19">
      <t>ニチ</t>
    </rPh>
    <rPh sb="19" eb="21">
      <t>ジテン</t>
    </rPh>
    <rPh sb="21" eb="25">
      <t>ユウシカクシャ</t>
    </rPh>
    <phoneticPr fontId="3"/>
  </si>
  <si>
    <t>　　医科健診受診率(令和3年3月31日時点有資格者)</t>
    <phoneticPr fontId="3"/>
  </si>
  <si>
    <t>データ化範囲(分析対象)…入院(DPCを含む)、入院外、調剤の電子レセプト。対象診療年月は令和2年4月～令和3年3月診療分(12カ月分)。</t>
    <rPh sb="45" eb="47">
      <t>レイワ</t>
    </rPh>
    <rPh sb="52" eb="54">
      <t>レイワ</t>
    </rPh>
    <rPh sb="55" eb="56">
      <t>ネン</t>
    </rPh>
    <phoneticPr fontId="3"/>
  </si>
  <si>
    <t>資格確認条件…令和3年3月31日時点。ただし、除外対象者は含まれない。</t>
    <rPh sb="4" eb="6">
      <t>ジョウケン</t>
    </rPh>
    <rPh sb="23" eb="25">
      <t>ジョガイ</t>
    </rPh>
    <rPh sb="25" eb="28">
      <t>タイショウシャ</t>
    </rPh>
    <rPh sb="29" eb="30">
      <t>フク</t>
    </rPh>
    <phoneticPr fontId="3"/>
  </si>
  <si>
    <t>※令和3年3月31日時点で資格がある者を対象とする。</t>
    <rPh sb="9" eb="10">
      <t>ニチ</t>
    </rPh>
    <rPh sb="10" eb="12">
      <t>ジテン</t>
    </rPh>
    <rPh sb="13" eb="15">
      <t>シカク</t>
    </rPh>
    <rPh sb="18" eb="19">
      <t>モノ</t>
    </rPh>
    <rPh sb="20" eb="22">
      <t>タイショウ</t>
    </rPh>
    <phoneticPr fontId="3"/>
  </si>
  <si>
    <t>※令和3年3月31日時点で資格があり、各検査項目毎に健診検査値が記録されている者を対象とする。</t>
    <rPh sb="9" eb="10">
      <t>ニチ</t>
    </rPh>
    <rPh sb="10" eb="12">
      <t>ジテン</t>
    </rPh>
    <rPh sb="13" eb="15">
      <t>シカク</t>
    </rPh>
    <rPh sb="19" eb="20">
      <t>カク</t>
    </rPh>
    <rPh sb="20" eb="22">
      <t>ケンサ</t>
    </rPh>
    <rPh sb="22" eb="24">
      <t>コウモク</t>
    </rPh>
    <rPh sb="24" eb="25">
      <t>ゴト</t>
    </rPh>
    <rPh sb="26" eb="28">
      <t>ケンシン</t>
    </rPh>
    <rPh sb="28" eb="31">
      <t>ケンサチ</t>
    </rPh>
    <rPh sb="32" eb="34">
      <t>キロク</t>
    </rPh>
    <rPh sb="39" eb="40">
      <t>モノ</t>
    </rPh>
    <rPh sb="41" eb="43">
      <t>タイショウ</t>
    </rPh>
    <phoneticPr fontId="3"/>
  </si>
  <si>
    <t>【グラフ用】</t>
    <phoneticPr fontId="3"/>
  </si>
  <si>
    <t>【グラフ用】</t>
    <phoneticPr fontId="3"/>
  </si>
  <si>
    <t>【表作成用】</t>
    <rPh sb="1" eb="4">
      <t>ヒョウサクセイ</t>
    </rPh>
    <phoneticPr fontId="3"/>
  </si>
  <si>
    <t>【表作成用】</t>
    <rPh sb="1" eb="2">
      <t>ヒョウ</t>
    </rPh>
    <rPh sb="2" eb="4">
      <t>サクセイ</t>
    </rPh>
    <rPh sb="4" eb="5">
      <t>ヨウ</t>
    </rPh>
    <phoneticPr fontId="3"/>
  </si>
  <si>
    <t>資格確認条件…令和2年度を通して資格がある者を対象とする。ただし、除外対象者は含まれない。</t>
    <rPh sb="4" eb="6">
      <t>ジョウケン</t>
    </rPh>
    <rPh sb="23" eb="25">
      <t>タイショウ</t>
    </rPh>
    <rPh sb="33" eb="35">
      <t>ジョガイ</t>
    </rPh>
    <rPh sb="35" eb="38">
      <t>タイショウシャ</t>
    </rPh>
    <rPh sb="39" eb="40">
      <t>フク</t>
    </rPh>
    <phoneticPr fontId="3"/>
  </si>
  <si>
    <t>※令和2年度を通して資格がある者を対象とする。</t>
    <phoneticPr fontId="3"/>
  </si>
  <si>
    <t>大正区</t>
    <phoneticPr fontId="3"/>
  </si>
  <si>
    <t>堺市</t>
    <phoneticPr fontId="3"/>
  </si>
  <si>
    <t>※内臓脂肪蓄積リスク…腹囲･BMIにより内臓脂肪蓄積リスクを判定し階層化。</t>
    <phoneticPr fontId="3"/>
  </si>
  <si>
    <t>　　　内臓脂肪蓄積リスク無　　　　　　　　…｢2.保健指導予備群｣のうち、内臓脂肪蓄積リスク(腹囲･BMI)がないため保健指導対象者にならなかった者。</t>
    <phoneticPr fontId="3"/>
  </si>
  <si>
    <t>　Ⅲ保健指導対象者…厚生労働省が定めた｢標準的な健診･保健指導プログラム【平成30年度版】｣に沿って、保健指導対象者に該当するか判定。　</t>
    <rPh sb="37" eb="39">
      <t>ヘイセイ</t>
    </rPh>
    <phoneticPr fontId="3"/>
  </si>
  <si>
    <t>全年齢</t>
    <rPh sb="0" eb="3">
      <t>ゼンネンレイ</t>
    </rPh>
    <phoneticPr fontId="3"/>
  </si>
  <si>
    <t>【グラフ用】</t>
    <rPh sb="4" eb="5">
      <t>ヨウ</t>
    </rPh>
    <phoneticPr fontId="3"/>
  </si>
  <si>
    <t>受診率</t>
    <rPh sb="0" eb="2">
      <t>ジュシン</t>
    </rPh>
    <rPh sb="2" eb="3">
      <t>リツ</t>
    </rPh>
    <phoneticPr fontId="3"/>
  </si>
  <si>
    <t>受診率</t>
    <rPh sb="0" eb="3">
      <t>ジュシンリツ</t>
    </rPh>
    <phoneticPr fontId="3"/>
  </si>
  <si>
    <t>　　指導対象者群別医療費</t>
    <rPh sb="2" eb="4">
      <t>シドウ</t>
    </rPh>
    <rPh sb="4" eb="7">
      <t>タイショウシャ</t>
    </rPh>
    <rPh sb="7" eb="8">
      <t>グン</t>
    </rPh>
    <rPh sb="8" eb="9">
      <t>ベツ</t>
    </rPh>
    <rPh sb="9" eb="12">
      <t>イリョウヒ</t>
    </rPh>
    <phoneticPr fontId="3"/>
  </si>
  <si>
    <t>患者数(人)</t>
    <rPh sb="0" eb="2">
      <t>カンジャ</t>
    </rPh>
    <rPh sb="2" eb="3">
      <t>スウ</t>
    </rPh>
    <rPh sb="4" eb="5">
      <t>ニン</t>
    </rPh>
    <phoneticPr fontId="3"/>
  </si>
  <si>
    <t>医療費(円)</t>
    <rPh sb="0" eb="3">
      <t>イリョウヒ</t>
    </rPh>
    <rPh sb="4" eb="5">
      <t>エン</t>
    </rPh>
    <phoneticPr fontId="3"/>
  </si>
  <si>
    <t>患者一人当たりの
医療費(円)</t>
    <rPh sb="0" eb="2">
      <t>カンジャ</t>
    </rPh>
    <rPh sb="2" eb="5">
      <t>ヒトリア</t>
    </rPh>
    <rPh sb="9" eb="12">
      <t>イリョウヒ</t>
    </rPh>
    <rPh sb="13" eb="14">
      <t>エン</t>
    </rPh>
    <phoneticPr fontId="3"/>
  </si>
  <si>
    <t>患者一人当たりの
医療費</t>
    <rPh sb="0" eb="2">
      <t>カンジャ</t>
    </rPh>
    <rPh sb="2" eb="5">
      <t>ヒトリア</t>
    </rPh>
    <rPh sb="9" eb="12">
      <t>イリョウヒ</t>
    </rPh>
    <phoneticPr fontId="3"/>
  </si>
  <si>
    <t>健診結果優良者</t>
    <rPh sb="0" eb="2">
      <t>ケンシン</t>
    </rPh>
    <rPh sb="2" eb="4">
      <t>ケッカ</t>
    </rPh>
    <rPh sb="4" eb="7">
      <t>ユウリョウシャ</t>
    </rPh>
    <phoneticPr fontId="3"/>
  </si>
  <si>
    <t>保健指導予備群</t>
    <rPh sb="0" eb="4">
      <t>ホケンシドウ</t>
    </rPh>
    <rPh sb="4" eb="6">
      <t>ヨビ</t>
    </rPh>
    <rPh sb="6" eb="7">
      <t>グン</t>
    </rPh>
    <phoneticPr fontId="3"/>
  </si>
  <si>
    <t>内臓脂肪蓄積リスク有</t>
    <rPh sb="0" eb="4">
      <t>ナイゾウシボウ</t>
    </rPh>
    <rPh sb="4" eb="6">
      <t>チクセキ</t>
    </rPh>
    <rPh sb="9" eb="10">
      <t>アリ</t>
    </rPh>
    <phoneticPr fontId="3"/>
  </si>
  <si>
    <t>内臓脂肪蓄積リスク無</t>
    <rPh sb="0" eb="4">
      <t>ナイゾウシボウ</t>
    </rPh>
    <rPh sb="4" eb="6">
      <t>チクセキ</t>
    </rPh>
    <rPh sb="9" eb="10">
      <t>ナ</t>
    </rPh>
    <phoneticPr fontId="3"/>
  </si>
  <si>
    <t>受診勧奨値除外後の
保健指導対象者</t>
    <rPh sb="0" eb="2">
      <t>ジュシン</t>
    </rPh>
    <rPh sb="2" eb="4">
      <t>カンショウ</t>
    </rPh>
    <rPh sb="4" eb="5">
      <t>アタイ</t>
    </rPh>
    <rPh sb="5" eb="7">
      <t>ジョガイ</t>
    </rPh>
    <rPh sb="7" eb="8">
      <t>ゴ</t>
    </rPh>
    <rPh sb="10" eb="14">
      <t>ホケンシドウ</t>
    </rPh>
    <rPh sb="14" eb="17">
      <t>タイショウシャ</t>
    </rPh>
    <phoneticPr fontId="3"/>
  </si>
  <si>
    <t>医療機関受診勧奨対象者</t>
    <rPh sb="0" eb="4">
      <t>イリョウキカン</t>
    </rPh>
    <rPh sb="4" eb="8">
      <t>ジュシンカンショウ</t>
    </rPh>
    <rPh sb="8" eb="11">
      <t>タイショウシャ</t>
    </rPh>
    <phoneticPr fontId="3"/>
  </si>
  <si>
    <t>健診異常値放置者</t>
    <rPh sb="0" eb="2">
      <t>ケンシン</t>
    </rPh>
    <rPh sb="2" eb="5">
      <t>イジョウチ</t>
    </rPh>
    <rPh sb="5" eb="8">
      <t>ホウチシャ</t>
    </rPh>
    <phoneticPr fontId="3"/>
  </si>
  <si>
    <t>健診受診治療中者</t>
    <rPh sb="0" eb="2">
      <t>ケンシン</t>
    </rPh>
    <rPh sb="2" eb="4">
      <t>ジュシン</t>
    </rPh>
    <rPh sb="4" eb="6">
      <t>チリョウ</t>
    </rPh>
    <rPh sb="6" eb="7">
      <t>チュウ</t>
    </rPh>
    <rPh sb="7" eb="8">
      <t>モノ</t>
    </rPh>
    <phoneticPr fontId="3"/>
  </si>
  <si>
    <t>健診未受診治療中者</t>
    <rPh sb="0" eb="2">
      <t>ケンシン</t>
    </rPh>
    <rPh sb="2" eb="5">
      <t>ミジュシン</t>
    </rPh>
    <rPh sb="5" eb="8">
      <t>チリョウチュウ</t>
    </rPh>
    <rPh sb="8" eb="9">
      <t>モノ</t>
    </rPh>
    <phoneticPr fontId="3"/>
  </si>
  <si>
    <t>治療中断者</t>
    <rPh sb="0" eb="2">
      <t>チリョウ</t>
    </rPh>
    <rPh sb="2" eb="5">
      <t>チュウダンシャ</t>
    </rPh>
    <phoneticPr fontId="3"/>
  </si>
  <si>
    <t>生活習慣病状態不明者</t>
    <rPh sb="0" eb="5">
      <t>セイカツシュウカンビョウ</t>
    </rPh>
    <rPh sb="5" eb="10">
      <t>ジョウタイフメイシャ</t>
    </rPh>
    <phoneticPr fontId="3"/>
  </si>
  <si>
    <t>生活習慣病受診有</t>
    <rPh sb="0" eb="5">
      <t>セイカツシュウカンビョウ</t>
    </rPh>
    <rPh sb="5" eb="7">
      <t>ジュシン</t>
    </rPh>
    <rPh sb="7" eb="8">
      <t>アリ</t>
    </rPh>
    <phoneticPr fontId="3"/>
  </si>
  <si>
    <t>生活習慣病受診無</t>
    <rPh sb="0" eb="5">
      <t>セイカツシュウカンビョウ</t>
    </rPh>
    <rPh sb="5" eb="7">
      <t>ジュシン</t>
    </rPh>
    <rPh sb="7" eb="8">
      <t>ナ</t>
    </rPh>
    <phoneticPr fontId="3"/>
  </si>
  <si>
    <t>　　指導対象者群別　患者一人当たりの医療費</t>
    <rPh sb="2" eb="4">
      <t>シドウ</t>
    </rPh>
    <rPh sb="4" eb="7">
      <t>タイショウシャ</t>
    </rPh>
    <rPh sb="7" eb="8">
      <t>グン</t>
    </rPh>
    <rPh sb="8" eb="9">
      <t>ベツ</t>
    </rPh>
    <rPh sb="10" eb="12">
      <t>カンジャ</t>
    </rPh>
    <rPh sb="12" eb="14">
      <t>ヒトリ</t>
    </rPh>
    <rPh sb="14" eb="15">
      <t>ア</t>
    </rPh>
    <rPh sb="18" eb="21">
      <t>イリョウヒ</t>
    </rPh>
    <phoneticPr fontId="3"/>
  </si>
  <si>
    <t>　　指導対象者群別医療費</t>
    <rPh sb="8" eb="9">
      <t>ベツ</t>
    </rPh>
    <rPh sb="9" eb="12">
      <t>イリョウヒ</t>
    </rPh>
    <phoneticPr fontId="3"/>
  </si>
  <si>
    <t>患者数(人)</t>
    <rPh sb="0" eb="2">
      <t>カンジャ</t>
    </rPh>
    <rPh sb="2" eb="3">
      <t>スウ</t>
    </rPh>
    <phoneticPr fontId="3"/>
  </si>
  <si>
    <t>患者一人当たりの医療費(円)</t>
    <rPh sb="0" eb="2">
      <t>カンジャ</t>
    </rPh>
    <rPh sb="2" eb="4">
      <t>ヒトリ</t>
    </rPh>
    <rPh sb="4" eb="5">
      <t>ア</t>
    </rPh>
    <rPh sb="8" eb="11">
      <t>イリョウヒ</t>
    </rPh>
    <rPh sb="12" eb="13">
      <t>エン</t>
    </rPh>
    <phoneticPr fontId="3"/>
  </si>
  <si>
    <t>健診異常値放置者　患者一人当たりの医療費</t>
    <rPh sb="0" eb="2">
      <t>ケンシン</t>
    </rPh>
    <rPh sb="2" eb="5">
      <t>イジョウチ</t>
    </rPh>
    <rPh sb="5" eb="7">
      <t>ホウチ</t>
    </rPh>
    <rPh sb="7" eb="8">
      <t>モノ</t>
    </rPh>
    <rPh sb="9" eb="14">
      <t>カンジャヒトリア</t>
    </rPh>
    <rPh sb="17" eb="20">
      <t>イリョウヒ</t>
    </rPh>
    <phoneticPr fontId="3"/>
  </si>
  <si>
    <t>治療中断者　患者一人当たりの医療費</t>
    <rPh sb="0" eb="2">
      <t>チリョウ</t>
    </rPh>
    <rPh sb="2" eb="4">
      <t>チュウダン</t>
    </rPh>
    <rPh sb="4" eb="5">
      <t>シャ</t>
    </rPh>
    <rPh sb="6" eb="8">
      <t>カンジャ</t>
    </rPh>
    <rPh sb="8" eb="11">
      <t>ヒトリア</t>
    </rPh>
    <rPh sb="14" eb="17">
      <t>イリョウヒ</t>
    </rPh>
    <phoneticPr fontId="3"/>
  </si>
  <si>
    <t>　　健診異常値放置者　患者一人当たりの医療費</t>
    <rPh sb="2" eb="4">
      <t>ケンシン</t>
    </rPh>
    <rPh sb="4" eb="7">
      <t>イジョウチ</t>
    </rPh>
    <rPh sb="7" eb="9">
      <t>ホウチ</t>
    </rPh>
    <rPh sb="9" eb="10">
      <t>シャ</t>
    </rPh>
    <rPh sb="11" eb="13">
      <t>カンジャ</t>
    </rPh>
    <rPh sb="13" eb="15">
      <t>ヒトリ</t>
    </rPh>
    <rPh sb="15" eb="16">
      <t>ア</t>
    </rPh>
    <rPh sb="19" eb="22">
      <t>イリョウヒ</t>
    </rPh>
    <phoneticPr fontId="3"/>
  </si>
  <si>
    <t>　　治療中断者　患者一人当たりの医療費</t>
    <rPh sb="2" eb="7">
      <t>チリョウチュウダンシャ</t>
    </rPh>
    <rPh sb="8" eb="10">
      <t>カンジャ</t>
    </rPh>
    <rPh sb="10" eb="12">
      <t>ヒトリ</t>
    </rPh>
    <rPh sb="12" eb="13">
      <t>ア</t>
    </rPh>
    <rPh sb="16" eb="19">
      <t>イリョウヒ</t>
    </rPh>
    <phoneticPr fontId="3"/>
  </si>
  <si>
    <t>　　市区町村別</t>
    <rPh sb="2" eb="6">
      <t>シクチョウソン</t>
    </rPh>
    <rPh sb="6" eb="7">
      <t>ベツ</t>
    </rPh>
    <phoneticPr fontId="3"/>
  </si>
  <si>
    <t>市区町村</t>
    <rPh sb="0" eb="4">
      <t>シクチョウソン</t>
    </rPh>
    <phoneticPr fontId="3"/>
  </si>
  <si>
    <t>健診異常値放置者
患者一人当たりの医療費</t>
    <phoneticPr fontId="3"/>
  </si>
  <si>
    <t>治療中断者
患者一人当たりの医療費</t>
    <phoneticPr fontId="3"/>
  </si>
  <si>
    <t>　　市町村別</t>
    <rPh sb="2" eb="5">
      <t>シチョウソン</t>
    </rPh>
    <rPh sb="3" eb="5">
      <t>チョウソン</t>
    </rPh>
    <rPh sb="5" eb="6">
      <t>ベツ</t>
    </rPh>
    <phoneticPr fontId="3"/>
  </si>
  <si>
    <t>　　市町村別　</t>
    <phoneticPr fontId="3"/>
  </si>
  <si>
    <t>うち、健診異常値放置者</t>
    <rPh sb="3" eb="5">
      <t>ケンシン</t>
    </rPh>
    <rPh sb="5" eb="8">
      <t>イジョウチ</t>
    </rPh>
    <rPh sb="8" eb="11">
      <t>ホウチシャ</t>
    </rPh>
    <phoneticPr fontId="3"/>
  </si>
  <si>
    <t>うち、健診受診治療中者</t>
    <rPh sb="3" eb="5">
      <t>ケンシン</t>
    </rPh>
    <rPh sb="5" eb="7">
      <t>ジュシン</t>
    </rPh>
    <rPh sb="7" eb="9">
      <t>チリョウ</t>
    </rPh>
    <rPh sb="9" eb="10">
      <t>チュウ</t>
    </rPh>
    <rPh sb="10" eb="11">
      <t>モノ</t>
    </rPh>
    <phoneticPr fontId="3"/>
  </si>
  <si>
    <t>うち、生活習慣病受診有</t>
    <rPh sb="3" eb="8">
      <t>セイカツシュウカンビョウ</t>
    </rPh>
    <rPh sb="8" eb="10">
      <t>ジュシン</t>
    </rPh>
    <rPh sb="10" eb="11">
      <t>アリ</t>
    </rPh>
    <phoneticPr fontId="3"/>
  </si>
  <si>
    <t>うち、生活習慣病受診無</t>
    <rPh sb="3" eb="8">
      <t>セイカツシュウカンビョウ</t>
    </rPh>
    <rPh sb="8" eb="10">
      <t>ジュシン</t>
    </rPh>
    <rPh sb="10" eb="11">
      <t>ナ</t>
    </rPh>
    <phoneticPr fontId="3"/>
  </si>
  <si>
    <t>うち、内臓脂肪蓄積リスク有</t>
    <rPh sb="3" eb="7">
      <t>ナイゾウシボウ</t>
    </rPh>
    <rPh sb="7" eb="9">
      <t>チクセキ</t>
    </rPh>
    <rPh sb="12" eb="13">
      <t>アリ</t>
    </rPh>
    <phoneticPr fontId="3"/>
  </si>
  <si>
    <t>うち、内臓脂肪蓄積リスク無</t>
    <rPh sb="3" eb="7">
      <t>ナイゾウシボウ</t>
    </rPh>
    <rPh sb="7" eb="9">
      <t>チクセキ</t>
    </rPh>
    <rPh sb="12" eb="13">
      <t>ナ</t>
    </rPh>
    <phoneticPr fontId="3"/>
  </si>
  <si>
    <t>うち、内臓脂肪蓄積リスク有</t>
    <rPh sb="3" eb="5">
      <t>ナイゾウ</t>
    </rPh>
    <rPh sb="5" eb="7">
      <t>シボウ</t>
    </rPh>
    <rPh sb="7" eb="9">
      <t>チクセキ</t>
    </rPh>
    <rPh sb="12" eb="13">
      <t>アリ</t>
    </rPh>
    <phoneticPr fontId="3"/>
  </si>
  <si>
    <t>うち、内臓脂肪蓄積リスク無</t>
    <rPh sb="3" eb="5">
      <t>ナイゾウ</t>
    </rPh>
    <rPh sb="5" eb="7">
      <t>シボウ</t>
    </rPh>
    <rPh sb="7" eb="9">
      <t>チクセキ</t>
    </rPh>
    <rPh sb="12" eb="13">
      <t>ナシ</t>
    </rPh>
    <phoneticPr fontId="3"/>
  </si>
  <si>
    <t>対象者</t>
    <rPh sb="0" eb="3">
      <t>タイショウシャ</t>
    </rPh>
    <phoneticPr fontId="3"/>
  </si>
  <si>
    <t>健診受診者</t>
    <rPh sb="0" eb="2">
      <t>ケンシン</t>
    </rPh>
    <rPh sb="2" eb="5">
      <t>ジュシンシャ</t>
    </rPh>
    <phoneticPr fontId="3"/>
  </si>
  <si>
    <t>健診未受診者</t>
    <rPh sb="0" eb="2">
      <t>ケンシン</t>
    </rPh>
    <rPh sb="2" eb="6">
      <t>ミジュシンシャ</t>
    </rPh>
    <phoneticPr fontId="3"/>
  </si>
  <si>
    <t>該当者数(人)</t>
  </si>
  <si>
    <t>該当者数(人)</t>
    <rPh sb="0" eb="3">
      <t>ガイトウシャ</t>
    </rPh>
    <rPh sb="3" eb="4">
      <t>スウ</t>
    </rPh>
    <rPh sb="5" eb="6">
      <t>ニン</t>
    </rPh>
    <phoneticPr fontId="3"/>
  </si>
  <si>
    <t>該当者数(人)</t>
    <phoneticPr fontId="3"/>
  </si>
  <si>
    <t>健診受診者</t>
    <phoneticPr fontId="3"/>
  </si>
  <si>
    <t>健診受診者</t>
  </si>
  <si>
    <t>健診未受診者</t>
    <phoneticPr fontId="3"/>
  </si>
  <si>
    <t>対象者</t>
    <rPh sb="0" eb="3">
      <t>タイショウシャ</t>
    </rPh>
    <phoneticPr fontId="3"/>
  </si>
  <si>
    <t>該当者数(人)</t>
    <phoneticPr fontId="3"/>
  </si>
  <si>
    <t>対象者</t>
    <phoneticPr fontId="3"/>
  </si>
  <si>
    <t>健診受診者</t>
    <phoneticPr fontId="3"/>
  </si>
  <si>
    <t>健診未受診者</t>
    <phoneticPr fontId="3"/>
  </si>
  <si>
    <t>健診未受診者</t>
    <phoneticPr fontId="3"/>
  </si>
  <si>
    <t>116歳</t>
    <rPh sb="3" eb="4">
      <t>サイ</t>
    </rPh>
    <phoneticPr fontId="3"/>
  </si>
  <si>
    <t>割合(%)
(対象者に占める
割合)</t>
    <phoneticPr fontId="3"/>
  </si>
  <si>
    <t>健診異常値放置者割合</t>
    <rPh sb="0" eb="2">
      <t>ケンシン</t>
    </rPh>
    <rPh sb="2" eb="5">
      <t>イジョウチ</t>
    </rPh>
    <rPh sb="5" eb="7">
      <t>ホウチ</t>
    </rPh>
    <rPh sb="7" eb="8">
      <t>シャ</t>
    </rPh>
    <rPh sb="8" eb="10">
      <t>ワリアイ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</si>
</sst>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quot;¥&quot;#,##0_);[Red]\(&quot;¥&quot;#,##0\)"/>
    <numFmt numFmtId="177" formatCode="#,##0_ "/>
    <numFmt numFmtId="178" formatCode="0.0%"/>
    <numFmt numFmtId="179" formatCode="#,##0_ ;[Red]\-#,##0\ "/>
    <numFmt numFmtId="180" formatCode="#,##0&quot;人&quot;"/>
    <numFmt numFmtId="181" formatCode="&quot;健診受診者&quot;#,##0&quot;人&quot;"/>
    <numFmt numFmtId="182" formatCode="&quot;情報提供者 &quot;#,##0&quot;人&quot;"/>
    <numFmt numFmtId="183" formatCode="&quot;健診未受診者&quot;#,##0&quot;人&quot;"/>
    <numFmt numFmtId="184" formatCode="&quot;健診受診者 &quot;#,##0&quot;人&quot;"/>
    <numFmt numFmtId="185" formatCode="&quot;健診未受診者 &quot;#,##0&quot;人&quot;"/>
  </numFmts>
  <fonts count="56">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1"/>
      <color theme="1"/>
      <name val="ＭＳ 明朝"/>
      <family val="1"/>
      <charset val="128"/>
    </font>
    <font>
      <sz val="10"/>
      <color theme="1"/>
      <name val="ＭＳ 明朝"/>
      <family val="1"/>
      <charset val="128"/>
    </font>
    <font>
      <sz val="10"/>
      <name val="ＭＳ 明朝"/>
      <family val="1"/>
      <charset val="128"/>
    </font>
    <font>
      <sz val="8"/>
      <color theme="1"/>
      <name val="ＭＳ 明朝"/>
      <family val="1"/>
      <charset val="128"/>
    </font>
    <font>
      <b/>
      <sz val="8"/>
      <name val="ＭＳ 明朝"/>
      <family val="1"/>
      <charset val="128"/>
    </font>
    <font>
      <sz val="8"/>
      <name val="ＭＳ 明朝"/>
      <family val="1"/>
      <charset val="128"/>
    </font>
    <font>
      <sz val="9"/>
      <color theme="1"/>
      <name val="ＭＳ 明朝"/>
      <family val="1"/>
      <charset val="128"/>
    </font>
    <font>
      <b/>
      <i/>
      <sz val="11"/>
      <color rgb="FFFF0000"/>
      <name val="ＭＳ 明朝"/>
      <family val="1"/>
      <charset val="128"/>
    </font>
    <font>
      <i/>
      <sz val="9"/>
      <name val="ＭＳ 明朝"/>
      <family val="1"/>
      <charset val="128"/>
    </font>
    <font>
      <sz val="7"/>
      <color theme="1"/>
      <name val="ＭＳ 明朝"/>
      <family val="1"/>
      <charset val="128"/>
    </font>
    <font>
      <b/>
      <i/>
      <sz val="9"/>
      <color rgb="FFFF0000"/>
      <name val="ＭＳ 明朝"/>
      <family val="1"/>
      <charset val="128"/>
    </font>
    <font>
      <sz val="10"/>
      <color rgb="FFFF0000"/>
      <name val="ＭＳ 明朝"/>
      <family val="1"/>
      <charset val="128"/>
    </font>
    <font>
      <sz val="11"/>
      <color rgb="FF006100"/>
      <name val="ＭＳ Ｐゴシック"/>
      <family val="2"/>
      <charset val="128"/>
    </font>
    <font>
      <sz val="11"/>
      <color rgb="FF9C6500"/>
      <name val="ＭＳ Ｐゴシック"/>
      <family val="3"/>
      <charset val="128"/>
      <scheme val="minor"/>
    </font>
    <font>
      <sz val="9"/>
      <name val="ＭＳ 明朝"/>
      <family val="1"/>
      <charset val="128"/>
    </font>
    <font>
      <sz val="11"/>
      <color rgb="FF000000"/>
      <name val="ＭＳ Ｐゴシック"/>
      <family val="3"/>
      <charset val="128"/>
    </font>
    <font>
      <b/>
      <sz val="9"/>
      <name val="ＭＳ 明朝"/>
      <family val="1"/>
      <charset val="128"/>
    </font>
    <font>
      <b/>
      <sz val="9"/>
      <color theme="1"/>
      <name val="ＭＳ 明朝"/>
      <family val="1"/>
      <charset val="128"/>
    </font>
    <font>
      <b/>
      <sz val="8"/>
      <color theme="1"/>
      <name val="ＭＳ 明朝"/>
      <family val="1"/>
      <charset val="128"/>
    </font>
    <font>
      <b/>
      <sz val="11"/>
      <color theme="1"/>
      <name val="ＭＳ 明朝"/>
      <family val="1"/>
      <charset val="128"/>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
      <patternFill patternType="solid">
        <fgColor rgb="FFF2DCDB"/>
        <bgColor indexed="64"/>
      </patternFill>
    </fill>
    <fill>
      <patternFill patternType="solid">
        <fgColor rgb="FFDCE6F1"/>
        <bgColor indexed="64"/>
      </patternFill>
    </fill>
  </fills>
  <borders count="54">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right style="hair">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bottom style="dotted">
        <color auto="1"/>
      </bottom>
      <diagonal/>
    </border>
    <border>
      <left/>
      <right/>
      <top style="dotted">
        <color auto="1"/>
      </top>
      <bottom/>
      <diagonal/>
    </border>
    <border>
      <left style="thin">
        <color indexed="64"/>
      </left>
      <right style="thin">
        <color indexed="64"/>
      </right>
      <top/>
      <bottom/>
      <diagonal/>
    </border>
    <border>
      <left/>
      <right style="hair">
        <color indexed="64"/>
      </right>
      <top style="thin">
        <color indexed="64"/>
      </top>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right/>
      <top style="double">
        <color indexed="64"/>
      </top>
      <bottom style="thin">
        <color indexed="64"/>
      </bottom>
      <diagonal/>
    </border>
    <border>
      <left style="hair">
        <color indexed="64"/>
      </left>
      <right/>
      <top style="thin">
        <color indexed="64"/>
      </top>
      <bottom style="thin">
        <color indexed="64"/>
      </bottom>
      <diagonal/>
    </border>
  </borders>
  <cellStyleXfs count="1918">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1" fillId="0" borderId="0">
      <alignment vertical="center"/>
    </xf>
    <xf numFmtId="38" fontId="31" fillId="0" borderId="0" applyFont="0" applyFill="0" applyBorder="0" applyAlignment="0" applyProtection="0">
      <alignment vertical="center"/>
    </xf>
    <xf numFmtId="0" fontId="11" fillId="0" borderId="0">
      <alignment vertical="center"/>
    </xf>
    <xf numFmtId="0" fontId="33"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4"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5" fillId="0" borderId="0"/>
    <xf numFmtId="0" fontId="28" fillId="7" borderId="0" applyNumberFormat="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48" fillId="43" borderId="0" applyBorder="0" applyProtection="0">
      <alignment vertical="center"/>
    </xf>
    <xf numFmtId="0" fontId="49" fillId="30" borderId="0" applyNumberFormat="0" applyBorder="0" applyAlignment="0" applyProtection="0">
      <alignment vertical="center"/>
    </xf>
    <xf numFmtId="0" fontId="49" fillId="30" borderId="0" applyNumberFormat="0" applyBorder="0" applyAlignment="0" applyProtection="0">
      <alignment vertical="center"/>
    </xf>
    <xf numFmtId="9" fontId="32"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0" fillId="4" borderId="2" applyNumberFormat="0" applyFont="0" applyAlignment="0" applyProtection="0">
      <alignment vertical="center"/>
    </xf>
    <xf numFmtId="0" fontId="5" fillId="25" borderId="9" applyNumberFormat="0" applyFont="0" applyAlignment="0" applyProtection="0">
      <alignment vertical="center"/>
    </xf>
    <xf numFmtId="0" fontId="4"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4" fillId="0" borderId="0" applyFont="0" applyFill="0" applyBorder="0" applyAlignment="0" applyProtection="0"/>
    <xf numFmtId="38" fontId="38"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8"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50" fillId="0" borderId="0"/>
    <xf numFmtId="0" fontId="31" fillId="0" borderId="0">
      <alignment vertical="center"/>
    </xf>
    <xf numFmtId="0" fontId="51" fillId="0" borderId="0">
      <alignment vertical="center"/>
    </xf>
    <xf numFmtId="0" fontId="10" fillId="0" borderId="0">
      <alignment vertical="center"/>
    </xf>
    <xf numFmtId="0" fontId="1" fillId="0" borderId="0">
      <alignment vertical="center"/>
    </xf>
    <xf numFmtId="0" fontId="12" fillId="0" borderId="0"/>
    <xf numFmtId="0" fontId="12" fillId="0" borderId="0"/>
    <xf numFmtId="0" fontId="12" fillId="0" borderId="0"/>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268">
    <xf numFmtId="0" fontId="0" fillId="0" borderId="0" xfId="0">
      <alignment vertical="center"/>
    </xf>
    <xf numFmtId="0" fontId="36" fillId="0" borderId="0" xfId="0" applyFont="1">
      <alignment vertical="center"/>
    </xf>
    <xf numFmtId="0" fontId="37" fillId="0" borderId="0" xfId="0" applyFont="1" applyFill="1" applyBorder="1" applyAlignment="1">
      <alignment horizontal="center" vertical="center"/>
    </xf>
    <xf numFmtId="0" fontId="37" fillId="0" borderId="0" xfId="0" applyFont="1">
      <alignment vertical="center"/>
    </xf>
    <xf numFmtId="0" fontId="37" fillId="0" borderId="0" xfId="0" applyFont="1" applyFill="1" applyBorder="1" applyAlignment="1">
      <alignment vertical="center"/>
    </xf>
    <xf numFmtId="0" fontId="37" fillId="0" borderId="3" xfId="0" applyFont="1" applyFill="1" applyBorder="1" applyAlignment="1">
      <alignment horizontal="center" vertical="center"/>
    </xf>
    <xf numFmtId="0" fontId="36" fillId="0" borderId="0" xfId="0" applyFont="1" applyAlignment="1">
      <alignment vertical="center"/>
    </xf>
    <xf numFmtId="0" fontId="37" fillId="28" borderId="3" xfId="0" applyFont="1" applyFill="1" applyBorder="1" applyAlignment="1">
      <alignment horizontal="center" vertical="center"/>
    </xf>
    <xf numFmtId="0" fontId="37" fillId="28" borderId="28" xfId="0" applyFont="1" applyFill="1" applyBorder="1" applyAlignment="1">
      <alignment horizontal="center" vertical="center"/>
    </xf>
    <xf numFmtId="0" fontId="37" fillId="28" borderId="36" xfId="0" applyFont="1" applyFill="1" applyBorder="1" applyAlignment="1">
      <alignment horizontal="center" vertical="center"/>
    </xf>
    <xf numFmtId="0" fontId="37" fillId="0" borderId="7" xfId="0" applyFont="1" applyFill="1" applyBorder="1" applyAlignment="1">
      <alignment horizontal="center" vertical="center"/>
    </xf>
    <xf numFmtId="0" fontId="40" fillId="0" borderId="0" xfId="1" applyNumberFormat="1" applyFont="1" applyFill="1" applyBorder="1" applyAlignment="1">
      <alignment vertical="center"/>
    </xf>
    <xf numFmtId="0" fontId="41" fillId="0" borderId="0" xfId="1" applyNumberFormat="1" applyFont="1" applyFill="1" applyBorder="1" applyAlignment="1">
      <alignment vertical="center"/>
    </xf>
    <xf numFmtId="0" fontId="37" fillId="28" borderId="27" xfId="0" applyFont="1" applyFill="1" applyBorder="1" applyAlignment="1">
      <alignment vertical="center"/>
    </xf>
    <xf numFmtId="0" fontId="37" fillId="28" borderId="24" xfId="0" applyFont="1" applyFill="1" applyBorder="1" applyAlignment="1">
      <alignment vertical="center"/>
    </xf>
    <xf numFmtId="0" fontId="37" fillId="0" borderId="25" xfId="0" applyFont="1" applyFill="1" applyBorder="1" applyAlignment="1">
      <alignment vertical="center" wrapText="1"/>
    </xf>
    <xf numFmtId="0" fontId="37" fillId="0" borderId="28" xfId="0" applyFont="1" applyFill="1" applyBorder="1">
      <alignment vertical="center"/>
    </xf>
    <xf numFmtId="178" fontId="47" fillId="0" borderId="0" xfId="0" applyNumberFormat="1" applyFont="1" applyFill="1" applyBorder="1" applyAlignment="1">
      <alignment horizontal="right" vertical="center" shrinkToFit="1"/>
    </xf>
    <xf numFmtId="0" fontId="37" fillId="28" borderId="28" xfId="0" applyFont="1" applyFill="1" applyBorder="1" applyAlignment="1">
      <alignment horizontal="center" vertical="center" shrinkToFit="1"/>
    </xf>
    <xf numFmtId="0" fontId="37" fillId="28" borderId="29" xfId="0" applyFont="1" applyFill="1" applyBorder="1" applyAlignment="1">
      <alignment horizontal="center" vertical="center" shrinkToFit="1"/>
    </xf>
    <xf numFmtId="0" fontId="37" fillId="28" borderId="30" xfId="0" applyFont="1" applyFill="1" applyBorder="1" applyAlignment="1">
      <alignment horizontal="center" vertical="center" shrinkToFit="1"/>
    </xf>
    <xf numFmtId="0" fontId="42" fillId="28" borderId="30" xfId="0" applyFont="1" applyFill="1" applyBorder="1" applyAlignment="1">
      <alignment horizontal="center" vertical="center" wrapText="1"/>
    </xf>
    <xf numFmtId="0" fontId="37" fillId="28" borderId="29" xfId="0" applyFont="1" applyFill="1" applyBorder="1" applyAlignment="1">
      <alignment horizontal="center" vertical="center" wrapText="1"/>
    </xf>
    <xf numFmtId="0" fontId="37" fillId="0" borderId="0" xfId="0" applyFont="1" applyFill="1" applyBorder="1" applyAlignment="1">
      <alignment vertical="center" wrapText="1"/>
    </xf>
    <xf numFmtId="0" fontId="37" fillId="28" borderId="28" xfId="0" applyFont="1" applyFill="1" applyBorder="1" applyAlignment="1">
      <alignment horizontal="center" vertical="center" wrapText="1"/>
    </xf>
    <xf numFmtId="0" fontId="37" fillId="0" borderId="3" xfId="1386" applyFont="1" applyFill="1" applyBorder="1" applyAlignment="1">
      <alignment vertical="center" shrinkToFit="1"/>
    </xf>
    <xf numFmtId="0" fontId="37" fillId="28" borderId="18" xfId="0" applyFont="1" applyFill="1" applyBorder="1" applyAlignment="1">
      <alignment horizontal="center" vertical="center"/>
    </xf>
    <xf numFmtId="0" fontId="37" fillId="0" borderId="0" xfId="0" applyFont="1" applyFill="1" applyBorder="1" applyAlignment="1">
      <alignment horizontal="center" vertical="center" wrapText="1"/>
    </xf>
    <xf numFmtId="0" fontId="37" fillId="0" borderId="0" xfId="0" applyFont="1" applyAlignment="1">
      <alignment vertical="center"/>
    </xf>
    <xf numFmtId="0" fontId="52" fillId="0" borderId="0" xfId="0" applyFont="1" applyFill="1" applyBorder="1" applyAlignment="1">
      <alignment vertical="center"/>
    </xf>
    <xf numFmtId="0" fontId="53" fillId="0" borderId="0" xfId="0" applyFont="1" applyFill="1" applyBorder="1" applyAlignment="1">
      <alignment vertical="center"/>
    </xf>
    <xf numFmtId="0" fontId="36" fillId="27" borderId="0" xfId="0" applyFont="1" applyFill="1" applyAlignment="1">
      <alignment vertical="center"/>
    </xf>
    <xf numFmtId="0" fontId="37" fillId="0" borderId="28" xfId="0" applyFont="1" applyFill="1" applyBorder="1" applyAlignment="1">
      <alignment vertical="center"/>
    </xf>
    <xf numFmtId="0" fontId="39" fillId="0" borderId="0" xfId="0" applyFont="1" applyAlignment="1">
      <alignment vertical="center"/>
    </xf>
    <xf numFmtId="0" fontId="36" fillId="0" borderId="21" xfId="0" applyFont="1" applyBorder="1" applyAlignment="1">
      <alignment vertical="center"/>
    </xf>
    <xf numFmtId="0" fontId="36" fillId="0" borderId="27" xfId="0" applyFont="1" applyBorder="1" applyAlignment="1">
      <alignment vertical="center"/>
    </xf>
    <xf numFmtId="0" fontId="36" fillId="0" borderId="24" xfId="0" applyFont="1" applyBorder="1" applyAlignment="1">
      <alignment vertical="center"/>
    </xf>
    <xf numFmtId="0" fontId="36" fillId="0" borderId="23" xfId="0" applyFont="1" applyBorder="1" applyAlignment="1">
      <alignment vertical="center"/>
    </xf>
    <xf numFmtId="0" fontId="36" fillId="0" borderId="0" xfId="0" applyFont="1" applyBorder="1" applyAlignment="1">
      <alignment vertical="center"/>
    </xf>
    <xf numFmtId="0" fontId="36" fillId="0" borderId="38" xfId="0" applyFont="1" applyBorder="1" applyAlignment="1">
      <alignment vertical="center"/>
    </xf>
    <xf numFmtId="0" fontId="42" fillId="0" borderId="38" xfId="0" applyFont="1" applyBorder="1" applyAlignment="1">
      <alignment vertical="center"/>
    </xf>
    <xf numFmtId="0" fontId="36" fillId="0" borderId="22" xfId="0" applyFont="1" applyBorder="1" applyAlignment="1">
      <alignment vertical="center"/>
    </xf>
    <xf numFmtId="0" fontId="36" fillId="0" borderId="25" xfId="0" applyFont="1" applyBorder="1" applyAlignment="1">
      <alignment vertical="center"/>
    </xf>
    <xf numFmtId="0" fontId="36" fillId="0" borderId="26" xfId="0" applyFont="1" applyBorder="1" applyAlignment="1">
      <alignment vertical="center"/>
    </xf>
    <xf numFmtId="0" fontId="42" fillId="0" borderId="0" xfId="0" applyFont="1" applyAlignment="1">
      <alignment vertical="center"/>
    </xf>
    <xf numFmtId="0" fontId="52" fillId="0" borderId="0" xfId="0" applyFont="1" applyBorder="1" applyAlignment="1">
      <alignment vertical="center"/>
    </xf>
    <xf numFmtId="0" fontId="50" fillId="0" borderId="0" xfId="0" applyFont="1" applyBorder="1" applyAlignment="1">
      <alignment vertical="center"/>
    </xf>
    <xf numFmtId="0" fontId="37" fillId="0" borderId="3" xfId="1386" applyFont="1" applyFill="1" applyBorder="1" applyAlignment="1">
      <alignment vertical="center"/>
    </xf>
    <xf numFmtId="0" fontId="37" fillId="0" borderId="3" xfId="0" applyFont="1" applyFill="1" applyBorder="1" applyAlignment="1">
      <alignment vertical="center"/>
    </xf>
    <xf numFmtId="0" fontId="37" fillId="0" borderId="3" xfId="0" applyFont="1" applyBorder="1" applyAlignment="1">
      <alignment vertical="center"/>
    </xf>
    <xf numFmtId="0" fontId="37" fillId="0" borderId="0" xfId="0" applyFont="1" applyFill="1" applyAlignment="1">
      <alignment vertical="center"/>
    </xf>
    <xf numFmtId="0" fontId="36" fillId="0" borderId="0" xfId="0" applyFont="1" applyFill="1" applyAlignment="1">
      <alignment vertical="center"/>
    </xf>
    <xf numFmtId="177" fontId="36" fillId="0" borderId="0" xfId="0" applyNumberFormat="1" applyFont="1" applyAlignment="1">
      <alignment vertical="center"/>
    </xf>
    <xf numFmtId="177" fontId="37" fillId="0" borderId="0" xfId="0" applyNumberFormat="1" applyFont="1" applyAlignment="1">
      <alignment vertical="center"/>
    </xf>
    <xf numFmtId="0" fontId="37" fillId="0" borderId="4" xfId="0" applyFont="1" applyFill="1" applyBorder="1" applyAlignment="1">
      <alignment horizontal="center" vertical="center" shrinkToFit="1"/>
    </xf>
    <xf numFmtId="178" fontId="37" fillId="0" borderId="33" xfId="0" applyNumberFormat="1" applyFont="1" applyFill="1" applyBorder="1" applyAlignment="1">
      <alignment horizontal="right" vertical="center" shrinkToFit="1"/>
    </xf>
    <xf numFmtId="0" fontId="39" fillId="0" borderId="0" xfId="0" applyFont="1" applyFill="1" applyAlignment="1">
      <alignment vertical="center"/>
    </xf>
    <xf numFmtId="178" fontId="37" fillId="0" borderId="0" xfId="0" applyNumberFormat="1" applyFont="1" applyFill="1" applyBorder="1" applyAlignment="1">
      <alignment horizontal="right" vertical="center" shrinkToFit="1"/>
    </xf>
    <xf numFmtId="0" fontId="36" fillId="0" borderId="0" xfId="0" applyFont="1" applyFill="1">
      <alignment vertical="center"/>
    </xf>
    <xf numFmtId="0" fontId="39" fillId="0" borderId="0" xfId="0" applyFont="1" applyFill="1">
      <alignment vertical="center"/>
    </xf>
    <xf numFmtId="0" fontId="0" fillId="0" borderId="0" xfId="0" applyFill="1">
      <alignment vertical="center"/>
    </xf>
    <xf numFmtId="0" fontId="50" fillId="0" borderId="0" xfId="0" applyFont="1" applyBorder="1" applyAlignment="1">
      <alignment horizontal="left" vertical="center"/>
    </xf>
    <xf numFmtId="0" fontId="50" fillId="0" borderId="0" xfId="0" applyFont="1" applyBorder="1" applyAlignment="1">
      <alignment vertical="center" wrapText="1"/>
    </xf>
    <xf numFmtId="0" fontId="50" fillId="0" borderId="0" xfId="0" applyFont="1" applyFill="1" applyBorder="1">
      <alignment vertical="center"/>
    </xf>
    <xf numFmtId="0" fontId="42" fillId="0" borderId="0" xfId="0" applyFont="1" applyFill="1" applyBorder="1">
      <alignment vertical="center"/>
    </xf>
    <xf numFmtId="0" fontId="50" fillId="0" borderId="0" xfId="0" applyFont="1" applyFill="1" applyBorder="1" applyAlignment="1">
      <alignment vertical="center"/>
    </xf>
    <xf numFmtId="0" fontId="36" fillId="0" borderId="0" xfId="0" applyFont="1" applyBorder="1">
      <alignment vertical="center"/>
    </xf>
    <xf numFmtId="0" fontId="36" fillId="0" borderId="44" xfId="0" applyFont="1" applyBorder="1">
      <alignment vertical="center"/>
    </xf>
    <xf numFmtId="0" fontId="36" fillId="0" borderId="45" xfId="0" applyFont="1" applyBorder="1">
      <alignment vertical="center"/>
    </xf>
    <xf numFmtId="0" fontId="36" fillId="0" borderId="46" xfId="0" applyFont="1" applyBorder="1">
      <alignment vertical="center"/>
    </xf>
    <xf numFmtId="0" fontId="36" fillId="0" borderId="47" xfId="0" applyFont="1" applyBorder="1">
      <alignment vertical="center"/>
    </xf>
    <xf numFmtId="0" fontId="36" fillId="44" borderId="3" xfId="0" applyFont="1" applyFill="1" applyBorder="1">
      <alignment vertical="center"/>
    </xf>
    <xf numFmtId="178" fontId="36" fillId="0" borderId="0" xfId="1917" applyNumberFormat="1" applyFont="1" applyBorder="1">
      <alignment vertical="center"/>
    </xf>
    <xf numFmtId="178" fontId="36" fillId="0" borderId="0" xfId="1917" applyNumberFormat="1" applyFont="1" applyBorder="1" applyAlignment="1">
      <alignment vertical="center"/>
    </xf>
    <xf numFmtId="0" fontId="36" fillId="0" borderId="48" xfId="0" applyFont="1" applyBorder="1" applyAlignment="1">
      <alignment vertical="center"/>
    </xf>
    <xf numFmtId="0" fontId="36" fillId="45" borderId="3" xfId="0" applyFont="1" applyFill="1" applyBorder="1">
      <alignment vertical="center"/>
    </xf>
    <xf numFmtId="0" fontId="36" fillId="46" borderId="3" xfId="0" applyFont="1" applyFill="1" applyBorder="1">
      <alignment vertical="center"/>
    </xf>
    <xf numFmtId="0" fontId="36" fillId="47" borderId="3" xfId="0" applyFont="1" applyFill="1" applyBorder="1">
      <alignment vertical="center"/>
    </xf>
    <xf numFmtId="0" fontId="36" fillId="48" borderId="3" xfId="0" applyFont="1" applyFill="1" applyBorder="1">
      <alignment vertical="center"/>
    </xf>
    <xf numFmtId="0" fontId="36" fillId="0" borderId="49" xfId="0" applyFont="1" applyBorder="1">
      <alignment vertical="center"/>
    </xf>
    <xf numFmtId="0" fontId="36" fillId="0" borderId="50" xfId="0" applyFont="1" applyBorder="1">
      <alignment vertical="center"/>
    </xf>
    <xf numFmtId="0" fontId="36" fillId="0" borderId="51" xfId="0" applyFont="1" applyBorder="1" applyAlignment="1">
      <alignment vertical="center"/>
    </xf>
    <xf numFmtId="0" fontId="36" fillId="0" borderId="48" xfId="0" applyFont="1" applyBorder="1">
      <alignment vertical="center"/>
    </xf>
    <xf numFmtId="0" fontId="36" fillId="0" borderId="51" xfId="0" applyFont="1" applyBorder="1">
      <alignment vertical="center"/>
    </xf>
    <xf numFmtId="0" fontId="36" fillId="0" borderId="0" xfId="1550" applyFont="1">
      <alignment vertical="center"/>
    </xf>
    <xf numFmtId="0" fontId="38" fillId="28" borderId="28" xfId="1550" applyFont="1" applyFill="1" applyBorder="1" applyAlignment="1">
      <alignment horizontal="center" vertical="center"/>
    </xf>
    <xf numFmtId="0" fontId="38" fillId="28" borderId="17" xfId="1550" applyFont="1" applyFill="1" applyBorder="1" applyAlignment="1">
      <alignment horizontal="center" vertical="center"/>
    </xf>
    <xf numFmtId="0" fontId="52" fillId="0" borderId="0" xfId="0" applyFont="1" applyFill="1" applyBorder="1">
      <alignment vertical="center"/>
    </xf>
    <xf numFmtId="49" fontId="37" fillId="0" borderId="0" xfId="1550" applyNumberFormat="1" applyFont="1" applyBorder="1" applyAlignment="1">
      <alignment vertical="center" shrinkToFit="1"/>
    </xf>
    <xf numFmtId="177" fontId="37" fillId="0" borderId="0" xfId="1550" applyNumberFormat="1" applyFont="1" applyFill="1" applyBorder="1" applyAlignment="1">
      <alignment vertical="center" shrinkToFit="1"/>
    </xf>
    <xf numFmtId="178" fontId="37" fillId="0" borderId="0" xfId="1550" applyNumberFormat="1" applyFont="1" applyFill="1" applyBorder="1" applyAlignment="1">
      <alignment vertical="center" shrinkToFit="1"/>
    </xf>
    <xf numFmtId="0" fontId="54" fillId="0" borderId="0" xfId="1550" applyFont="1" applyAlignment="1">
      <alignment vertical="center"/>
    </xf>
    <xf numFmtId="0" fontId="50" fillId="0" borderId="0" xfId="0" applyFont="1">
      <alignment vertical="center"/>
    </xf>
    <xf numFmtId="0" fontId="37" fillId="0" borderId="3" xfId="0" applyFont="1" applyFill="1" applyBorder="1" applyAlignment="1">
      <alignment horizontal="center" vertical="center" wrapText="1"/>
    </xf>
    <xf numFmtId="0" fontId="37" fillId="0" borderId="28" xfId="0" applyFont="1" applyFill="1" applyBorder="1" applyAlignment="1">
      <alignment horizontal="center" vertical="center"/>
    </xf>
    <xf numFmtId="0" fontId="37" fillId="0" borderId="3" xfId="0" applyFont="1" applyBorder="1" applyAlignment="1">
      <alignment horizontal="center" vertical="center"/>
    </xf>
    <xf numFmtId="0" fontId="37" fillId="0" borderId="25" xfId="0" applyFont="1" applyFill="1" applyBorder="1" applyAlignment="1">
      <alignment vertical="center"/>
    </xf>
    <xf numFmtId="0" fontId="38" fillId="0" borderId="3" xfId="1147" applyFont="1" applyFill="1" applyBorder="1" applyAlignment="1" applyProtection="1">
      <alignment vertical="center"/>
      <protection locked="0"/>
    </xf>
    <xf numFmtId="0" fontId="37" fillId="0" borderId="3" xfId="1386" applyFont="1" applyFill="1" applyBorder="1">
      <alignment vertical="center"/>
    </xf>
    <xf numFmtId="178" fontId="37" fillId="0" borderId="30" xfId="0" applyNumberFormat="1" applyFont="1" applyFill="1" applyBorder="1" applyAlignment="1">
      <alignment horizontal="right" vertical="center"/>
    </xf>
    <xf numFmtId="178" fontId="37" fillId="0" borderId="33" xfId="1550" applyNumberFormat="1" applyFont="1" applyFill="1" applyBorder="1" applyAlignment="1">
      <alignment horizontal="right" vertical="center" shrinkToFit="1"/>
    </xf>
    <xf numFmtId="178" fontId="37" fillId="0" borderId="30" xfId="1550" applyNumberFormat="1" applyFont="1" applyFill="1" applyBorder="1" applyAlignment="1">
      <alignment horizontal="right" vertical="center" shrinkToFit="1"/>
    </xf>
    <xf numFmtId="0" fontId="36" fillId="0" borderId="3" xfId="0" applyFont="1" applyBorder="1" applyAlignment="1">
      <alignment horizontal="center" vertical="center"/>
    </xf>
    <xf numFmtId="179" fontId="37" fillId="0" borderId="28" xfId="0" applyNumberFormat="1" applyFont="1" applyFill="1" applyBorder="1" applyAlignment="1">
      <alignment horizontal="right" vertical="center" shrinkToFit="1"/>
    </xf>
    <xf numFmtId="179" fontId="37" fillId="0" borderId="31" xfId="0" applyNumberFormat="1" applyFont="1" applyFill="1" applyBorder="1" applyAlignment="1">
      <alignment horizontal="right" vertical="center" shrinkToFit="1"/>
    </xf>
    <xf numFmtId="179" fontId="37" fillId="0" borderId="32" xfId="0" applyNumberFormat="1" applyFont="1" applyFill="1" applyBorder="1" applyAlignment="1">
      <alignment horizontal="right" vertical="center" shrinkToFit="1"/>
    </xf>
    <xf numFmtId="179" fontId="37" fillId="0" borderId="3" xfId="0" applyNumberFormat="1" applyFont="1" applyFill="1" applyBorder="1" applyAlignment="1">
      <alignment horizontal="right" vertical="center"/>
    </xf>
    <xf numFmtId="179" fontId="37" fillId="0" borderId="31" xfId="1550" applyNumberFormat="1" applyFont="1" applyFill="1" applyBorder="1" applyAlignment="1">
      <alignment horizontal="right" vertical="center" shrinkToFit="1"/>
    </xf>
    <xf numFmtId="179" fontId="37" fillId="0" borderId="43" xfId="1550" applyNumberFormat="1" applyFont="1" applyFill="1" applyBorder="1" applyAlignment="1">
      <alignment horizontal="right" vertical="center" shrinkToFit="1"/>
    </xf>
    <xf numFmtId="179" fontId="37" fillId="0" borderId="28" xfId="1550" applyNumberFormat="1" applyFont="1" applyFill="1" applyBorder="1" applyAlignment="1">
      <alignment horizontal="right" vertical="center" shrinkToFit="1"/>
    </xf>
    <xf numFmtId="179" fontId="37" fillId="0" borderId="36" xfId="1550" applyNumberFormat="1" applyFont="1" applyFill="1" applyBorder="1" applyAlignment="1">
      <alignment horizontal="right" vertical="center" shrinkToFit="1"/>
    </xf>
    <xf numFmtId="178" fontId="36" fillId="0" borderId="0" xfId="0" applyNumberFormat="1" applyFont="1" applyFill="1" applyAlignment="1">
      <alignment vertical="center"/>
    </xf>
    <xf numFmtId="177" fontId="36" fillId="0" borderId="0" xfId="0" applyNumberFormat="1" applyFont="1" applyFill="1" applyAlignment="1">
      <alignment vertical="center"/>
    </xf>
    <xf numFmtId="10" fontId="36" fillId="0" borderId="0" xfId="0" applyNumberFormat="1" applyFont="1" applyFill="1" applyAlignment="1">
      <alignment vertical="center"/>
    </xf>
    <xf numFmtId="0" fontId="55" fillId="0" borderId="0" xfId="0" applyFont="1" applyAlignment="1">
      <alignment vertical="center"/>
    </xf>
    <xf numFmtId="179" fontId="37" fillId="0" borderId="36" xfId="0" applyNumberFormat="1" applyFont="1" applyFill="1" applyBorder="1" applyAlignment="1">
      <alignment horizontal="right" vertical="center" shrinkToFit="1"/>
    </xf>
    <xf numFmtId="178" fontId="37" fillId="0" borderId="18" xfId="0" applyNumberFormat="1" applyFont="1" applyFill="1" applyBorder="1" applyAlignment="1">
      <alignment horizontal="right" vertical="center"/>
    </xf>
    <xf numFmtId="179" fontId="37" fillId="0" borderId="28" xfId="1577" applyNumberFormat="1" applyFont="1" applyFill="1" applyBorder="1" applyAlignment="1">
      <alignment horizontal="right" vertical="center" shrinkToFit="1"/>
    </xf>
    <xf numFmtId="179" fontId="37" fillId="0" borderId="36" xfId="1577" applyNumberFormat="1" applyFont="1" applyFill="1" applyBorder="1" applyAlignment="1">
      <alignment horizontal="right" vertical="center" shrinkToFit="1"/>
    </xf>
    <xf numFmtId="179" fontId="37" fillId="0" borderId="34" xfId="0" applyNumberFormat="1" applyFont="1" applyFill="1" applyBorder="1" applyAlignment="1">
      <alignment horizontal="right" vertical="center"/>
    </xf>
    <xf numFmtId="179" fontId="37" fillId="0" borderId="37" xfId="0" applyNumberFormat="1" applyFont="1" applyFill="1" applyBorder="1" applyAlignment="1">
      <alignment horizontal="right" vertical="center"/>
    </xf>
    <xf numFmtId="179" fontId="37" fillId="0" borderId="34" xfId="0" applyNumberFormat="1" applyFont="1" applyFill="1" applyBorder="1" applyAlignment="1">
      <alignment horizontal="right" vertical="center" shrinkToFit="1"/>
    </xf>
    <xf numFmtId="179" fontId="37" fillId="0" borderId="35" xfId="0" applyNumberFormat="1" applyFont="1" applyFill="1" applyBorder="1" applyAlignment="1">
      <alignment horizontal="right" vertical="center" shrinkToFit="1"/>
    </xf>
    <xf numFmtId="178" fontId="37" fillId="0" borderId="20" xfId="0" applyNumberFormat="1" applyFont="1" applyFill="1" applyBorder="1" applyAlignment="1">
      <alignment horizontal="right" vertical="center" shrinkToFit="1"/>
    </xf>
    <xf numFmtId="178" fontId="37" fillId="0" borderId="3" xfId="0" applyNumberFormat="1" applyFont="1" applyFill="1" applyBorder="1" applyAlignment="1">
      <alignment horizontal="right" vertical="center"/>
    </xf>
    <xf numFmtId="179" fontId="37" fillId="0" borderId="19" xfId="0" applyNumberFormat="1" applyFont="1" applyFill="1" applyBorder="1" applyAlignment="1">
      <alignment horizontal="right" vertical="center" shrinkToFit="1"/>
    </xf>
    <xf numFmtId="179" fontId="37" fillId="0" borderId="29" xfId="0" applyNumberFormat="1" applyFont="1" applyFill="1" applyBorder="1" applyAlignment="1">
      <alignment horizontal="right" vertical="center" shrinkToFit="1"/>
    </xf>
    <xf numFmtId="0" fontId="36" fillId="0" borderId="23" xfId="0" applyFont="1" applyFill="1" applyBorder="1" applyAlignment="1">
      <alignment vertical="center"/>
    </xf>
    <xf numFmtId="180" fontId="43" fillId="0" borderId="3" xfId="0" applyNumberFormat="1" applyFont="1" applyFill="1" applyBorder="1" applyAlignment="1">
      <alignment horizontal="right" vertical="center" shrinkToFit="1"/>
    </xf>
    <xf numFmtId="0" fontId="36" fillId="0" borderId="0" xfId="0" applyFont="1" applyFill="1" applyBorder="1" applyAlignment="1">
      <alignment vertical="center"/>
    </xf>
    <xf numFmtId="0" fontId="42" fillId="0" borderId="38" xfId="0" applyFont="1" applyFill="1" applyBorder="1" applyAlignment="1">
      <alignment vertical="center"/>
    </xf>
    <xf numFmtId="0" fontId="45" fillId="0" borderId="23" xfId="0" applyFont="1" applyFill="1" applyBorder="1" applyAlignment="1">
      <alignment horizontal="right" vertical="center"/>
    </xf>
    <xf numFmtId="0" fontId="36" fillId="0" borderId="40" xfId="0" applyFont="1" applyFill="1" applyBorder="1" applyAlignment="1">
      <alignment vertical="center"/>
    </xf>
    <xf numFmtId="0" fontId="36" fillId="0" borderId="41" xfId="0" applyFont="1" applyFill="1" applyBorder="1" applyAlignment="1">
      <alignment vertical="center"/>
    </xf>
    <xf numFmtId="181" fontId="43" fillId="0" borderId="0" xfId="0" applyNumberFormat="1" applyFont="1" applyFill="1" applyBorder="1" applyAlignment="1">
      <alignment vertical="center"/>
    </xf>
    <xf numFmtId="182" fontId="43" fillId="0" borderId="0" xfId="0" applyNumberFormat="1" applyFont="1" applyFill="1" applyBorder="1" applyAlignment="1">
      <alignment horizontal="center" vertical="center"/>
    </xf>
    <xf numFmtId="183" fontId="43" fillId="0" borderId="0" xfId="0" applyNumberFormat="1" applyFont="1" applyFill="1" applyBorder="1" applyAlignment="1">
      <alignment horizontal="center" vertical="center"/>
    </xf>
    <xf numFmtId="0" fontId="36" fillId="0" borderId="38" xfId="0" applyFont="1" applyFill="1" applyBorder="1" applyAlignment="1">
      <alignment vertical="center"/>
    </xf>
    <xf numFmtId="180" fontId="44" fillId="49" borderId="4" xfId="0" applyNumberFormat="1" applyFont="1" applyFill="1" applyBorder="1" applyAlignment="1">
      <alignment horizontal="right" vertical="center" shrinkToFit="1"/>
    </xf>
    <xf numFmtId="180" fontId="46" fillId="49" borderId="39" xfId="0" applyNumberFormat="1" applyFont="1" applyFill="1" applyBorder="1" applyAlignment="1">
      <alignment horizontal="right" vertical="center" shrinkToFit="1"/>
    </xf>
    <xf numFmtId="180" fontId="44" fillId="50" borderId="4" xfId="0" applyNumberFormat="1" applyFont="1" applyFill="1" applyBorder="1" applyAlignment="1">
      <alignment horizontal="right" vertical="center" shrinkToFit="1"/>
    </xf>
    <xf numFmtId="180" fontId="46" fillId="50" borderId="39" xfId="0" applyNumberFormat="1" applyFont="1" applyFill="1" applyBorder="1" applyAlignment="1">
      <alignment horizontal="right" vertical="center" shrinkToFit="1"/>
    </xf>
    <xf numFmtId="179" fontId="37" fillId="0" borderId="4" xfId="0" applyNumberFormat="1" applyFont="1" applyFill="1" applyBorder="1" applyAlignment="1">
      <alignment horizontal="right" vertical="center" shrinkToFit="1"/>
    </xf>
    <xf numFmtId="179" fontId="37" fillId="0" borderId="43" xfId="0" applyNumberFormat="1" applyFont="1" applyFill="1" applyBorder="1" applyAlignment="1">
      <alignment horizontal="right" vertical="center" shrinkToFit="1"/>
    </xf>
    <xf numFmtId="10" fontId="37" fillId="0" borderId="33" xfId="0" applyNumberFormat="1" applyFont="1" applyFill="1" applyBorder="1" applyAlignment="1">
      <alignment horizontal="right" vertical="center" shrinkToFit="1"/>
    </xf>
    <xf numFmtId="179" fontId="37" fillId="0" borderId="7" xfId="0" applyNumberFormat="1" applyFont="1" applyFill="1" applyBorder="1" applyAlignment="1">
      <alignment horizontal="right" vertical="center" shrinkToFit="1"/>
    </xf>
    <xf numFmtId="179" fontId="37" fillId="0" borderId="37" xfId="0" applyNumberFormat="1" applyFont="1" applyFill="1" applyBorder="1" applyAlignment="1">
      <alignment horizontal="right" vertical="center" shrinkToFit="1"/>
    </xf>
    <xf numFmtId="10" fontId="37" fillId="0" borderId="20" xfId="0" applyNumberFormat="1" applyFont="1" applyFill="1" applyBorder="1" applyAlignment="1">
      <alignment horizontal="right" vertical="center" shrinkToFit="1"/>
    </xf>
    <xf numFmtId="10" fontId="37" fillId="0" borderId="3" xfId="0" applyNumberFormat="1" applyFont="1" applyFill="1" applyBorder="1" applyAlignment="1">
      <alignment horizontal="right" vertical="center"/>
    </xf>
    <xf numFmtId="10" fontId="37" fillId="0" borderId="6" xfId="0" applyNumberFormat="1" applyFont="1" applyFill="1" applyBorder="1" applyAlignment="1">
      <alignment horizontal="right" vertical="center" shrinkToFit="1"/>
    </xf>
    <xf numFmtId="178" fontId="37" fillId="0" borderId="0" xfId="0" applyNumberFormat="1" applyFont="1" applyFill="1" applyBorder="1" applyAlignment="1">
      <alignment horizontal="right" vertical="center"/>
    </xf>
    <xf numFmtId="179" fontId="37" fillId="0" borderId="0" xfId="0" applyNumberFormat="1" applyFont="1" applyFill="1" applyBorder="1" applyAlignment="1">
      <alignment horizontal="right" vertical="center"/>
    </xf>
    <xf numFmtId="178" fontId="37" fillId="0" borderId="3" xfId="0" applyNumberFormat="1" applyFont="1" applyFill="1" applyBorder="1" applyAlignment="1">
      <alignment horizontal="right" vertical="center" shrinkToFit="1"/>
    </xf>
    <xf numFmtId="0" fontId="37" fillId="0" borderId="0" xfId="0" applyFont="1" applyFill="1" applyBorder="1" applyAlignment="1">
      <alignment horizontal="center" vertical="center" shrinkToFit="1"/>
    </xf>
    <xf numFmtId="10" fontId="37" fillId="0" borderId="0" xfId="0" applyNumberFormat="1" applyFont="1" applyFill="1" applyBorder="1" applyAlignment="1">
      <alignment horizontal="right" vertical="center" shrinkToFit="1"/>
    </xf>
    <xf numFmtId="0" fontId="39" fillId="0" borderId="0" xfId="0" applyFont="1" applyFill="1" applyBorder="1" applyAlignment="1">
      <alignment horizontal="center" vertical="center" shrinkToFit="1"/>
    </xf>
    <xf numFmtId="0" fontId="42" fillId="0" borderId="0" xfId="0" applyFont="1" applyFill="1" applyBorder="1" applyAlignment="1">
      <alignment horizontal="center" vertical="center" wrapText="1"/>
    </xf>
    <xf numFmtId="10" fontId="37" fillId="0" borderId="3" xfId="0" applyNumberFormat="1" applyFont="1" applyFill="1" applyBorder="1" applyAlignment="1">
      <alignment horizontal="right" vertical="center" shrinkToFit="1"/>
    </xf>
    <xf numFmtId="178" fontId="37" fillId="0" borderId="18" xfId="0" applyNumberFormat="1" applyFont="1" applyFill="1" applyBorder="1" applyAlignment="1">
      <alignment horizontal="right" vertical="center" shrinkToFit="1"/>
    </xf>
    <xf numFmtId="0" fontId="37" fillId="0" borderId="28" xfId="1386" applyFont="1" applyFill="1" applyBorder="1" applyAlignment="1">
      <alignment vertical="center"/>
    </xf>
    <xf numFmtId="0" fontId="38" fillId="0" borderId="28" xfId="1147" applyFont="1" applyFill="1" applyBorder="1" applyAlignment="1" applyProtection="1">
      <alignment vertical="center"/>
      <protection locked="0"/>
    </xf>
    <xf numFmtId="0" fontId="37" fillId="0" borderId="19" xfId="1550" applyNumberFormat="1" applyFont="1" applyBorder="1" applyAlignment="1">
      <alignment vertical="center" shrinkToFit="1"/>
    </xf>
    <xf numFmtId="0" fontId="37" fillId="0" borderId="0" xfId="0" applyFont="1" applyBorder="1" applyAlignment="1">
      <alignment vertical="center"/>
    </xf>
    <xf numFmtId="0" fontId="37" fillId="0" borderId="3" xfId="0" applyFont="1" applyBorder="1" applyAlignment="1">
      <alignment horizontal="center" vertical="center" wrapText="1"/>
    </xf>
    <xf numFmtId="0" fontId="37" fillId="0" borderId="0" xfId="1550" applyFont="1">
      <alignment vertical="center"/>
    </xf>
    <xf numFmtId="0" fontId="37" fillId="0" borderId="3" xfId="1550" applyNumberFormat="1" applyFont="1" applyBorder="1" applyAlignment="1">
      <alignment vertical="center" shrinkToFit="1"/>
    </xf>
    <xf numFmtId="0" fontId="37" fillId="0" borderId="4" xfId="1550" applyNumberFormat="1" applyFont="1" applyBorder="1" applyAlignment="1">
      <alignment vertical="center" shrinkToFit="1"/>
    </xf>
    <xf numFmtId="0" fontId="37" fillId="0" borderId="42" xfId="1550" applyNumberFormat="1" applyFont="1" applyBorder="1" applyAlignment="1">
      <alignment vertical="center" shrinkToFit="1"/>
    </xf>
    <xf numFmtId="0" fontId="37" fillId="0" borderId="39" xfId="1550" applyNumberFormat="1" applyFont="1" applyBorder="1" applyAlignment="1">
      <alignment vertical="center" shrinkToFit="1"/>
    </xf>
    <xf numFmtId="0" fontId="37" fillId="0" borderId="3" xfId="1550" applyNumberFormat="1" applyFont="1" applyBorder="1" applyAlignment="1">
      <alignment vertical="center" wrapText="1" shrinkToFit="1"/>
    </xf>
    <xf numFmtId="0" fontId="52" fillId="0" borderId="0" xfId="1" applyNumberFormat="1" applyFont="1" applyFill="1" applyBorder="1" applyAlignment="1">
      <alignment vertical="center"/>
    </xf>
    <xf numFmtId="179" fontId="37" fillId="0" borderId="27" xfId="0" applyNumberFormat="1" applyFont="1" applyFill="1" applyBorder="1" applyAlignment="1">
      <alignment horizontal="right" vertical="center" shrinkToFit="1"/>
    </xf>
    <xf numFmtId="179" fontId="37" fillId="0" borderId="52" xfId="0" applyNumberFormat="1" applyFont="1" applyFill="1" applyBorder="1" applyAlignment="1">
      <alignment horizontal="right" vertical="center" shrinkToFit="1"/>
    </xf>
    <xf numFmtId="179" fontId="37" fillId="0" borderId="33" xfId="0" applyNumberFormat="1" applyFont="1" applyFill="1" applyBorder="1" applyAlignment="1">
      <alignment horizontal="right" vertical="center" shrinkToFit="1"/>
    </xf>
    <xf numFmtId="179" fontId="37" fillId="0" borderId="20" xfId="0" applyNumberFormat="1" applyFont="1" applyFill="1" applyBorder="1" applyAlignment="1">
      <alignment horizontal="right" vertical="center" shrinkToFit="1"/>
    </xf>
    <xf numFmtId="0" fontId="38" fillId="0" borderId="3" xfId="1550" applyFont="1" applyFill="1" applyBorder="1" applyAlignment="1">
      <alignment horizontal="center" vertical="center" wrapText="1"/>
    </xf>
    <xf numFmtId="0" fontId="38" fillId="28" borderId="30" xfId="1550" applyFont="1" applyFill="1" applyBorder="1" applyAlignment="1">
      <alignment horizontal="center" vertical="center" wrapText="1"/>
    </xf>
    <xf numFmtId="0" fontId="37" fillId="0" borderId="30" xfId="0" applyFont="1" applyFill="1" applyBorder="1" applyAlignment="1">
      <alignment horizontal="center" vertical="center"/>
    </xf>
    <xf numFmtId="178" fontId="37" fillId="0" borderId="20" xfId="0" applyNumberFormat="1" applyFont="1" applyFill="1" applyBorder="1" applyAlignment="1">
      <alignment horizontal="right" vertical="center"/>
    </xf>
    <xf numFmtId="0" fontId="36" fillId="0" borderId="3" xfId="0" applyFont="1" applyBorder="1" applyAlignment="1">
      <alignment horizontal="center" vertical="center"/>
    </xf>
    <xf numFmtId="0" fontId="37" fillId="0" borderId="3" xfId="0" applyFont="1" applyFill="1" applyBorder="1" applyAlignment="1">
      <alignment horizontal="center" vertical="center" wrapText="1"/>
    </xf>
    <xf numFmtId="179" fontId="37" fillId="0" borderId="33" xfId="1550" applyNumberFormat="1" applyFont="1" applyFill="1" applyBorder="1" applyAlignment="1">
      <alignment horizontal="right" vertical="center" shrinkToFit="1"/>
    </xf>
    <xf numFmtId="179" fontId="37" fillId="0" borderId="30" xfId="1550" applyNumberFormat="1" applyFont="1" applyFill="1" applyBorder="1" applyAlignment="1">
      <alignment horizontal="right" vertical="center" shrinkToFit="1"/>
    </xf>
    <xf numFmtId="0" fontId="37" fillId="28" borderId="27" xfId="0" applyFont="1" applyFill="1" applyBorder="1" applyAlignment="1">
      <alignment horizontal="center" vertical="center"/>
    </xf>
    <xf numFmtId="0" fontId="37" fillId="28" borderId="27" xfId="0" applyFont="1" applyFill="1" applyBorder="1" applyAlignment="1">
      <alignment horizontal="center" vertical="center" shrinkToFit="1"/>
    </xf>
    <xf numFmtId="0" fontId="37" fillId="28" borderId="27" xfId="0" applyFont="1" applyFill="1" applyBorder="1" applyAlignment="1">
      <alignment horizontal="center" vertical="center" wrapText="1"/>
    </xf>
    <xf numFmtId="179" fontId="38" fillId="0" borderId="27" xfId="1550" applyNumberFormat="1" applyFont="1" applyFill="1" applyBorder="1" applyAlignment="1">
      <alignment horizontal="right" vertical="center"/>
    </xf>
    <xf numFmtId="0" fontId="38" fillId="28" borderId="36" xfId="1550" applyFont="1" applyFill="1" applyBorder="1" applyAlignment="1">
      <alignment horizontal="center" vertical="center"/>
    </xf>
    <xf numFmtId="179" fontId="38" fillId="0" borderId="43" xfId="1550" applyNumberFormat="1" applyFont="1" applyFill="1" applyBorder="1" applyAlignment="1">
      <alignment horizontal="right" vertical="center"/>
    </xf>
    <xf numFmtId="0" fontId="37" fillId="28" borderId="17" xfId="0" applyFont="1" applyFill="1" applyBorder="1" applyAlignment="1">
      <alignment horizontal="center" vertical="center" wrapText="1" shrinkToFit="1"/>
    </xf>
    <xf numFmtId="179" fontId="37" fillId="0" borderId="31" xfId="1386" applyNumberFormat="1" applyFont="1" applyFill="1" applyBorder="1" applyAlignment="1">
      <alignment horizontal="right" vertical="center"/>
    </xf>
    <xf numFmtId="0" fontId="37" fillId="28" borderId="36" xfId="0" applyFont="1" applyFill="1" applyBorder="1" applyAlignment="1">
      <alignment horizontal="center" vertical="center" wrapText="1"/>
    </xf>
    <xf numFmtId="179" fontId="38" fillId="0" borderId="31" xfId="1550" applyNumberFormat="1" applyFont="1" applyFill="1" applyBorder="1" applyAlignment="1">
      <alignment vertical="center"/>
    </xf>
    <xf numFmtId="179" fontId="37" fillId="0" borderId="31" xfId="1550" applyNumberFormat="1" applyFont="1" applyBorder="1" applyAlignment="1">
      <alignment vertical="center" shrinkToFit="1"/>
    </xf>
    <xf numFmtId="179" fontId="37" fillId="0" borderId="28" xfId="1550" applyNumberFormat="1" applyFont="1" applyBorder="1" applyAlignment="1">
      <alignment vertical="center" shrinkToFit="1"/>
    </xf>
    <xf numFmtId="179" fontId="38" fillId="0" borderId="33" xfId="1550" applyNumberFormat="1" applyFont="1" applyFill="1" applyBorder="1" applyAlignment="1">
      <alignment horizontal="right" vertical="center"/>
    </xf>
    <xf numFmtId="179" fontId="38" fillId="0" borderId="31" xfId="1147" applyNumberFormat="1" applyFont="1" applyFill="1" applyBorder="1" applyAlignment="1" applyProtection="1">
      <alignment horizontal="right" vertical="center"/>
      <protection locked="0"/>
    </xf>
    <xf numFmtId="0" fontId="37" fillId="28" borderId="53" xfId="0" applyFont="1" applyFill="1" applyBorder="1" applyAlignment="1">
      <alignment horizontal="center" vertical="center" wrapText="1"/>
    </xf>
    <xf numFmtId="0" fontId="37" fillId="28" borderId="27" xfId="0" applyFont="1" applyFill="1" applyBorder="1" applyAlignment="1">
      <alignment vertical="center" shrinkToFit="1"/>
    </xf>
    <xf numFmtId="0" fontId="37" fillId="0" borderId="3" xfId="0" applyFont="1" applyFill="1" applyBorder="1" applyAlignment="1">
      <alignment horizontal="center" vertical="center"/>
    </xf>
    <xf numFmtId="0" fontId="37" fillId="0" borderId="3" xfId="0" applyFont="1" applyFill="1" applyBorder="1" applyAlignment="1">
      <alignment horizontal="center" vertical="center"/>
    </xf>
    <xf numFmtId="179" fontId="37" fillId="0" borderId="30" xfId="0" applyNumberFormat="1" applyFont="1" applyFill="1" applyBorder="1" applyAlignment="1">
      <alignment horizontal="right" vertical="center" shrinkToFit="1"/>
    </xf>
    <xf numFmtId="179" fontId="37" fillId="0" borderId="30" xfId="1577" applyNumberFormat="1" applyFont="1" applyFill="1" applyBorder="1" applyAlignment="1">
      <alignment horizontal="right" vertical="center" shrinkToFit="1"/>
    </xf>
    <xf numFmtId="179" fontId="37" fillId="0" borderId="28" xfId="0" applyNumberFormat="1" applyFont="1" applyFill="1" applyBorder="1" applyAlignment="1">
      <alignment horizontal="right" vertical="center"/>
    </xf>
    <xf numFmtId="179" fontId="37" fillId="0" borderId="30" xfId="0" applyNumberFormat="1" applyFont="1" applyFill="1" applyBorder="1" applyAlignment="1">
      <alignment horizontal="right" vertical="center"/>
    </xf>
    <xf numFmtId="0" fontId="37" fillId="28" borderId="18" xfId="0" applyFont="1" applyFill="1" applyBorder="1" applyAlignment="1">
      <alignment horizontal="center" vertical="center" shrinkToFit="1"/>
    </xf>
    <xf numFmtId="0" fontId="37" fillId="28" borderId="24" xfId="0" applyFont="1" applyFill="1" applyBorder="1" applyAlignment="1">
      <alignment horizontal="center" vertical="center"/>
    </xf>
    <xf numFmtId="0" fontId="37" fillId="28" borderId="27" xfId="0" applyFont="1" applyFill="1" applyBorder="1" applyAlignment="1">
      <alignment horizontal="center" vertical="center"/>
    </xf>
    <xf numFmtId="0" fontId="37" fillId="28" borderId="17" xfId="0" applyFont="1" applyFill="1" applyBorder="1" applyAlignment="1">
      <alignment horizontal="center" vertical="center" shrinkToFit="1"/>
    </xf>
    <xf numFmtId="0" fontId="37" fillId="28" borderId="19" xfId="0" applyFont="1" applyFill="1" applyBorder="1" applyAlignment="1">
      <alignment horizontal="center" vertical="center"/>
    </xf>
    <xf numFmtId="0" fontId="37" fillId="28" borderId="17" xfId="0" applyFont="1" applyFill="1" applyBorder="1" applyAlignment="1">
      <alignment horizontal="center" vertical="center"/>
    </xf>
    <xf numFmtId="0" fontId="37" fillId="28" borderId="18" xfId="0" applyFont="1" applyFill="1" applyBorder="1" applyAlignment="1">
      <alignment horizontal="center" vertical="center"/>
    </xf>
    <xf numFmtId="0" fontId="37" fillId="0" borderId="5" xfId="0" applyFont="1" applyFill="1" applyBorder="1" applyAlignment="1">
      <alignment horizontal="center" vertical="center" shrinkToFit="1"/>
    </xf>
    <xf numFmtId="0" fontId="37" fillId="0" borderId="6" xfId="0" applyFont="1" applyFill="1" applyBorder="1" applyAlignment="1">
      <alignment horizontal="center" vertical="center" shrinkToFit="1"/>
    </xf>
    <xf numFmtId="0" fontId="37" fillId="28" borderId="21" xfId="0" applyFont="1" applyFill="1" applyBorder="1" applyAlignment="1">
      <alignment horizontal="center" vertical="center"/>
    </xf>
    <xf numFmtId="0" fontId="37" fillId="28" borderId="22" xfId="0" applyFont="1" applyFill="1" applyBorder="1" applyAlignment="1">
      <alignment horizontal="center" vertical="center"/>
    </xf>
    <xf numFmtId="0" fontId="37" fillId="28" borderId="3" xfId="0" applyFont="1" applyFill="1" applyBorder="1" applyAlignment="1">
      <alignment horizontal="center" vertical="center" shrinkToFit="1"/>
    </xf>
    <xf numFmtId="0" fontId="37" fillId="0" borderId="19" xfId="0" applyFont="1" applyBorder="1" applyAlignment="1">
      <alignment horizontal="center" vertical="center" wrapText="1"/>
    </xf>
    <xf numFmtId="0" fontId="37" fillId="0" borderId="18" xfId="0" applyFont="1" applyBorder="1" applyAlignment="1">
      <alignment horizontal="center" vertical="center" wrapText="1"/>
    </xf>
    <xf numFmtId="0" fontId="37" fillId="0" borderId="19" xfId="0" applyFont="1" applyFill="1" applyBorder="1" applyAlignment="1">
      <alignment horizontal="center" vertical="center" wrapText="1"/>
    </xf>
    <xf numFmtId="0" fontId="37" fillId="0" borderId="18" xfId="0" applyFont="1" applyFill="1" applyBorder="1" applyAlignment="1">
      <alignment horizontal="center" vertical="center" wrapText="1"/>
    </xf>
    <xf numFmtId="0" fontId="39" fillId="29" borderId="0" xfId="0" applyFont="1" applyFill="1" applyBorder="1" applyAlignment="1">
      <alignment horizontal="center" vertical="center" wrapText="1"/>
    </xf>
    <xf numFmtId="0" fontId="39" fillId="29" borderId="0" xfId="0" applyFont="1" applyFill="1" applyBorder="1" applyAlignment="1">
      <alignment horizontal="center" vertical="center"/>
    </xf>
    <xf numFmtId="184" fontId="43" fillId="0" borderId="0" xfId="0" applyNumberFormat="1" applyFont="1" applyFill="1" applyBorder="1" applyAlignment="1">
      <alignment horizontal="center" vertical="center"/>
    </xf>
    <xf numFmtId="185" fontId="43" fillId="0" borderId="0" xfId="0" applyNumberFormat="1" applyFont="1" applyFill="1" applyBorder="1" applyAlignment="1">
      <alignment horizontal="center" vertical="center"/>
    </xf>
    <xf numFmtId="0" fontId="39" fillId="0" borderId="0" xfId="0" applyFont="1" applyBorder="1" applyAlignment="1">
      <alignment horizontal="center" vertical="center"/>
    </xf>
    <xf numFmtId="0" fontId="37" fillId="28" borderId="21" xfId="0" applyFont="1" applyFill="1" applyBorder="1" applyAlignment="1">
      <alignment horizontal="center" vertical="center" wrapText="1" shrinkToFit="1"/>
    </xf>
    <xf numFmtId="0" fontId="37" fillId="28" borderId="24" xfId="0" applyFont="1" applyFill="1" applyBorder="1" applyAlignment="1">
      <alignment horizontal="center" vertical="center" wrapText="1" shrinkToFit="1"/>
    </xf>
    <xf numFmtId="0" fontId="37" fillId="28" borderId="22" xfId="0" applyFont="1" applyFill="1" applyBorder="1" applyAlignment="1">
      <alignment horizontal="center" vertical="center" wrapText="1" shrinkToFit="1"/>
    </xf>
    <xf numFmtId="0" fontId="37" fillId="28" borderId="26" xfId="0" applyFont="1" applyFill="1" applyBorder="1" applyAlignment="1">
      <alignment horizontal="center" vertical="center" wrapText="1" shrinkToFit="1"/>
    </xf>
    <xf numFmtId="0" fontId="37" fillId="28" borderId="21" xfId="0" applyFont="1" applyFill="1" applyBorder="1" applyAlignment="1">
      <alignment horizontal="center" vertical="center" wrapText="1"/>
    </xf>
    <xf numFmtId="0" fontId="37" fillId="28" borderId="27" xfId="0" applyFont="1" applyFill="1" applyBorder="1" applyAlignment="1">
      <alignment horizontal="center" vertical="center"/>
    </xf>
    <xf numFmtId="0" fontId="37" fillId="28" borderId="25" xfId="0" applyFont="1" applyFill="1" applyBorder="1" applyAlignment="1">
      <alignment horizontal="center" vertical="center"/>
    </xf>
    <xf numFmtId="0" fontId="37" fillId="28" borderId="23" xfId="0" applyFont="1" applyFill="1" applyBorder="1" applyAlignment="1">
      <alignment horizontal="center" vertical="center"/>
    </xf>
    <xf numFmtId="0" fontId="37" fillId="28" borderId="4" xfId="0" applyFont="1" applyFill="1" applyBorder="1" applyAlignment="1">
      <alignment horizontal="center" vertical="center" wrapText="1"/>
    </xf>
    <xf numFmtId="0" fontId="37" fillId="28" borderId="42" xfId="0" applyFont="1" applyFill="1" applyBorder="1" applyAlignment="1">
      <alignment horizontal="center" vertical="center"/>
    </xf>
    <xf numFmtId="0" fontId="37" fillId="28" borderId="39" xfId="0" applyFont="1" applyFill="1" applyBorder="1" applyAlignment="1">
      <alignment horizontal="center" vertical="center"/>
    </xf>
    <xf numFmtId="0" fontId="37" fillId="28" borderId="24" xfId="0" applyFont="1" applyFill="1" applyBorder="1" applyAlignment="1">
      <alignment horizontal="center" vertical="center"/>
    </xf>
    <xf numFmtId="0" fontId="37" fillId="28" borderId="26" xfId="0" applyFont="1" applyFill="1" applyBorder="1" applyAlignment="1">
      <alignment horizontal="center" vertical="center"/>
    </xf>
    <xf numFmtId="0" fontId="37" fillId="28" borderId="19" xfId="0" applyFont="1" applyFill="1" applyBorder="1" applyAlignment="1">
      <alignment horizontal="center" vertical="center" shrinkToFit="1"/>
    </xf>
    <xf numFmtId="0" fontId="37" fillId="28" borderId="18" xfId="0" applyFont="1" applyFill="1" applyBorder="1" applyAlignment="1">
      <alignment horizontal="center" vertical="center" shrinkToFit="1"/>
    </xf>
    <xf numFmtId="0" fontId="37" fillId="0" borderId="3" xfId="0" applyFont="1" applyFill="1" applyBorder="1" applyAlignment="1">
      <alignment horizontal="center" vertical="center" wrapText="1"/>
    </xf>
    <xf numFmtId="0" fontId="37" fillId="28" borderId="17" xfId="0" applyFont="1" applyFill="1" applyBorder="1" applyAlignment="1">
      <alignment horizontal="center" vertical="center" shrinkToFit="1"/>
    </xf>
    <xf numFmtId="0" fontId="37" fillId="28" borderId="21" xfId="0" applyFont="1" applyFill="1" applyBorder="1" applyAlignment="1">
      <alignment horizontal="center" vertical="center" shrinkToFit="1"/>
    </xf>
    <xf numFmtId="0" fontId="37" fillId="28" borderId="27" xfId="0" applyFont="1" applyFill="1" applyBorder="1" applyAlignment="1">
      <alignment horizontal="center" vertical="center" shrinkToFit="1"/>
    </xf>
    <xf numFmtId="0" fontId="37" fillId="28" borderId="22" xfId="0" applyFont="1" applyFill="1" applyBorder="1" applyAlignment="1">
      <alignment horizontal="center" vertical="center" shrinkToFit="1"/>
    </xf>
    <xf numFmtId="0" fontId="37" fillId="28" borderId="25" xfId="0" applyFont="1" applyFill="1" applyBorder="1" applyAlignment="1">
      <alignment horizontal="center" vertical="center" shrinkToFit="1"/>
    </xf>
    <xf numFmtId="0" fontId="38" fillId="0" borderId="19" xfId="1550" applyFont="1" applyFill="1" applyBorder="1" applyAlignment="1">
      <alignment vertical="center"/>
    </xf>
    <xf numFmtId="0" fontId="38" fillId="0" borderId="18" xfId="1550" applyFont="1" applyFill="1" applyBorder="1" applyAlignment="1">
      <alignment vertical="center"/>
    </xf>
    <xf numFmtId="0" fontId="37" fillId="0" borderId="19" xfId="1550" applyNumberFormat="1" applyFont="1" applyBorder="1" applyAlignment="1">
      <alignment vertical="center" shrinkToFit="1"/>
    </xf>
    <xf numFmtId="0" fontId="37" fillId="0" borderId="18" xfId="1550" applyNumberFormat="1" applyFont="1" applyBorder="1" applyAlignment="1">
      <alignment vertical="center" shrinkToFit="1"/>
    </xf>
    <xf numFmtId="0" fontId="37" fillId="0" borderId="21" xfId="1550" applyNumberFormat="1" applyFont="1" applyBorder="1" applyAlignment="1">
      <alignment vertical="center" shrinkToFit="1"/>
    </xf>
    <xf numFmtId="0" fontId="38" fillId="28" borderId="19" xfId="1550" applyFont="1" applyFill="1" applyBorder="1" applyAlignment="1">
      <alignment horizontal="center" vertical="center"/>
    </xf>
    <xf numFmtId="0" fontId="38" fillId="28" borderId="18" xfId="1550" applyFont="1" applyFill="1" applyBorder="1" applyAlignment="1">
      <alignment horizontal="center" vertical="center"/>
    </xf>
    <xf numFmtId="0" fontId="37" fillId="0" borderId="19" xfId="1550" applyNumberFormat="1" applyFont="1" applyBorder="1" applyAlignment="1">
      <alignment vertical="center" wrapText="1" shrinkToFit="1"/>
    </xf>
    <xf numFmtId="0" fontId="37" fillId="0" borderId="18" xfId="1550" applyNumberFormat="1" applyFont="1" applyBorder="1" applyAlignment="1">
      <alignment vertical="center" wrapText="1" shrinkToFit="1"/>
    </xf>
    <xf numFmtId="0" fontId="37" fillId="28" borderId="3" xfId="0" applyFont="1" applyFill="1" applyBorder="1" applyAlignment="1">
      <alignment horizontal="center" vertical="center"/>
    </xf>
    <xf numFmtId="0" fontId="37" fillId="28" borderId="3" xfId="0" applyFont="1" applyFill="1" applyBorder="1" applyAlignment="1">
      <alignment horizontal="center" vertical="center" wrapText="1"/>
    </xf>
    <xf numFmtId="0" fontId="37" fillId="28" borderId="24" xfId="0" applyFont="1" applyFill="1" applyBorder="1" applyAlignment="1">
      <alignment horizontal="center" vertical="center" shrinkToFit="1"/>
    </xf>
    <xf numFmtId="0" fontId="37" fillId="28" borderId="26" xfId="0" applyFont="1" applyFill="1" applyBorder="1" applyAlignment="1">
      <alignment horizontal="center" vertical="center" shrinkToFit="1"/>
    </xf>
    <xf numFmtId="0" fontId="37" fillId="28" borderId="27" xfId="0" applyFont="1" applyFill="1" applyBorder="1" applyAlignment="1">
      <alignment horizontal="center" vertical="center" wrapText="1" shrinkToFit="1"/>
    </xf>
    <xf numFmtId="0" fontId="37" fillId="28" borderId="27" xfId="0" applyFont="1" applyFill="1" applyBorder="1" applyAlignment="1">
      <alignment horizontal="center" vertical="center" wrapText="1"/>
    </xf>
    <xf numFmtId="0" fontId="37" fillId="28" borderId="22" xfId="0" applyFont="1" applyFill="1" applyBorder="1" applyAlignment="1">
      <alignment horizontal="center" vertical="center" wrapText="1"/>
    </xf>
    <xf numFmtId="0" fontId="37" fillId="28" borderId="25" xfId="0" applyFont="1" applyFill="1" applyBorder="1" applyAlignment="1">
      <alignment horizontal="center" vertical="center" wrapText="1"/>
    </xf>
    <xf numFmtId="0" fontId="37" fillId="0" borderId="3" xfId="0" applyFont="1" applyBorder="1" applyAlignment="1">
      <alignment horizontal="center" vertical="center" wrapText="1"/>
    </xf>
    <xf numFmtId="0" fontId="37" fillId="28" borderId="4" xfId="0" applyFont="1" applyFill="1" applyBorder="1" applyAlignment="1">
      <alignment horizontal="center" vertical="center" wrapText="1" shrinkToFit="1"/>
    </xf>
    <xf numFmtId="0" fontId="37" fillId="28" borderId="39" xfId="0" applyFont="1" applyFill="1" applyBorder="1" applyAlignment="1">
      <alignment horizontal="center" vertical="center" wrapText="1" shrinkToFit="1"/>
    </xf>
    <xf numFmtId="0" fontId="37" fillId="28" borderId="25" xfId="0" applyFont="1" applyFill="1" applyBorder="1" applyAlignment="1">
      <alignment horizontal="center" vertical="center" wrapText="1" shrinkToFit="1"/>
    </xf>
  </cellXfs>
  <cellStyles count="1918">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0" xr:uid="{00000000-0005-0000-0000-000016000000}"/>
    <cellStyle name="20% - アクセント 1 4 3" xfId="1741"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2" xr:uid="{00000000-0005-0000-0000-000032000000}"/>
    <cellStyle name="20% - アクセント 2 4 3" xfId="1743"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4" xr:uid="{00000000-0005-0000-0000-00004E000000}"/>
    <cellStyle name="20% - アクセント 3 4 3" xfId="1745"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46" xr:uid="{00000000-0005-0000-0000-00006A000000}"/>
    <cellStyle name="20% - アクセント 4 4 3" xfId="1747"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48" xr:uid="{00000000-0005-0000-0000-000086000000}"/>
    <cellStyle name="20% - アクセント 5 4 3" xfId="1749"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0" xr:uid="{00000000-0005-0000-0000-0000A2000000}"/>
    <cellStyle name="20% - アクセント 6 4 3" xfId="1751"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2" xr:uid="{00000000-0005-0000-0000-0000BE000000}"/>
    <cellStyle name="40% - アクセント 1 4 3" xfId="1753"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4" xr:uid="{00000000-0005-0000-0000-0000DA000000}"/>
    <cellStyle name="40% - アクセント 2 4 3" xfId="1755"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56" xr:uid="{00000000-0005-0000-0000-0000F6000000}"/>
    <cellStyle name="40% - アクセント 3 4 3" xfId="1757"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58" xr:uid="{00000000-0005-0000-0000-000012010000}"/>
    <cellStyle name="40% - アクセント 4 4 3" xfId="1759"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0" xr:uid="{00000000-0005-0000-0000-00002E010000}"/>
    <cellStyle name="40% - アクセント 5 4 3" xfId="1761"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2" xr:uid="{00000000-0005-0000-0000-00004A010000}"/>
    <cellStyle name="40% - アクセント 6 4 3" xfId="1763"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4"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5" xr:uid="{00000000-0005-0000-0000-0000CA020000}"/>
    <cellStyle name="どちらでもない 2 3" xfId="1766"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7"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8" xr:uid="{00000000-0005-0000-0000-0000DE020000}"/>
    <cellStyle name="パーセント 2 2 3" xfId="1579"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80" xr:uid="{00000000-0005-0000-0000-0000E8020000}"/>
    <cellStyle name="パーセント 2 4 3" xfId="1581" xr:uid="{00000000-0005-0000-0000-0000E9020000}"/>
    <cellStyle name="パーセント 2 4 3 2" xfId="1582" xr:uid="{00000000-0005-0000-0000-0000EA020000}"/>
    <cellStyle name="パーセント 3" xfId="708" xr:uid="{00000000-0005-0000-0000-0000EB020000}"/>
    <cellStyle name="パーセント 3 2" xfId="1560" xr:uid="{00000000-0005-0000-0000-0000EC020000}"/>
    <cellStyle name="パーセント 3 3" xfId="1583" xr:uid="{00000000-0005-0000-0000-0000ED020000}"/>
    <cellStyle name="パーセント 3 3 2" xfId="1584" xr:uid="{00000000-0005-0000-0000-0000EE020000}"/>
    <cellStyle name="パーセント 3 3 2 2" xfId="1585" xr:uid="{00000000-0005-0000-0000-0000EF020000}"/>
    <cellStyle name="パーセント 3 3 3" xfId="1586" xr:uid="{00000000-0005-0000-0000-0000F0020000}"/>
    <cellStyle name="パーセント 3 3 3 2" xfId="1587" xr:uid="{00000000-0005-0000-0000-0000F1020000}"/>
    <cellStyle name="パーセント 3 3 4" xfId="1588" xr:uid="{00000000-0005-0000-0000-0000F2020000}"/>
    <cellStyle name="パーセント 3 4" xfId="1589" xr:uid="{00000000-0005-0000-0000-0000F3020000}"/>
    <cellStyle name="パーセント 3 4 2" xfId="1590" xr:uid="{00000000-0005-0000-0000-0000F4020000}"/>
    <cellStyle name="パーセント 3 5" xfId="1591" xr:uid="{00000000-0005-0000-0000-0000F5020000}"/>
    <cellStyle name="パーセント 3 5 2" xfId="1592" xr:uid="{00000000-0005-0000-0000-0000F6020000}"/>
    <cellStyle name="パーセント 4" xfId="709" xr:uid="{00000000-0005-0000-0000-0000F7020000}"/>
    <cellStyle name="パーセント 5" xfId="710" xr:uid="{00000000-0005-0000-0000-0000F8020000}"/>
    <cellStyle name="パーセント 5 2" xfId="1767" xr:uid="{00000000-0005-0000-0000-0000F9020000}"/>
    <cellStyle name="パーセント 6" xfId="1593" xr:uid="{00000000-0005-0000-0000-0000FA020000}"/>
    <cellStyle name="パーセント 7" xfId="1594"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68"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5" xr:uid="{00000000-0005-0000-0000-000010030000}"/>
    <cellStyle name="メモ 2 2 4 2" xfId="1596" xr:uid="{00000000-0005-0000-0000-000011030000}"/>
    <cellStyle name="メモ 2 2 5" xfId="1597" xr:uid="{00000000-0005-0000-0000-000012030000}"/>
    <cellStyle name="メモ 2 2 6" xfId="1598" xr:uid="{00000000-0005-0000-0000-000013030000}"/>
    <cellStyle name="メモ 2 2 6 2" xfId="1599" xr:uid="{00000000-0005-0000-0000-000014030000}"/>
    <cellStyle name="メモ 2 2 7" xfId="1769" xr:uid="{00000000-0005-0000-0000-000015030000}"/>
    <cellStyle name="メモ 2 3" xfId="1770" xr:uid="{00000000-0005-0000-0000-000016030000}"/>
    <cellStyle name="メモ 2 3 2" xfId="1771" xr:uid="{00000000-0005-0000-0000-000017030000}"/>
    <cellStyle name="メモ 2 3 2 2" xfId="1772" xr:uid="{00000000-0005-0000-0000-000018030000}"/>
    <cellStyle name="メモ 2 3 3" xfId="1773" xr:uid="{00000000-0005-0000-0000-000019030000}"/>
    <cellStyle name="メモ 2 3 4" xfId="1774" xr:uid="{00000000-0005-0000-0000-00001A030000}"/>
    <cellStyle name="メモ 2 4" xfId="1775" xr:uid="{00000000-0005-0000-0000-00001B030000}"/>
    <cellStyle name="メモ 2 4 2" xfId="1776" xr:uid="{00000000-0005-0000-0000-00001C030000}"/>
    <cellStyle name="メモ 2 4 2 2" xfId="1777" xr:uid="{00000000-0005-0000-0000-00001D030000}"/>
    <cellStyle name="メモ 2 4 3" xfId="1778" xr:uid="{00000000-0005-0000-0000-00001E030000}"/>
    <cellStyle name="メモ 2 4 4" xfId="1779" xr:uid="{00000000-0005-0000-0000-00001F030000}"/>
    <cellStyle name="メモ 2 5" xfId="1780" xr:uid="{00000000-0005-0000-0000-000020030000}"/>
    <cellStyle name="メモ 2 5 2" xfId="1781" xr:uid="{00000000-0005-0000-0000-000021030000}"/>
    <cellStyle name="メモ 2 5 2 2" xfId="1782" xr:uid="{00000000-0005-0000-0000-000022030000}"/>
    <cellStyle name="メモ 2 5 3" xfId="1783" xr:uid="{00000000-0005-0000-0000-000023030000}"/>
    <cellStyle name="メモ 2 5 4" xfId="1784" xr:uid="{00000000-0005-0000-0000-000024030000}"/>
    <cellStyle name="メモ 2 6" xfId="1785" xr:uid="{00000000-0005-0000-0000-000025030000}"/>
    <cellStyle name="メモ 2 6 2" xfId="1786" xr:uid="{00000000-0005-0000-0000-000026030000}"/>
    <cellStyle name="メモ 2 7" xfId="1787" xr:uid="{00000000-0005-0000-0000-000027030000}"/>
    <cellStyle name="メモ 2 8" xfId="1788" xr:uid="{00000000-0005-0000-0000-000028030000}"/>
    <cellStyle name="メモ 2 9" xfId="1789"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0" xr:uid="{00000000-0005-0000-0000-000035030000}"/>
    <cellStyle name="メモ 3 3" xfId="733" xr:uid="{00000000-0005-0000-0000-000036030000}"/>
    <cellStyle name="メモ 3 3 2" xfId="1397" xr:uid="{00000000-0005-0000-0000-000037030000}"/>
    <cellStyle name="メモ 3 3 2 2" xfId="1791" xr:uid="{00000000-0005-0000-0000-000038030000}"/>
    <cellStyle name="メモ 3 3 3" xfId="1792" xr:uid="{00000000-0005-0000-0000-000039030000}"/>
    <cellStyle name="メモ 3 3 4" xfId="1793" xr:uid="{00000000-0005-0000-0000-00003A030000}"/>
    <cellStyle name="メモ 3 4" xfId="1600" xr:uid="{00000000-0005-0000-0000-00003B030000}"/>
    <cellStyle name="メモ 3 4 2" xfId="1601" xr:uid="{00000000-0005-0000-0000-00003C030000}"/>
    <cellStyle name="メモ 3 4 2 2" xfId="1794" xr:uid="{00000000-0005-0000-0000-00003D030000}"/>
    <cellStyle name="メモ 3 4 3" xfId="1795" xr:uid="{00000000-0005-0000-0000-00003E030000}"/>
    <cellStyle name="メモ 3 4 4" xfId="1796" xr:uid="{00000000-0005-0000-0000-00003F030000}"/>
    <cellStyle name="メモ 3 5" xfId="1602" xr:uid="{00000000-0005-0000-0000-000040030000}"/>
    <cellStyle name="メモ 3 5 2" xfId="1797" xr:uid="{00000000-0005-0000-0000-000041030000}"/>
    <cellStyle name="メモ 3 6" xfId="1603" xr:uid="{00000000-0005-0000-0000-000042030000}"/>
    <cellStyle name="メモ 3 6 2" xfId="1604"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5" xr:uid="{00000000-0005-0000-0000-00004B030000}"/>
    <cellStyle name="メモ 4 4 2" xfId="1606" xr:uid="{00000000-0005-0000-0000-00004C030000}"/>
    <cellStyle name="メモ 4 5" xfId="1607" xr:uid="{00000000-0005-0000-0000-00004D030000}"/>
    <cellStyle name="メモ 4 6" xfId="1608" xr:uid="{00000000-0005-0000-0000-00004E030000}"/>
    <cellStyle name="メモ 4 6 2" xfId="1609" xr:uid="{00000000-0005-0000-0000-00004F030000}"/>
    <cellStyle name="メモ 4 7" xfId="1798" xr:uid="{00000000-0005-0000-0000-000050030000}"/>
    <cellStyle name="メモ 5" xfId="737" xr:uid="{00000000-0005-0000-0000-000051030000}"/>
    <cellStyle name="メモ 5 2" xfId="1799" xr:uid="{00000000-0005-0000-0000-000052030000}"/>
    <cellStyle name="メモ 5 3" xfId="1800"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1"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10" xr:uid="{00000000-0005-0000-0000-0000A0030000}"/>
    <cellStyle name="計算 2 2 4 2" xfId="1611" xr:uid="{00000000-0005-0000-0000-0000A1030000}"/>
    <cellStyle name="計算 2 2 5" xfId="1612" xr:uid="{00000000-0005-0000-0000-0000A2030000}"/>
    <cellStyle name="計算 2 2 6" xfId="1613" xr:uid="{00000000-0005-0000-0000-0000A3030000}"/>
    <cellStyle name="計算 2 2 6 2" xfId="1614" xr:uid="{00000000-0005-0000-0000-0000A4030000}"/>
    <cellStyle name="計算 2 3" xfId="1802" xr:uid="{00000000-0005-0000-0000-0000A5030000}"/>
    <cellStyle name="計算 2 3 2" xfId="1803" xr:uid="{00000000-0005-0000-0000-0000A6030000}"/>
    <cellStyle name="計算 2 3 2 2" xfId="1804" xr:uid="{00000000-0005-0000-0000-0000A7030000}"/>
    <cellStyle name="計算 2 3 3" xfId="1805" xr:uid="{00000000-0005-0000-0000-0000A8030000}"/>
    <cellStyle name="計算 2 4" xfId="1806" xr:uid="{00000000-0005-0000-0000-0000A9030000}"/>
    <cellStyle name="計算 2 4 2" xfId="1807" xr:uid="{00000000-0005-0000-0000-0000AA030000}"/>
    <cellStyle name="計算 2 4 2 2" xfId="1808" xr:uid="{00000000-0005-0000-0000-0000AB030000}"/>
    <cellStyle name="計算 2 4 3" xfId="1809" xr:uid="{00000000-0005-0000-0000-0000AC030000}"/>
    <cellStyle name="計算 2 5" xfId="1810" xr:uid="{00000000-0005-0000-0000-0000AD030000}"/>
    <cellStyle name="計算 2 5 2" xfId="1811" xr:uid="{00000000-0005-0000-0000-0000AE030000}"/>
    <cellStyle name="計算 2 6" xfId="1812"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3" xr:uid="{00000000-0005-0000-0000-0000BD030000}"/>
    <cellStyle name="計算 3 3 3" xfId="1814" xr:uid="{00000000-0005-0000-0000-0000BE030000}"/>
    <cellStyle name="計算 3 4" xfId="1615" xr:uid="{00000000-0005-0000-0000-0000BF030000}"/>
    <cellStyle name="計算 3 4 2" xfId="1616" xr:uid="{00000000-0005-0000-0000-0000C0030000}"/>
    <cellStyle name="計算 3 4 2 2" xfId="1815" xr:uid="{00000000-0005-0000-0000-0000C1030000}"/>
    <cellStyle name="計算 3 4 3" xfId="1816" xr:uid="{00000000-0005-0000-0000-0000C2030000}"/>
    <cellStyle name="計算 3 5" xfId="1617" xr:uid="{00000000-0005-0000-0000-0000C3030000}"/>
    <cellStyle name="計算 3 5 2" xfId="1817" xr:uid="{00000000-0005-0000-0000-0000C4030000}"/>
    <cellStyle name="計算 3 6" xfId="1618" xr:uid="{00000000-0005-0000-0000-0000C5030000}"/>
    <cellStyle name="計算 3 6 2" xfId="1619"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20" xr:uid="{00000000-0005-0000-0000-0000CE030000}"/>
    <cellStyle name="計算 4 4 2" xfId="1621" xr:uid="{00000000-0005-0000-0000-0000CF030000}"/>
    <cellStyle name="計算 4 5" xfId="1622" xr:uid="{00000000-0005-0000-0000-0000D0030000}"/>
    <cellStyle name="計算 4 6" xfId="1623" xr:uid="{00000000-0005-0000-0000-0000D1030000}"/>
    <cellStyle name="計算 4 6 2" xfId="1624"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xfId="1577" builtinId="6"/>
    <cellStyle name="桁区切り 2" xfId="851" xr:uid="{00000000-0005-0000-0000-0000F3030000}"/>
    <cellStyle name="桁区切り 2 2" xfId="852" xr:uid="{00000000-0005-0000-0000-0000F4030000}"/>
    <cellStyle name="桁区切り 2 2 2" xfId="853" xr:uid="{00000000-0005-0000-0000-0000F5030000}"/>
    <cellStyle name="桁区切り 2 2 2 2" xfId="1625" xr:uid="{00000000-0005-0000-0000-0000F6030000}"/>
    <cellStyle name="桁区切り 2 2 2 2 2" xfId="1626" xr:uid="{00000000-0005-0000-0000-0000F7030000}"/>
    <cellStyle name="桁区切り 2 2 2 3" xfId="1627" xr:uid="{00000000-0005-0000-0000-0000F8030000}"/>
    <cellStyle name="桁区切り 2 2 2 4" xfId="1818" xr:uid="{00000000-0005-0000-0000-0000F9030000}"/>
    <cellStyle name="桁区切り 2 2 3" xfId="1628" xr:uid="{00000000-0005-0000-0000-0000FA030000}"/>
    <cellStyle name="桁区切り 2 2 3 2" xfId="1629" xr:uid="{00000000-0005-0000-0000-0000FB030000}"/>
    <cellStyle name="桁区切り 2 2 3 2 2" xfId="1630" xr:uid="{00000000-0005-0000-0000-0000FC030000}"/>
    <cellStyle name="桁区切り 2 2 3 3" xfId="1631" xr:uid="{00000000-0005-0000-0000-0000FD030000}"/>
    <cellStyle name="桁区切り 2 2 3 3 2" xfId="1632" xr:uid="{00000000-0005-0000-0000-0000FE030000}"/>
    <cellStyle name="桁区切り 2 2 3 4" xfId="1633" xr:uid="{00000000-0005-0000-0000-0000FF030000}"/>
    <cellStyle name="桁区切り 2 2 4" xfId="1634" xr:uid="{00000000-0005-0000-0000-000000040000}"/>
    <cellStyle name="桁区切り 2 2 5" xfId="1819" xr:uid="{00000000-0005-0000-0000-000001040000}"/>
    <cellStyle name="桁区切り 2 3" xfId="854" xr:uid="{00000000-0005-0000-0000-000002040000}"/>
    <cellStyle name="桁区切り 2 3 2" xfId="1635" xr:uid="{00000000-0005-0000-0000-000003040000}"/>
    <cellStyle name="桁区切り 2 3 2 2" xfId="1636" xr:uid="{00000000-0005-0000-0000-000004040000}"/>
    <cellStyle name="桁区切り 2 3 3" xfId="1637" xr:uid="{00000000-0005-0000-0000-000005040000}"/>
    <cellStyle name="桁区切り 2 3 4" xfId="1820" xr:uid="{00000000-0005-0000-0000-000006040000}"/>
    <cellStyle name="桁区切り 2 4" xfId="1415" xr:uid="{00000000-0005-0000-0000-000007040000}"/>
    <cellStyle name="桁区切り 2 4 2" xfId="1821"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8" xr:uid="{00000000-0005-0000-0000-00001C040000}"/>
    <cellStyle name="桁区切り 3 3 2" xfId="1639" xr:uid="{00000000-0005-0000-0000-00001D040000}"/>
    <cellStyle name="桁区切り 3 3 2 2" xfId="1640" xr:uid="{00000000-0005-0000-0000-00001E040000}"/>
    <cellStyle name="桁区切り 3 3 3" xfId="1641" xr:uid="{00000000-0005-0000-0000-00001F040000}"/>
    <cellStyle name="桁区切り 3 4" xfId="1642" xr:uid="{00000000-0005-0000-0000-000020040000}"/>
    <cellStyle name="桁区切り 3 4 2" xfId="1643" xr:uid="{00000000-0005-0000-0000-000021040000}"/>
    <cellStyle name="桁区切り 3 5" xfId="1431" xr:uid="{00000000-0005-0000-0000-000022040000}"/>
    <cellStyle name="桁区切り 3 6" xfId="1822" xr:uid="{00000000-0005-0000-0000-000023040000}"/>
    <cellStyle name="桁区切り 4" xfId="857" xr:uid="{00000000-0005-0000-0000-000024040000}"/>
    <cellStyle name="桁区切り 4 2" xfId="1432" xr:uid="{00000000-0005-0000-0000-000025040000}"/>
    <cellStyle name="桁区切り 4 2 2" xfId="1644" xr:uid="{00000000-0005-0000-0000-000026040000}"/>
    <cellStyle name="桁区切り 4 2 2 2" xfId="1645" xr:uid="{00000000-0005-0000-0000-000027040000}"/>
    <cellStyle name="桁区切り 4 2 3" xfId="1646" xr:uid="{00000000-0005-0000-0000-000028040000}"/>
    <cellStyle name="桁区切り 4 2 4" xfId="1823" xr:uid="{00000000-0005-0000-0000-000029040000}"/>
    <cellStyle name="桁区切り 4 3" xfId="1647" xr:uid="{00000000-0005-0000-0000-00002A040000}"/>
    <cellStyle name="桁区切り 4 3 2" xfId="1648" xr:uid="{00000000-0005-0000-0000-00002B040000}"/>
    <cellStyle name="桁区切り 4 4" xfId="1649" xr:uid="{00000000-0005-0000-0000-00002C040000}"/>
    <cellStyle name="桁区切り 4 5" xfId="1824"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5" xr:uid="{00000000-0005-0000-0000-000033040000}"/>
    <cellStyle name="桁区切り 7" xfId="1435" xr:uid="{00000000-0005-0000-0000-000034040000}"/>
    <cellStyle name="桁区切り 7 2" xfId="1826" xr:uid="{00000000-0005-0000-0000-000035040000}"/>
    <cellStyle name="桁区切り 8" xfId="1436" xr:uid="{00000000-0005-0000-0000-000036040000}"/>
    <cellStyle name="桁区切り 8 2" xfId="1437" xr:uid="{00000000-0005-0000-0000-000037040000}"/>
    <cellStyle name="桁区切り 9" xfId="1650" xr:uid="{00000000-0005-0000-0000-000038040000}"/>
    <cellStyle name="桁区切り 9 2" xfId="1651" xr:uid="{00000000-0005-0000-0000-000039040000}"/>
    <cellStyle name="桁区切り 9 2 2" xfId="1652"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3" xr:uid="{00000000-0005-0000-0000-0000B5040000}"/>
    <cellStyle name="集計 2 2 4 2" xfId="1654" xr:uid="{00000000-0005-0000-0000-0000B6040000}"/>
    <cellStyle name="集計 2 2 5" xfId="1655" xr:uid="{00000000-0005-0000-0000-0000B7040000}"/>
    <cellStyle name="集計 2 2 5 2" xfId="1656" xr:uid="{00000000-0005-0000-0000-0000B8040000}"/>
    <cellStyle name="集計 2 2 6" xfId="1657" xr:uid="{00000000-0005-0000-0000-0000B9040000}"/>
    <cellStyle name="集計 2 3" xfId="1827" xr:uid="{00000000-0005-0000-0000-0000BA040000}"/>
    <cellStyle name="集計 2 3 2" xfId="1828" xr:uid="{00000000-0005-0000-0000-0000BB040000}"/>
    <cellStyle name="集計 2 3 2 2" xfId="1829" xr:uid="{00000000-0005-0000-0000-0000BC040000}"/>
    <cellStyle name="集計 2 3 3" xfId="1830" xr:uid="{00000000-0005-0000-0000-0000BD040000}"/>
    <cellStyle name="集計 2 4" xfId="1831" xr:uid="{00000000-0005-0000-0000-0000BE040000}"/>
    <cellStyle name="集計 2 4 2" xfId="1832" xr:uid="{00000000-0005-0000-0000-0000BF040000}"/>
    <cellStyle name="集計 2 4 2 2" xfId="1833" xr:uid="{00000000-0005-0000-0000-0000C0040000}"/>
    <cellStyle name="集計 2 4 3" xfId="1834" xr:uid="{00000000-0005-0000-0000-0000C1040000}"/>
    <cellStyle name="集計 2 5" xfId="1835" xr:uid="{00000000-0005-0000-0000-0000C2040000}"/>
    <cellStyle name="集計 2 5 2" xfId="1836" xr:uid="{00000000-0005-0000-0000-0000C3040000}"/>
    <cellStyle name="集計 2 6" xfId="1837"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38" xr:uid="{00000000-0005-0000-0000-0000D2040000}"/>
    <cellStyle name="集計 3 3 3" xfId="1839" xr:uid="{00000000-0005-0000-0000-0000D3040000}"/>
    <cellStyle name="集計 3 4" xfId="1658" xr:uid="{00000000-0005-0000-0000-0000D4040000}"/>
    <cellStyle name="集計 3 4 2" xfId="1659" xr:uid="{00000000-0005-0000-0000-0000D5040000}"/>
    <cellStyle name="集計 3 4 2 2" xfId="1840" xr:uid="{00000000-0005-0000-0000-0000D6040000}"/>
    <cellStyle name="集計 3 4 3" xfId="1841" xr:uid="{00000000-0005-0000-0000-0000D7040000}"/>
    <cellStyle name="集計 3 5" xfId="1660" xr:uid="{00000000-0005-0000-0000-0000D8040000}"/>
    <cellStyle name="集計 3 5 2" xfId="1661" xr:uid="{00000000-0005-0000-0000-0000D9040000}"/>
    <cellStyle name="集計 3 6" xfId="1662"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3" xr:uid="{00000000-0005-0000-0000-0000E2040000}"/>
    <cellStyle name="集計 4 4 2" xfId="1664" xr:uid="{00000000-0005-0000-0000-0000E3040000}"/>
    <cellStyle name="集計 4 5" xfId="1665" xr:uid="{00000000-0005-0000-0000-0000E4040000}"/>
    <cellStyle name="集計 4 5 2" xfId="1666" xr:uid="{00000000-0005-0000-0000-0000E5040000}"/>
    <cellStyle name="集計 4 6" xfId="1667"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8" xr:uid="{00000000-0005-0000-0000-0000FF040000}"/>
    <cellStyle name="出力 2 2 5" xfId="1669" xr:uid="{00000000-0005-0000-0000-000000050000}"/>
    <cellStyle name="出力 2 2 5 2" xfId="1670" xr:uid="{00000000-0005-0000-0000-000001050000}"/>
    <cellStyle name="出力 2 2 6" xfId="1671" xr:uid="{00000000-0005-0000-0000-000002050000}"/>
    <cellStyle name="出力 2 3" xfId="1842" xr:uid="{00000000-0005-0000-0000-000003050000}"/>
    <cellStyle name="出力 2 3 2" xfId="1843" xr:uid="{00000000-0005-0000-0000-000004050000}"/>
    <cellStyle name="出力 2 3 2 2" xfId="1844" xr:uid="{00000000-0005-0000-0000-000005050000}"/>
    <cellStyle name="出力 2 3 3" xfId="1845" xr:uid="{00000000-0005-0000-0000-000006050000}"/>
    <cellStyle name="出力 2 4" xfId="1846" xr:uid="{00000000-0005-0000-0000-000007050000}"/>
    <cellStyle name="出力 2 4 2" xfId="1847" xr:uid="{00000000-0005-0000-0000-000008050000}"/>
    <cellStyle name="出力 2 4 2 2" xfId="1848" xr:uid="{00000000-0005-0000-0000-000009050000}"/>
    <cellStyle name="出力 2 4 3" xfId="1849" xr:uid="{00000000-0005-0000-0000-00000A050000}"/>
    <cellStyle name="出力 2 5" xfId="1850" xr:uid="{00000000-0005-0000-0000-00000B050000}"/>
    <cellStyle name="出力 2 5 2" xfId="1851" xr:uid="{00000000-0005-0000-0000-00000C050000}"/>
    <cellStyle name="出力 2 6" xfId="1852"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3" xr:uid="{00000000-0005-0000-0000-00001B050000}"/>
    <cellStyle name="出力 3 3 3" xfId="1854" xr:uid="{00000000-0005-0000-0000-00001C050000}"/>
    <cellStyle name="出力 3 4" xfId="1567" xr:uid="{00000000-0005-0000-0000-00001D050000}"/>
    <cellStyle name="出力 3 4 2" xfId="1672" xr:uid="{00000000-0005-0000-0000-00001E050000}"/>
    <cellStyle name="出力 3 4 2 2" xfId="1855" xr:uid="{00000000-0005-0000-0000-00001F050000}"/>
    <cellStyle name="出力 3 4 3" xfId="1856" xr:uid="{00000000-0005-0000-0000-000020050000}"/>
    <cellStyle name="出力 3 5" xfId="1673" xr:uid="{00000000-0005-0000-0000-000021050000}"/>
    <cellStyle name="出力 3 5 2" xfId="1674" xr:uid="{00000000-0005-0000-0000-000022050000}"/>
    <cellStyle name="出力 3 6" xfId="1675"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6" xr:uid="{00000000-0005-0000-0000-00002C050000}"/>
    <cellStyle name="出力 4 5" xfId="1677" xr:uid="{00000000-0005-0000-0000-00002D050000}"/>
    <cellStyle name="出力 4 5 2" xfId="1678" xr:uid="{00000000-0005-0000-0000-00002E050000}"/>
    <cellStyle name="出力 4 6" xfId="1679"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80" xr:uid="{00000000-0005-0000-0000-000064050000}"/>
    <cellStyle name="入力 2 2 4 2" xfId="1681" xr:uid="{00000000-0005-0000-0000-000065050000}"/>
    <cellStyle name="入力 2 2 5" xfId="1682" xr:uid="{00000000-0005-0000-0000-000066050000}"/>
    <cellStyle name="入力 2 2 6" xfId="1683" xr:uid="{00000000-0005-0000-0000-000067050000}"/>
    <cellStyle name="入力 2 2 6 2" xfId="1684" xr:uid="{00000000-0005-0000-0000-000068050000}"/>
    <cellStyle name="入力 2 3" xfId="1857" xr:uid="{00000000-0005-0000-0000-000069050000}"/>
    <cellStyle name="入力 2 3 2" xfId="1858" xr:uid="{00000000-0005-0000-0000-00006A050000}"/>
    <cellStyle name="入力 2 3 2 2" xfId="1859" xr:uid="{00000000-0005-0000-0000-00006B050000}"/>
    <cellStyle name="入力 2 3 3" xfId="1860" xr:uid="{00000000-0005-0000-0000-00006C050000}"/>
    <cellStyle name="入力 2 4" xfId="1861" xr:uid="{00000000-0005-0000-0000-00006D050000}"/>
    <cellStyle name="入力 2 4 2" xfId="1862" xr:uid="{00000000-0005-0000-0000-00006E050000}"/>
    <cellStyle name="入力 2 4 2 2" xfId="1863" xr:uid="{00000000-0005-0000-0000-00006F050000}"/>
    <cellStyle name="入力 2 4 3" xfId="1864" xr:uid="{00000000-0005-0000-0000-000070050000}"/>
    <cellStyle name="入力 2 5" xfId="1865" xr:uid="{00000000-0005-0000-0000-000071050000}"/>
    <cellStyle name="入力 2 5 2" xfId="1866" xr:uid="{00000000-0005-0000-0000-000072050000}"/>
    <cellStyle name="入力 2 6" xfId="1867"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68" xr:uid="{00000000-0005-0000-0000-000081050000}"/>
    <cellStyle name="入力 3 3 3" xfId="1869" xr:uid="{00000000-0005-0000-0000-000082050000}"/>
    <cellStyle name="入力 3 4" xfId="1685" xr:uid="{00000000-0005-0000-0000-000083050000}"/>
    <cellStyle name="入力 3 4 2" xfId="1686" xr:uid="{00000000-0005-0000-0000-000084050000}"/>
    <cellStyle name="入力 3 4 2 2" xfId="1870" xr:uid="{00000000-0005-0000-0000-000085050000}"/>
    <cellStyle name="入力 3 4 3" xfId="1871" xr:uid="{00000000-0005-0000-0000-000086050000}"/>
    <cellStyle name="入力 3 5" xfId="1687" xr:uid="{00000000-0005-0000-0000-000087050000}"/>
    <cellStyle name="入力 3 5 2" xfId="1872" xr:uid="{00000000-0005-0000-0000-000088050000}"/>
    <cellStyle name="入力 3 6" xfId="1688" xr:uid="{00000000-0005-0000-0000-000089050000}"/>
    <cellStyle name="入力 3 6 2" xfId="1689"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90" xr:uid="{00000000-0005-0000-0000-000092050000}"/>
    <cellStyle name="入力 4 4 2" xfId="1691" xr:uid="{00000000-0005-0000-0000-000093050000}"/>
    <cellStyle name="入力 4 5" xfId="1692" xr:uid="{00000000-0005-0000-0000-000094050000}"/>
    <cellStyle name="入力 4 6" xfId="1693" xr:uid="{00000000-0005-0000-0000-000095050000}"/>
    <cellStyle name="入力 4 6 2" xfId="1694"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5"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3"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874" xr:uid="{00000000-0005-0000-0000-00003A060000}"/>
    <cellStyle name="標準 2 27" xfId="1875"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6" xr:uid="{00000000-0005-0000-0000-00004B060000}"/>
    <cellStyle name="標準 2 3 2 4" xfId="1876"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77" xr:uid="{00000000-0005-0000-0000-000059060000}"/>
    <cellStyle name="標準 2 3 4" xfId="1203" xr:uid="{00000000-0005-0000-0000-00005A060000}"/>
    <cellStyle name="標準 2 3 4 2" xfId="1697"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8"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878"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879"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880"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9" xr:uid="{00000000-0005-0000-0000-0000E0060000}"/>
    <cellStyle name="標準 3 2 2 2 2" xfId="1700" xr:uid="{00000000-0005-0000-0000-0000E1060000}"/>
    <cellStyle name="標準 3 2 2 2 2 2" xfId="1701" xr:uid="{00000000-0005-0000-0000-0000E2060000}"/>
    <cellStyle name="標準 3 2 2 2 3" xfId="1702" xr:uid="{00000000-0005-0000-0000-0000E3060000}"/>
    <cellStyle name="標準 3 2 2 3" xfId="1703" xr:uid="{00000000-0005-0000-0000-0000E4060000}"/>
    <cellStyle name="標準 3 2 2 4" xfId="1704" xr:uid="{00000000-0005-0000-0000-0000E5060000}"/>
    <cellStyle name="標準 3 2 2 5" xfId="1705" xr:uid="{00000000-0005-0000-0000-0000E6060000}"/>
    <cellStyle name="標準 3 2 3" xfId="1570" xr:uid="{00000000-0005-0000-0000-0000E7060000}"/>
    <cellStyle name="標準 3 2 3 2" xfId="1706" xr:uid="{00000000-0005-0000-0000-0000E8060000}"/>
    <cellStyle name="標準 3 2 3 2 2" xfId="1571" xr:uid="{00000000-0005-0000-0000-0000E9060000}"/>
    <cellStyle name="標準 3 2 3 2 2 2" xfId="1572" xr:uid="{00000000-0005-0000-0000-0000EA060000}"/>
    <cellStyle name="標準 3 2 3 3" xfId="1707" xr:uid="{00000000-0005-0000-0000-0000EB060000}"/>
    <cellStyle name="標準 3 2 3 3 2" xfId="1708" xr:uid="{00000000-0005-0000-0000-0000EC060000}"/>
    <cellStyle name="標準 3 2 3 4" xfId="1709" xr:uid="{00000000-0005-0000-0000-0000ED060000}"/>
    <cellStyle name="標準 3 2 4" xfId="1710" xr:uid="{00000000-0005-0000-0000-0000EE060000}"/>
    <cellStyle name="標準 3 2 5" xfId="1711" xr:uid="{00000000-0005-0000-0000-0000EF060000}"/>
    <cellStyle name="標準 3 2 5 2" xfId="1712"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3" xr:uid="{00000000-0005-0000-0000-0000FD060000}"/>
    <cellStyle name="標準 3 3 2 3" xfId="1881" xr:uid="{00000000-0005-0000-0000-0000FE060000}"/>
    <cellStyle name="標準 3 3 3" xfId="1714" xr:uid="{00000000-0005-0000-0000-0000FF060000}"/>
    <cellStyle name="標準 3 3 3 2" xfId="1715" xr:uid="{00000000-0005-0000-0000-000000070000}"/>
    <cellStyle name="標準 3 3 4" xfId="1716" xr:uid="{00000000-0005-0000-0000-000001070000}"/>
    <cellStyle name="標準 3 3 5" xfId="1882" xr:uid="{00000000-0005-0000-0000-000002070000}"/>
    <cellStyle name="標準 3 4" xfId="1321" xr:uid="{00000000-0005-0000-0000-000003070000}"/>
    <cellStyle name="標準 3 4 2" xfId="1717" xr:uid="{00000000-0005-0000-0000-000004070000}"/>
    <cellStyle name="標準 3 4 3" xfId="1883" xr:uid="{00000000-0005-0000-0000-000005070000}"/>
    <cellStyle name="標準 3 5" xfId="1322" xr:uid="{00000000-0005-0000-0000-000006070000}"/>
    <cellStyle name="標準 3 5 2" xfId="1718" xr:uid="{00000000-0005-0000-0000-000007070000}"/>
    <cellStyle name="標準 3 6" xfId="1323" xr:uid="{00000000-0005-0000-0000-000008070000}"/>
    <cellStyle name="標準 3 6 2" xfId="1719"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4" xr:uid="{00000000-0005-0000-0000-000011070000}"/>
    <cellStyle name="標準 4 2 3" xfId="1720" xr:uid="{00000000-0005-0000-0000-000012070000}"/>
    <cellStyle name="標準 4 2 3 2" xfId="1721" xr:uid="{00000000-0005-0000-0000-000013070000}"/>
    <cellStyle name="標準 4 2 3 3" xfId="1885" xr:uid="{00000000-0005-0000-0000-000014070000}"/>
    <cellStyle name="標準 4 2 4" xfId="1722" xr:uid="{00000000-0005-0000-0000-000015070000}"/>
    <cellStyle name="標準 4 2 4 2" xfId="1886" xr:uid="{00000000-0005-0000-0000-000016070000}"/>
    <cellStyle name="標準 4 2 5" xfId="1887" xr:uid="{00000000-0005-0000-0000-000017070000}"/>
    <cellStyle name="標準 4 3" xfId="1330" xr:uid="{00000000-0005-0000-0000-000018070000}"/>
    <cellStyle name="標準 4 3 2" xfId="1723" xr:uid="{00000000-0005-0000-0000-000019070000}"/>
    <cellStyle name="標準 4 3 2 2" xfId="1724" xr:uid="{00000000-0005-0000-0000-00001A070000}"/>
    <cellStyle name="標準 4 3 3" xfId="1725" xr:uid="{00000000-0005-0000-0000-00001B070000}"/>
    <cellStyle name="標準 4 3 3 2" xfId="1726" xr:uid="{00000000-0005-0000-0000-00001C070000}"/>
    <cellStyle name="標準 4 3 4" xfId="1727" xr:uid="{00000000-0005-0000-0000-00001D070000}"/>
    <cellStyle name="標準 4 3 5" xfId="1728" xr:uid="{00000000-0005-0000-0000-00001E070000}"/>
    <cellStyle name="標準 4 3 5 2" xfId="1729" xr:uid="{00000000-0005-0000-0000-00001F070000}"/>
    <cellStyle name="標準 4 4" xfId="1331" xr:uid="{00000000-0005-0000-0000-000020070000}"/>
    <cellStyle name="標準 4 4 2" xfId="1730" xr:uid="{00000000-0005-0000-0000-000021070000}"/>
    <cellStyle name="標準 4 5" xfId="1332" xr:uid="{00000000-0005-0000-0000-000022070000}"/>
    <cellStyle name="標準 4 5 2" xfId="1731" xr:uid="{00000000-0005-0000-0000-000023070000}"/>
    <cellStyle name="標準 4 5 3" xfId="1888" xr:uid="{00000000-0005-0000-0000-000024070000}"/>
    <cellStyle name="標準 4 6" xfId="1889" xr:uid="{00000000-0005-0000-0000-000025070000}"/>
    <cellStyle name="標準 4 7" xfId="1890"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2" xr:uid="{00000000-0005-0000-0000-00002A070000}"/>
    <cellStyle name="標準 5 2 3" xfId="1733" xr:uid="{00000000-0005-0000-0000-00002B070000}"/>
    <cellStyle name="標準 5 2 4" xfId="1891" xr:uid="{00000000-0005-0000-0000-00002C070000}"/>
    <cellStyle name="標準 5 3" xfId="1553" xr:uid="{00000000-0005-0000-0000-00002D070000}"/>
    <cellStyle name="標準 5 3 2" xfId="1734" xr:uid="{00000000-0005-0000-0000-00002E070000}"/>
    <cellStyle name="標準 5 3 3" xfId="1892" xr:uid="{00000000-0005-0000-0000-00002F070000}"/>
    <cellStyle name="標準 5 4" xfId="1735" xr:uid="{00000000-0005-0000-0000-000030070000}"/>
    <cellStyle name="標準 5 5" xfId="1893"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4" xr:uid="{00000000-0005-0000-0000-000036070000}"/>
    <cellStyle name="標準 6 2 3" xfId="1736" xr:uid="{00000000-0005-0000-0000-000037070000}"/>
    <cellStyle name="標準 6 2 4" xfId="1895" xr:uid="{00000000-0005-0000-0000-000038070000}"/>
    <cellStyle name="標準 6 3" xfId="1339" xr:uid="{00000000-0005-0000-0000-000039070000}"/>
    <cellStyle name="標準 6 3 2" xfId="1737" xr:uid="{00000000-0005-0000-0000-00003A070000}"/>
    <cellStyle name="標準 6 3 3" xfId="1738" xr:uid="{00000000-0005-0000-0000-00003B070000}"/>
    <cellStyle name="標準 6 3 3 2" xfId="1739" xr:uid="{00000000-0005-0000-0000-00003C070000}"/>
    <cellStyle name="標準 6 4" xfId="1896" xr:uid="{00000000-0005-0000-0000-00003D070000}"/>
    <cellStyle name="標準 6 5" xfId="1897" xr:uid="{00000000-0005-0000-0000-00003E070000}"/>
    <cellStyle name="標準 7" xfId="1340" xr:uid="{00000000-0005-0000-0000-00003F070000}"/>
    <cellStyle name="標準 7 2" xfId="1341" xr:uid="{00000000-0005-0000-0000-000040070000}"/>
    <cellStyle name="標準 7 2 2" xfId="1898" xr:uid="{00000000-0005-0000-0000-000041070000}"/>
    <cellStyle name="標準 7 2 2 2" xfId="1899" xr:uid="{00000000-0005-0000-0000-000042070000}"/>
    <cellStyle name="標準 7 2 2 3" xfId="1900" xr:uid="{00000000-0005-0000-0000-000043070000}"/>
    <cellStyle name="標準 7 2 3" xfId="1901" xr:uid="{00000000-0005-0000-0000-000044070000}"/>
    <cellStyle name="標準 7 2 3 2" xfId="1902" xr:uid="{00000000-0005-0000-0000-000045070000}"/>
    <cellStyle name="標準 7 2 3 3" xfId="1903" xr:uid="{00000000-0005-0000-0000-000046070000}"/>
    <cellStyle name="標準 7 2 4" xfId="1904" xr:uid="{00000000-0005-0000-0000-000047070000}"/>
    <cellStyle name="標準 7 2 5" xfId="1905" xr:uid="{00000000-0005-0000-0000-000048070000}"/>
    <cellStyle name="標準 7 3" xfId="1342" xr:uid="{00000000-0005-0000-0000-000049070000}"/>
    <cellStyle name="標準 7 3 2" xfId="1906" xr:uid="{00000000-0005-0000-0000-00004A070000}"/>
    <cellStyle name="標準 7 3 3" xfId="1907" xr:uid="{00000000-0005-0000-0000-00004B070000}"/>
    <cellStyle name="標準 7 4" xfId="1908" xr:uid="{00000000-0005-0000-0000-00004C070000}"/>
    <cellStyle name="標準 7 4 2" xfId="1909" xr:uid="{00000000-0005-0000-0000-00004D070000}"/>
    <cellStyle name="標準 7 4 3" xfId="1910" xr:uid="{00000000-0005-0000-0000-00004E070000}"/>
    <cellStyle name="標準 7 5" xfId="1911" xr:uid="{00000000-0005-0000-0000-00004F070000}"/>
    <cellStyle name="標準 7 6" xfId="1912" xr:uid="{00000000-0005-0000-0000-000050070000}"/>
    <cellStyle name="標準 8" xfId="1343" xr:uid="{00000000-0005-0000-0000-000051070000}"/>
    <cellStyle name="標準 8 2" xfId="1344" xr:uid="{00000000-0005-0000-0000-000052070000}"/>
    <cellStyle name="標準 8 2 2" xfId="1913" xr:uid="{00000000-0005-0000-0000-000053070000}"/>
    <cellStyle name="標準 8 2 3" xfId="1914"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5" xr:uid="{00000000-0005-0000-0000-00006E070000}"/>
    <cellStyle name="良い 2 4" xfId="1916"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0"/>
  <tableStyles count="0" defaultTableStyle="TableStyleMedium2" defaultPivotStyle="PivotStyleLight16"/>
  <colors>
    <mruColors>
      <color rgb="FFCBE0C7"/>
      <color rgb="FFDCE6F1"/>
      <color rgb="FFF2DCDB"/>
      <color rgb="FFD9D9D9"/>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6981068197412"/>
          <c:y val="5.4087777777777776E-2"/>
          <c:w val="0.81088486453317388"/>
          <c:h val="0.93980388888888888"/>
        </c:manualLayout>
      </c:layout>
      <c:barChart>
        <c:barDir val="bar"/>
        <c:grouping val="clustered"/>
        <c:varyColors val="0"/>
        <c:ser>
          <c:idx val="0"/>
          <c:order val="0"/>
          <c:tx>
            <c:strRef>
              <c:f>'健診受診率(通年資格)'!$M$3</c:f>
              <c:strCache>
                <c:ptCount val="1"/>
                <c:pt idx="0">
                  <c:v>受診率</c:v>
                </c:pt>
              </c:strCache>
            </c:strRef>
          </c:tx>
          <c:spPr>
            <a:solidFill>
              <a:srgbClr val="FFC000"/>
            </a:solidFill>
            <a:ln>
              <a:noFill/>
            </a:ln>
          </c:spPr>
          <c:invertIfNegative val="0"/>
          <c:dLbls>
            <c:dLbl>
              <c:idx val="4"/>
              <c:layout>
                <c:manualLayout>
                  <c:x val="2.6171497584529814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D6-487B-887F-7D3BDF0AC95E}"/>
                </c:ext>
              </c:extLst>
            </c:dLbl>
            <c:dLbl>
              <c:idx val="5"/>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D6-487B-887F-7D3BDF0AC95E}"/>
                </c:ext>
              </c:extLst>
            </c:dLbl>
            <c:dLbl>
              <c:idx val="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D6-487B-887F-7D3BDF0AC95E}"/>
                </c:ext>
              </c:extLst>
            </c:dLbl>
            <c:dLbl>
              <c:idx val="7"/>
              <c:layout>
                <c:manualLayout>
                  <c:x val="1.3740338164250083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D6-487B-887F-7D3BDF0AC95E}"/>
                </c:ext>
              </c:extLst>
            </c:dLbl>
            <c:dLbl>
              <c:idx val="10"/>
              <c:layout>
                <c:manualLayout>
                  <c:x val="6.0399758454106282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5D6-487B-887F-7D3BDF0AC95E}"/>
                </c:ext>
              </c:extLst>
            </c:dLbl>
            <c:dLbl>
              <c:idx val="11"/>
              <c:layout>
                <c:manualLayout>
                  <c:x val="5.7940821256038649E-3"/>
                  <c:y val="7.9365079328122119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D6-487B-887F-7D3BDF0AC95E}"/>
                </c:ext>
              </c:extLst>
            </c:dLbl>
            <c:dLbl>
              <c:idx val="12"/>
              <c:layout>
                <c:manualLayout>
                  <c:x val="1.962681159420289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D6-487B-887F-7D3BDF0AC95E}"/>
                </c:ext>
              </c:extLst>
            </c:dLbl>
            <c:dLbl>
              <c:idx val="13"/>
              <c:layout>
                <c:manualLayout>
                  <c:x val="9.4404589371980679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D6-487B-887F-7D3BDF0AC95E}"/>
                </c:ext>
              </c:extLst>
            </c:dLbl>
            <c:dLbl>
              <c:idx val="14"/>
              <c:layout>
                <c:manualLayout>
                  <c:x val="4.6960144927536236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5D6-487B-887F-7D3BDF0AC95E}"/>
                </c:ext>
              </c:extLst>
            </c:dLbl>
            <c:dLbl>
              <c:idx val="15"/>
              <c:layout>
                <c:manualLayout>
                  <c:x val="4.0200483091787443E-3"/>
                  <c:y val="1.0080158730159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5D6-487B-887F-7D3BDF0AC95E}"/>
                </c:ext>
              </c:extLst>
            </c:dLbl>
            <c:dLbl>
              <c:idx val="17"/>
              <c:layout>
                <c:manualLayout>
                  <c:x val="3.075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5D6-487B-887F-7D3BDF0AC95E}"/>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5D6-487B-887F-7D3BDF0AC95E}"/>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5D6-487B-887F-7D3BDF0AC95E}"/>
                </c:ext>
              </c:extLst>
            </c:dLbl>
            <c:dLbl>
              <c:idx val="28"/>
              <c:layout>
                <c:manualLayout>
                  <c:x val="2.3115942028985228E-3"/>
                  <c:y val="1.0080158730160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5D6-487B-887F-7D3BDF0AC95E}"/>
                </c:ext>
              </c:extLst>
            </c:dLbl>
            <c:dLbl>
              <c:idx val="31"/>
              <c:layout>
                <c:manualLayout>
                  <c:x val="-2.4568840579710146E-3"/>
                  <c:y val="1.58730158730158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5D6-487B-887F-7D3BDF0AC95E}"/>
                </c:ext>
              </c:extLst>
            </c:dLbl>
            <c:dLbl>
              <c:idx val="33"/>
              <c:layout>
                <c:manualLayout>
                  <c:x val="2.4581417633207282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5D6-487B-887F-7D3BDF0AC95E}"/>
                </c:ext>
              </c:extLst>
            </c:dLbl>
            <c:dLbl>
              <c:idx val="34"/>
              <c:layout>
                <c:manualLayout>
                  <c:x val="1.1995169082125604E-3"/>
                  <c:y val="2.380952380952380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5D6-487B-887F-7D3BDF0AC95E}"/>
                </c:ext>
              </c:extLst>
            </c:dLbl>
            <c:dLbl>
              <c:idx val="38"/>
              <c:layout>
                <c:manualLayout>
                  <c:x val="-5.2802287655789014E-4"/>
                  <c:y val="-1.0078571428571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13-4B43-B393-30E4F5E58BA4}"/>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5D6-487B-887F-7D3BDF0AC95E}"/>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5D6-487B-887F-7D3BDF0AC95E}"/>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5D6-487B-887F-7D3BDF0AC95E}"/>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'健診受診率(通年資格)'!$L$4:$L$26</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'健診受診率(通年資格)'!$M$4:$M$26</c:f>
              <c:numCache>
                <c:formatCode>0.0%</c:formatCode>
                <c:ptCount val="23"/>
                <c:pt idx="0">
                  <c:v>0.1158529895776193</c:v>
                </c:pt>
                <c:pt idx="1">
                  <c:v>0.15944055944055943</c:v>
                </c:pt>
                <c:pt idx="2">
                  <c:v>0.24782345963608693</c:v>
                </c:pt>
                <c:pt idx="3">
                  <c:v>0.24935931819536325</c:v>
                </c:pt>
                <c:pt idx="4">
                  <c:v>0.24107565073927345</c:v>
                </c:pt>
                <c:pt idx="5">
                  <c:v>0.23137876386687797</c:v>
                </c:pt>
                <c:pt idx="6">
                  <c:v>0.22504559963520293</c:v>
                </c:pt>
                <c:pt idx="7">
                  <c:v>0.20933818457251835</c:v>
                </c:pt>
                <c:pt idx="8">
                  <c:v>0.20147917477617749</c:v>
                </c:pt>
                <c:pt idx="9">
                  <c:v>0.18854183290052082</c:v>
                </c:pt>
                <c:pt idx="10">
                  <c:v>0.17486382698394845</c:v>
                </c:pt>
                <c:pt idx="11">
                  <c:v>0.16565232956579554</c:v>
                </c:pt>
                <c:pt idx="12">
                  <c:v>0.1531570139994286</c:v>
                </c:pt>
                <c:pt idx="13">
                  <c:v>0.1390295358649789</c:v>
                </c:pt>
                <c:pt idx="14">
                  <c:v>0.12697926243742977</c:v>
                </c:pt>
                <c:pt idx="15">
                  <c:v>0.11689997218874572</c:v>
                </c:pt>
                <c:pt idx="16">
                  <c:v>0.10781740898170393</c:v>
                </c:pt>
                <c:pt idx="17">
                  <c:v>9.4364351245085187E-2</c:v>
                </c:pt>
                <c:pt idx="18">
                  <c:v>8.7963454796557955E-2</c:v>
                </c:pt>
                <c:pt idx="19">
                  <c:v>8.6014851485148508E-2</c:v>
                </c:pt>
                <c:pt idx="20">
                  <c:v>7.181145239513316E-2</c:v>
                </c:pt>
                <c:pt idx="21">
                  <c:v>5.4219458136226799E-2</c:v>
                </c:pt>
                <c:pt idx="22">
                  <c:v>0.19011502637138958</c:v>
                </c:pt>
              </c:numCache>
            </c:numRef>
          </c:val>
          <c:extLst>
            <c:ext xmlns:c16="http://schemas.microsoft.com/office/drawing/2014/chart" uri="{C3380CC4-5D6E-409C-BE32-E72D297353CC}">
              <c16:uniqueId val="{00000016-75D6-487B-887F-7D3BDF0AC95E}"/>
            </c:ext>
          </c:extLst>
        </c:ser>
        <c:dLbls>
          <c:showLegendKey val="0"/>
          <c:showVal val="0"/>
          <c:showCatName val="0"/>
          <c:showSerName val="0"/>
          <c:showPercent val="0"/>
          <c:showBubbleSize val="0"/>
        </c:dLbls>
        <c:gapWidth val="15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市区町村別_指導対象者群分析!$AP$5</c:f>
              <c:strCache>
                <c:ptCount val="1"/>
                <c:pt idx="0">
                  <c:v>治療中断者割合</c:v>
                </c:pt>
              </c:strCache>
            </c:strRef>
          </c:tx>
          <c:spPr>
            <a:solidFill>
              <a:srgbClr val="B3A2C7"/>
            </a:solidFill>
            <a:ln>
              <a:noFill/>
            </a:ln>
          </c:spPr>
          <c:invertIfNegative val="0"/>
          <c:dLbls>
            <c:dLbl>
              <c:idx val="20"/>
              <c:layout>
                <c:manualLayout>
                  <c:x val="6.1179418761800825E-3"/>
                  <c:y val="8.073596979855669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E3-4826-AC28-6591BF16E6A7}"/>
                </c:ext>
              </c:extLst>
            </c:dLbl>
            <c:dLbl>
              <c:idx val="21"/>
              <c:layout>
                <c:manualLayout>
                  <c:x val="1.2247408976444604E-2"/>
                  <c:y val="1.593365735698644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E3-4826-AC28-6591BF16E6A7}"/>
                </c:ext>
              </c:extLst>
            </c:dLbl>
            <c:dLbl>
              <c:idx val="22"/>
              <c:layout>
                <c:manualLayout>
                  <c:x val="3.212502917935034E-2"/>
                  <c:y val="2.390048602435013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E3-4826-AC28-6591BF16E6A7}"/>
                </c:ext>
              </c:extLst>
            </c:dLbl>
            <c:dLbl>
              <c:idx val="23"/>
              <c:layout>
                <c:manualLayout>
                  <c:x val="3.5183980110532656E-2"/>
                  <c:y val="2.39004860317698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E3-4826-AC28-6591BF16E6A7}"/>
                </c:ext>
              </c:extLst>
            </c:dLbl>
            <c:dLbl>
              <c:idx val="24"/>
              <c:layout>
                <c:manualLayout>
                  <c:x val="4.2831357438488732E-2"/>
                  <c:y val="1.593365734956675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E3-4826-AC28-6591BF16E6A7}"/>
                </c:ext>
              </c:extLst>
            </c:dLbl>
            <c:dLbl>
              <c:idx val="25"/>
              <c:layout>
                <c:manualLayout>
                  <c:x val="5.6602560142705802E-2"/>
                  <c:y val="2.39004860317698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E3-4826-AC28-6591BF16E6A7}"/>
                </c:ext>
              </c:extLst>
            </c:dLbl>
            <c:dLbl>
              <c:idx val="26"/>
              <c:layout>
                <c:manualLayout>
                  <c:x val="6.90875141151896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E3-4826-AC28-6591BF16E6A7}"/>
                </c:ext>
              </c:extLst>
            </c:dLbl>
            <c:dLbl>
              <c:idx val="27"/>
              <c:layout>
                <c:manualLayout>
                  <c:x val="6.90875141151896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E3-4826-AC28-6591BF16E6A7}"/>
                </c:ext>
              </c:extLst>
            </c:dLbl>
            <c:dLbl>
              <c:idx val="28"/>
              <c:layout>
                <c:manualLayout>
                  <c:x val="7.3693348389535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CE3-4826-AC28-6591BF16E6A7}"/>
                </c:ext>
              </c:extLst>
            </c:dLbl>
            <c:dLbl>
              <c:idx val="29"/>
              <c:layout>
                <c:manualLayout>
                  <c:x val="7.369334838953547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CE3-4826-AC28-6591BF16E6A7}"/>
                </c:ext>
              </c:extLst>
            </c:dLbl>
            <c:dLbl>
              <c:idx val="30"/>
              <c:layout>
                <c:manualLayout>
                  <c:x val="8.290501693822753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CE3-4826-AC28-6591BF16E6A7}"/>
                </c:ext>
              </c:extLst>
            </c:dLbl>
            <c:dLbl>
              <c:idx val="31"/>
              <c:layout>
                <c:manualLayout>
                  <c:x val="8.74275362318840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CE3-4826-AC28-6591BF16E6A7}"/>
                </c:ext>
              </c:extLst>
            </c:dLbl>
            <c:dLbl>
              <c:idx val="36"/>
              <c:layout>
                <c:manualLayout>
                  <c:x val="3.34885805917854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68-4FAC-8649-94850833E167}"/>
                </c:ext>
              </c:extLst>
            </c:dLbl>
            <c:dLbl>
              <c:idx val="37"/>
              <c:layout>
                <c:manualLayout>
                  <c:x val="5.0302694151565849E-3"/>
                  <c:y val="7.52254244152625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BE-4D22-A8CE-88C798E99C51}"/>
                </c:ext>
              </c:extLst>
            </c:dLbl>
            <c:dLbl>
              <c:idx val="38"/>
              <c:layout>
                <c:manualLayout>
                  <c:x val="7.1269323671497584E-3"/>
                  <c:y val="1.632341517946470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BE-4D22-A8CE-88C798E99C51}"/>
                </c:ext>
              </c:extLst>
            </c:dLbl>
            <c:dLbl>
              <c:idx val="39"/>
              <c:layout>
                <c:manualLayout>
                  <c:x val="7.1270531400965623E-3"/>
                  <c:y val="8.161707593532945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BE-4D22-A8CE-88C798E99C51}"/>
                </c:ext>
              </c:extLst>
            </c:dLbl>
            <c:dLbl>
              <c:idx val="40"/>
              <c:layout>
                <c:manualLayout>
                  <c:x val="8.8030193236714981E-3"/>
                  <c:y val="1.61545368845636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BE-4D22-A8CE-88C798E99C51}"/>
                </c:ext>
              </c:extLst>
            </c:dLbl>
            <c:dLbl>
              <c:idx val="41"/>
              <c:layout>
                <c:manualLayout>
                  <c:x val="5.8783816425120776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BE-4D22-A8CE-88C798E99C51}"/>
                </c:ext>
              </c:extLst>
            </c:dLbl>
            <c:dLbl>
              <c:idx val="42"/>
              <c:layout>
                <c:manualLayout>
                  <c:x val="7.9841787439612968E-3"/>
                  <c:y val="1.632341516426234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BBE-4D22-A8CE-88C798E99C51}"/>
                </c:ext>
              </c:extLst>
            </c:dLbl>
            <c:dLbl>
              <c:idx val="43"/>
              <c:layout>
                <c:manualLayout>
                  <c:x val="2.1790913915230383E-2"/>
                  <c:y val="3.26468303513282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BBE-4D22-A8CE-88C798E99C51}"/>
                </c:ext>
              </c:extLst>
            </c:dLbl>
            <c:dLbl>
              <c:idx val="44"/>
              <c:layout>
                <c:manualLayout>
                  <c:x val="2.1793155276923534E-2"/>
                  <c:y val="2.44851227577952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BBE-4D22-A8CE-88C798E99C51}"/>
                </c:ext>
              </c:extLst>
            </c:dLbl>
            <c:dLbl>
              <c:idx val="45"/>
              <c:layout>
                <c:manualLayout>
                  <c:x val="2.346995751301131E-2"/>
                  <c:y val="1.632341517946470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BBE-4D22-A8CE-88C798E99C51}"/>
                </c:ext>
              </c:extLst>
            </c:dLbl>
            <c:dLbl>
              <c:idx val="46"/>
              <c:layout>
                <c:manualLayout>
                  <c:x val="2.3472198874704586E-2"/>
                  <c:y val="3.26468303437270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BBE-4D22-A8CE-88C798E99C51}"/>
                </c:ext>
              </c:extLst>
            </c:dLbl>
            <c:dLbl>
              <c:idx val="47"/>
              <c:layout>
                <c:manualLayout>
                  <c:x val="2.8497859169971027E-2"/>
                  <c:y val="3.26468303437270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BBE-4D22-A8CE-88C798E99C51}"/>
                </c:ext>
              </c:extLst>
            </c:dLbl>
            <c:dLbl>
              <c:idx val="48"/>
              <c:layout>
                <c:manualLayout>
                  <c:x val="3.1849090435648202E-2"/>
                  <c:y val="1.632341517946470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BBE-4D22-A8CE-88C798E99C51}"/>
                </c:ext>
              </c:extLst>
            </c:dLbl>
            <c:dLbl>
              <c:idx val="49"/>
              <c:layout>
                <c:manualLayout>
                  <c:x val="3.3523519465237468E-2"/>
                  <c:y val="4.080853793725999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BBE-4D22-A8CE-88C798E99C51}"/>
                </c:ext>
              </c:extLst>
            </c:dLbl>
            <c:dLbl>
              <c:idx val="50"/>
              <c:layout>
                <c:manualLayout>
                  <c:x val="-8.38378235859436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BBE-4D22-A8CE-88C798E99C51}"/>
                </c:ext>
              </c:extLst>
            </c:dLbl>
            <c:dLbl>
              <c:idx val="51"/>
              <c:layout>
                <c:manualLayout>
                  <c:x val="-6.70702588687550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BBE-4D22-A8CE-88C798E99C51}"/>
                </c:ext>
              </c:extLst>
            </c:dLbl>
            <c:dLbl>
              <c:idx val="52"/>
              <c:layout>
                <c:manualLayout>
                  <c:x val="-5.0302694151566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BBE-4D22-A8CE-88C798E99C51}"/>
                </c:ext>
              </c:extLst>
            </c:dLbl>
            <c:dLbl>
              <c:idx val="53"/>
              <c:layout>
                <c:manualLayout>
                  <c:x val="-6.707025886875446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BBE-4D22-A8CE-88C798E99C51}"/>
                </c:ext>
              </c:extLst>
            </c:dLbl>
            <c:dLbl>
              <c:idx val="54"/>
              <c:layout>
                <c:manualLayout>
                  <c:x val="-1.6767564717188616E-3"/>
                  <c:y val="1.504508488305251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BBE-4D22-A8CE-88C798E99C51}"/>
                </c:ext>
              </c:extLst>
            </c:dLbl>
            <c:dLbl>
              <c:idx val="55"/>
              <c:layout>
                <c:manualLayout>
                  <c:x val="-3.348858059178602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68-4FAC-8649-94850833E167}"/>
                </c:ext>
              </c:extLst>
            </c:dLbl>
            <c:dLbl>
              <c:idx val="56"/>
              <c:layout>
                <c:manualLayout>
                  <c:x val="-5.0232870887678112E-3"/>
                  <c:y val="1.5202365044377302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68-4FAC-8649-94850833E167}"/>
                </c:ext>
              </c:extLst>
            </c:dLbl>
            <c:numFmt formatCode="0.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市区町村別_指導対象者群分析!$AP$6:$AP$48</c:f>
              <c:strCache>
                <c:ptCount val="43"/>
                <c:pt idx="0">
                  <c:v>箕面市</c:v>
                </c:pt>
                <c:pt idx="1">
                  <c:v>能勢町</c:v>
                </c:pt>
                <c:pt idx="2">
                  <c:v>四條畷市</c:v>
                </c:pt>
                <c:pt idx="3">
                  <c:v>大東市</c:v>
                </c:pt>
                <c:pt idx="4">
                  <c:v>守口市</c:v>
                </c:pt>
                <c:pt idx="5">
                  <c:v>大阪市</c:v>
                </c:pt>
                <c:pt idx="6">
                  <c:v>池田市</c:v>
                </c:pt>
                <c:pt idx="7">
                  <c:v>高石市</c:v>
                </c:pt>
                <c:pt idx="8">
                  <c:v>八尾市</c:v>
                </c:pt>
                <c:pt idx="9">
                  <c:v>交野市</c:v>
                </c:pt>
                <c:pt idx="10">
                  <c:v>摂津市</c:v>
                </c:pt>
                <c:pt idx="11">
                  <c:v>泉南市</c:v>
                </c:pt>
                <c:pt idx="12">
                  <c:v>茨木市</c:v>
                </c:pt>
                <c:pt idx="13">
                  <c:v>大阪狭山市</c:v>
                </c:pt>
                <c:pt idx="14">
                  <c:v>貝塚市</c:v>
                </c:pt>
                <c:pt idx="15">
                  <c:v>豊中市</c:v>
                </c:pt>
                <c:pt idx="16">
                  <c:v>和泉市</c:v>
                </c:pt>
                <c:pt idx="17">
                  <c:v>泉大津市</c:v>
                </c:pt>
                <c:pt idx="18">
                  <c:v>岸和田市</c:v>
                </c:pt>
                <c:pt idx="19">
                  <c:v>堺市</c:v>
                </c:pt>
                <c:pt idx="20">
                  <c:v>枚方市</c:v>
                </c:pt>
                <c:pt idx="21">
                  <c:v>柏原市</c:v>
                </c:pt>
                <c:pt idx="22">
                  <c:v>東大阪市</c:v>
                </c:pt>
                <c:pt idx="23">
                  <c:v>寝屋川市</c:v>
                </c:pt>
                <c:pt idx="24">
                  <c:v>富田林市</c:v>
                </c:pt>
                <c:pt idx="25">
                  <c:v>吹田市</c:v>
                </c:pt>
                <c:pt idx="26">
                  <c:v>松原市</c:v>
                </c:pt>
                <c:pt idx="27">
                  <c:v>島本町</c:v>
                </c:pt>
                <c:pt idx="28">
                  <c:v>泉佐野市</c:v>
                </c:pt>
                <c:pt idx="29">
                  <c:v>高槻市</c:v>
                </c:pt>
                <c:pt idx="30">
                  <c:v>豊能町</c:v>
                </c:pt>
                <c:pt idx="31">
                  <c:v>門真市</c:v>
                </c:pt>
                <c:pt idx="32">
                  <c:v>太子町</c:v>
                </c:pt>
                <c:pt idx="33">
                  <c:v>熊取町</c:v>
                </c:pt>
                <c:pt idx="34">
                  <c:v>河内長野市</c:v>
                </c:pt>
                <c:pt idx="35">
                  <c:v>羽曳野市</c:v>
                </c:pt>
                <c:pt idx="36">
                  <c:v>藤井寺市</c:v>
                </c:pt>
                <c:pt idx="37">
                  <c:v>忠岡町</c:v>
                </c:pt>
                <c:pt idx="38">
                  <c:v>岬町</c:v>
                </c:pt>
                <c:pt idx="39">
                  <c:v>阪南市</c:v>
                </c:pt>
                <c:pt idx="40">
                  <c:v>田尻町</c:v>
                </c:pt>
                <c:pt idx="41">
                  <c:v>河南町</c:v>
                </c:pt>
                <c:pt idx="42">
                  <c:v>千早赤阪村</c:v>
                </c:pt>
              </c:strCache>
            </c:strRef>
          </c:cat>
          <c:val>
            <c:numRef>
              <c:f>市区町村別_指導対象者群分析!$AQ$6:$AQ$48</c:f>
              <c:numCache>
                <c:formatCode>0.00%</c:formatCode>
                <c:ptCount val="43"/>
                <c:pt idx="0">
                  <c:v>6.9571993098458285E-3</c:v>
                </c:pt>
                <c:pt idx="1">
                  <c:v>6.8277310924369748E-3</c:v>
                </c:pt>
                <c:pt idx="2">
                  <c:v>6.5095690665277961E-3</c:v>
                </c:pt>
                <c:pt idx="3">
                  <c:v>5.7240287419315552E-3</c:v>
                </c:pt>
                <c:pt idx="4">
                  <c:v>5.6129427857176551E-3</c:v>
                </c:pt>
                <c:pt idx="5">
                  <c:v>5.576589514519649E-3</c:v>
                </c:pt>
                <c:pt idx="6">
                  <c:v>5.4948782307848859E-3</c:v>
                </c:pt>
                <c:pt idx="7">
                  <c:v>5.4712758020392938E-3</c:v>
                </c:pt>
                <c:pt idx="8">
                  <c:v>5.4365037474928745E-3</c:v>
                </c:pt>
                <c:pt idx="9">
                  <c:v>5.3698250476355448E-3</c:v>
                </c:pt>
                <c:pt idx="10">
                  <c:v>5.3631488046541227E-3</c:v>
                </c:pt>
                <c:pt idx="11">
                  <c:v>5.3616244581336982E-3</c:v>
                </c:pt>
                <c:pt idx="12">
                  <c:v>5.3539207856361107E-3</c:v>
                </c:pt>
                <c:pt idx="13">
                  <c:v>5.270092226613966E-3</c:v>
                </c:pt>
                <c:pt idx="14">
                  <c:v>5.221477678182926E-3</c:v>
                </c:pt>
                <c:pt idx="15">
                  <c:v>5.1627300062406624E-3</c:v>
                </c:pt>
                <c:pt idx="16">
                  <c:v>5.1506093354794207E-3</c:v>
                </c:pt>
                <c:pt idx="17">
                  <c:v>5.1200000000000004E-3</c:v>
                </c:pt>
                <c:pt idx="18">
                  <c:v>5.1018436207629575E-3</c:v>
                </c:pt>
                <c:pt idx="19">
                  <c:v>5.1009839461418956E-3</c:v>
                </c:pt>
                <c:pt idx="20">
                  <c:v>5.0255749901634656E-3</c:v>
                </c:pt>
                <c:pt idx="21">
                  <c:v>4.9766099333134273E-3</c:v>
                </c:pt>
                <c:pt idx="22">
                  <c:v>4.7668790183760246E-3</c:v>
                </c:pt>
                <c:pt idx="23">
                  <c:v>4.7428052814942768E-3</c:v>
                </c:pt>
                <c:pt idx="24">
                  <c:v>4.667798254122211E-3</c:v>
                </c:pt>
                <c:pt idx="25">
                  <c:v>4.5402951191827468E-3</c:v>
                </c:pt>
                <c:pt idx="26">
                  <c:v>4.4043398861317003E-3</c:v>
                </c:pt>
                <c:pt idx="27">
                  <c:v>4.3950959981494337E-3</c:v>
                </c:pt>
                <c:pt idx="28">
                  <c:v>4.382255708464673E-3</c:v>
                </c:pt>
                <c:pt idx="29">
                  <c:v>4.343145625301607E-3</c:v>
                </c:pt>
                <c:pt idx="30">
                  <c:v>4.27158273381295E-3</c:v>
                </c:pt>
                <c:pt idx="31">
                  <c:v>4.2278466548591673E-3</c:v>
                </c:pt>
                <c:pt idx="32">
                  <c:v>4.0962621607782898E-3</c:v>
                </c:pt>
                <c:pt idx="33">
                  <c:v>4.0349697377269674E-3</c:v>
                </c:pt>
                <c:pt idx="34">
                  <c:v>3.8814782418543628E-3</c:v>
                </c:pt>
                <c:pt idx="35">
                  <c:v>3.8429206196709501E-3</c:v>
                </c:pt>
                <c:pt idx="36">
                  <c:v>3.5211267605633804E-3</c:v>
                </c:pt>
                <c:pt idx="37">
                  <c:v>3.4951456310679612E-3</c:v>
                </c:pt>
                <c:pt idx="38">
                  <c:v>3.4733185980423114E-3</c:v>
                </c:pt>
                <c:pt idx="39">
                  <c:v>3.4594095940959409E-3</c:v>
                </c:pt>
                <c:pt idx="40">
                  <c:v>2.8846153846153848E-3</c:v>
                </c:pt>
                <c:pt idx="41">
                  <c:v>2.2590361445783132E-3</c:v>
                </c:pt>
                <c:pt idx="42">
                  <c:v>1.6652789342214821E-3</c:v>
                </c:pt>
              </c:numCache>
            </c:numRef>
          </c:val>
          <c:extLst>
            <c:ext xmlns:c16="http://schemas.microsoft.com/office/drawing/2014/chart" uri="{C3380CC4-5D6E-409C-BE32-E72D297353CC}">
              <c16:uniqueId val="{00000015-07B5-46BC-BDCC-58B874FB047F}"/>
            </c:ext>
          </c:extLst>
        </c:ser>
        <c:dLbls>
          <c:showLegendKey val="0"/>
          <c:showVal val="0"/>
          <c:showCatName val="0"/>
          <c:showSerName val="0"/>
          <c:showPercent val="0"/>
          <c:showBubbleSize val="0"/>
        </c:dLbls>
        <c:gapWidth val="150"/>
        <c:axId val="459735552"/>
        <c:axId val="45267283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07B5-46BC-BDCC-58B874FB047F}"/>
              </c:ext>
            </c:extLst>
          </c:dPt>
          <c:dLbls>
            <c:dLbl>
              <c:idx val="0"/>
              <c:layout>
                <c:manualLayout>
                  <c:x val="4.0071460992008225E-3"/>
                  <c:y val="-0.8973819720545663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4F72-4B73-99F3-5D587368A0FF}"/>
                </c:ext>
              </c:extLst>
            </c:dLbl>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市区町村別_指導対象者群分析!$AS$6:$AS$48</c:f>
              <c:numCache>
                <c:formatCode>0.00%</c:formatCode>
                <c:ptCount val="43"/>
                <c:pt idx="0">
                  <c:v>5.1056089969386837E-3</c:v>
                </c:pt>
                <c:pt idx="1">
                  <c:v>5.1056089969386837E-3</c:v>
                </c:pt>
                <c:pt idx="2">
                  <c:v>5.1056089969386837E-3</c:v>
                </c:pt>
                <c:pt idx="3">
                  <c:v>5.1056089969386837E-3</c:v>
                </c:pt>
                <c:pt idx="4">
                  <c:v>5.1056089969386837E-3</c:v>
                </c:pt>
                <c:pt idx="5">
                  <c:v>5.1056089969386837E-3</c:v>
                </c:pt>
                <c:pt idx="6">
                  <c:v>5.1056089969386837E-3</c:v>
                </c:pt>
                <c:pt idx="7">
                  <c:v>5.1056089969386837E-3</c:v>
                </c:pt>
                <c:pt idx="8">
                  <c:v>5.1056089969386837E-3</c:v>
                </c:pt>
                <c:pt idx="9">
                  <c:v>5.1056089969386837E-3</c:v>
                </c:pt>
                <c:pt idx="10">
                  <c:v>5.1056089969386837E-3</c:v>
                </c:pt>
                <c:pt idx="11">
                  <c:v>5.1056089969386837E-3</c:v>
                </c:pt>
                <c:pt idx="12">
                  <c:v>5.1056089969386837E-3</c:v>
                </c:pt>
                <c:pt idx="13">
                  <c:v>5.1056089969386837E-3</c:v>
                </c:pt>
                <c:pt idx="14">
                  <c:v>5.1056089969386837E-3</c:v>
                </c:pt>
                <c:pt idx="15">
                  <c:v>5.1056089969386837E-3</c:v>
                </c:pt>
                <c:pt idx="16">
                  <c:v>5.1056089969386837E-3</c:v>
                </c:pt>
                <c:pt idx="17">
                  <c:v>5.1056089969386837E-3</c:v>
                </c:pt>
                <c:pt idx="18">
                  <c:v>5.1056089969386837E-3</c:v>
                </c:pt>
                <c:pt idx="19">
                  <c:v>5.1056089969386837E-3</c:v>
                </c:pt>
                <c:pt idx="20">
                  <c:v>5.1056089969386837E-3</c:v>
                </c:pt>
                <c:pt idx="21">
                  <c:v>5.1056089969386837E-3</c:v>
                </c:pt>
                <c:pt idx="22">
                  <c:v>5.1056089969386837E-3</c:v>
                </c:pt>
                <c:pt idx="23">
                  <c:v>5.1056089969386837E-3</c:v>
                </c:pt>
                <c:pt idx="24">
                  <c:v>5.1056089969386837E-3</c:v>
                </c:pt>
                <c:pt idx="25">
                  <c:v>5.1056089969386837E-3</c:v>
                </c:pt>
                <c:pt idx="26">
                  <c:v>5.1056089969386837E-3</c:v>
                </c:pt>
                <c:pt idx="27">
                  <c:v>5.1056089969386837E-3</c:v>
                </c:pt>
                <c:pt idx="28">
                  <c:v>5.1056089969386837E-3</c:v>
                </c:pt>
                <c:pt idx="29">
                  <c:v>5.1056089969386837E-3</c:v>
                </c:pt>
                <c:pt idx="30">
                  <c:v>5.1056089969386837E-3</c:v>
                </c:pt>
                <c:pt idx="31">
                  <c:v>5.1056089969386837E-3</c:v>
                </c:pt>
                <c:pt idx="32">
                  <c:v>5.1056089969386837E-3</c:v>
                </c:pt>
                <c:pt idx="33">
                  <c:v>5.1056089969386837E-3</c:v>
                </c:pt>
                <c:pt idx="34">
                  <c:v>5.1056089969386837E-3</c:v>
                </c:pt>
                <c:pt idx="35">
                  <c:v>5.1056089969386837E-3</c:v>
                </c:pt>
                <c:pt idx="36">
                  <c:v>5.1056089969386837E-3</c:v>
                </c:pt>
                <c:pt idx="37">
                  <c:v>5.1056089969386837E-3</c:v>
                </c:pt>
                <c:pt idx="38">
                  <c:v>5.1056089969386837E-3</c:v>
                </c:pt>
                <c:pt idx="39">
                  <c:v>5.1056089969386837E-3</c:v>
                </c:pt>
                <c:pt idx="40">
                  <c:v>5.1056089969386837E-3</c:v>
                </c:pt>
                <c:pt idx="41">
                  <c:v>5.1056089969386837E-3</c:v>
                </c:pt>
                <c:pt idx="42">
                  <c:v>5.1056089969386837E-3</c:v>
                </c:pt>
              </c:numCache>
            </c:numRef>
          </c:xVal>
          <c:yVal>
            <c:numRef>
              <c:f>市区町村別_指導対象者群分析!$AT$6:$AT$48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17-07B5-46BC-BDCC-58B874FB047F}"/>
            </c:ext>
          </c:extLst>
        </c:ser>
        <c:dLbls>
          <c:showLegendKey val="0"/>
          <c:showVal val="0"/>
          <c:showCatName val="0"/>
          <c:showSerName val="0"/>
          <c:showPercent val="0"/>
          <c:showBubbleSize val="0"/>
        </c:dLbls>
        <c:axId val="459530816"/>
        <c:axId val="459530240"/>
      </c:scatterChart>
      <c:catAx>
        <c:axId val="459735552"/>
        <c:scaling>
          <c:orientation val="maxMin"/>
        </c:scaling>
        <c:delete val="0"/>
        <c:axPos val="l"/>
        <c:numFmt formatCode="General" sourceLinked="0"/>
        <c:majorTickMark val="none"/>
        <c:minorTickMark val="none"/>
        <c:tickLblPos val="nextTo"/>
        <c:spPr>
          <a:ln>
            <a:solidFill>
              <a:srgbClr val="7F7F7F"/>
            </a:solidFill>
          </a:ln>
        </c:spPr>
        <c:crossAx val="452672832"/>
        <c:crossesAt val="0"/>
        <c:auto val="1"/>
        <c:lblAlgn val="ctr"/>
        <c:lblOffset val="100"/>
        <c:noMultiLvlLbl val="0"/>
      </c:catAx>
      <c:valAx>
        <c:axId val="45267283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54695652173913"/>
              <c:y val="2.2372936507936512E-2"/>
            </c:manualLayout>
          </c:layout>
          <c:overlay val="0"/>
        </c:title>
        <c:numFmt formatCode="0.00%" sourceLinked="0"/>
        <c:majorTickMark val="out"/>
        <c:minorTickMark val="none"/>
        <c:tickLblPos val="nextTo"/>
        <c:spPr>
          <a:ln>
            <a:solidFill>
              <a:srgbClr val="7F7F7F"/>
            </a:solidFill>
          </a:ln>
        </c:spPr>
        <c:crossAx val="459735552"/>
        <c:crosses val="autoZero"/>
        <c:crossBetween val="between"/>
      </c:valAx>
      <c:valAx>
        <c:axId val="459530240"/>
        <c:scaling>
          <c:orientation val="minMax"/>
          <c:max val="50"/>
          <c:min val="0"/>
        </c:scaling>
        <c:delete val="1"/>
        <c:axPos val="r"/>
        <c:numFmt formatCode="General" sourceLinked="1"/>
        <c:majorTickMark val="out"/>
        <c:minorTickMark val="none"/>
        <c:tickLblPos val="nextTo"/>
        <c:crossAx val="459530816"/>
        <c:crosses val="max"/>
        <c:crossBetween val="midCat"/>
      </c:valAx>
      <c:valAx>
        <c:axId val="459530816"/>
        <c:scaling>
          <c:orientation val="minMax"/>
        </c:scaling>
        <c:delete val="1"/>
        <c:axPos val="b"/>
        <c:numFmt formatCode="0.00%" sourceLinked="1"/>
        <c:majorTickMark val="out"/>
        <c:minorTickMark val="none"/>
        <c:tickLblPos val="nextTo"/>
        <c:crossAx val="4595302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04163490364444E-2"/>
          <c:y val="9.5587663400265671E-2"/>
          <c:w val="0.80866626905287609"/>
          <c:h val="0.58368073782443863"/>
        </c:manualLayout>
      </c:layout>
      <c:barChart>
        <c:barDir val="col"/>
        <c:grouping val="clustered"/>
        <c:varyColors val="0"/>
        <c:ser>
          <c:idx val="3"/>
          <c:order val="0"/>
          <c:tx>
            <c:strRef>
              <c:f>指導対象者群別医療費!$M$3</c:f>
              <c:strCache>
                <c:ptCount val="1"/>
                <c:pt idx="0">
                  <c:v>患者一人当たりの
医療費</c:v>
                </c:pt>
              </c:strCache>
            </c:strRef>
          </c:tx>
          <c:spPr>
            <a:solidFill>
              <a:srgbClr val="FFC000"/>
            </a:solidFill>
          </c:spPr>
          <c:invertIfNegative val="0"/>
          <c:dLbls>
            <c:dLbl>
              <c:idx val="0"/>
              <c:layout>
                <c:manualLayout>
                  <c:x val="9.205194290605071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C5-49CE-AD33-7AF78C0794F0}"/>
                </c:ext>
              </c:extLst>
            </c:dLbl>
            <c:dLbl>
              <c:idx val="1"/>
              <c:layout>
                <c:manualLayout>
                  <c:x val="3.0757121666212576E-3"/>
                  <c:y val="6.95624485414193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29-4632-AF07-3B9EE41EBF08}"/>
                </c:ext>
              </c:extLst>
            </c:dLbl>
            <c:dLbl>
              <c:idx val="3"/>
              <c:layout>
                <c:manualLayout>
                  <c:x val="-4.60259714530257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C5-49CE-AD33-7AF78C0794F0}"/>
                </c:ext>
              </c:extLst>
            </c:dLbl>
            <c:dLbl>
              <c:idx val="4"/>
              <c:layout>
                <c:manualLayout>
                  <c:x val="-1.5268300608787095E-3"/>
                  <c:y val="-2.3136050801275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29-4632-AF07-3B9EE41EBF08}"/>
                </c:ext>
              </c:extLst>
            </c:dLbl>
            <c:dLbl>
              <c:idx val="5"/>
              <c:layout>
                <c:manualLayout>
                  <c:x val="4.6025971453025425E-3"/>
                  <c:y val="-4.1594454072790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C5-49CE-AD33-7AF78C0794F0}"/>
                </c:ext>
              </c:extLst>
            </c:dLbl>
            <c:dLbl>
              <c:idx val="6"/>
              <c:layout>
                <c:manualLayout>
                  <c:x val="-4.602597145302542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C5-49CE-AD33-7AF78C0794F0}"/>
                </c:ext>
              </c:extLst>
            </c:dLbl>
            <c:dLbl>
              <c:idx val="7"/>
              <c:layout>
                <c:manualLayout>
                  <c:x val="4.6025971453025425E-3"/>
                  <c:y val="-1.384080022926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29-4632-AF07-3B9EE41EBF08}"/>
                </c:ext>
              </c:extLst>
            </c:dLbl>
            <c:dLbl>
              <c:idx val="8"/>
              <c:layout>
                <c:manualLayout>
                  <c:x val="4.6025971453024861E-3"/>
                  <c:y val="-8.47284646911555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C5-49CE-AD33-7AF78C0794F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指導対象者群別医療費!$M$4:$M$19</c:f>
              <c:strCache>
                <c:ptCount val="16"/>
                <c:pt idx="0">
                  <c:v>対象者</c:v>
                </c:pt>
                <c:pt idx="1">
                  <c:v>健診受診者</c:v>
                </c:pt>
                <c:pt idx="2">
                  <c:v>健診未受診者</c:v>
                </c:pt>
                <c:pt idx="3">
                  <c:v>健診結果優良者</c:v>
                </c:pt>
                <c:pt idx="4">
                  <c:v>保健指導予備群</c:v>
                </c:pt>
                <c:pt idx="5">
                  <c:v>内臓脂肪蓄積リスク有</c:v>
                </c:pt>
                <c:pt idx="6">
                  <c:v>内臓脂肪蓄積リスク無</c:v>
                </c:pt>
                <c:pt idx="7">
                  <c:v>受診勧奨値除外後の
保健指導対象者</c:v>
                </c:pt>
                <c:pt idx="8">
                  <c:v>医療機関受診勧奨対象者</c:v>
                </c:pt>
                <c:pt idx="9">
                  <c:v>健診異常値放置者</c:v>
                </c:pt>
                <c:pt idx="10">
                  <c:v>健診受診治療中者</c:v>
                </c:pt>
                <c:pt idx="11">
                  <c:v>健診未受診治療中者</c:v>
                </c:pt>
                <c:pt idx="12">
                  <c:v>治療中断者</c:v>
                </c:pt>
                <c:pt idx="13">
                  <c:v>生活習慣病状態不明者</c:v>
                </c:pt>
                <c:pt idx="14">
                  <c:v>生活習慣病受診有</c:v>
                </c:pt>
                <c:pt idx="15">
                  <c:v>生活習慣病受診無</c:v>
                </c:pt>
              </c:strCache>
            </c:strRef>
          </c:cat>
          <c:val>
            <c:numRef>
              <c:f>指導対象者群別医療費!$G$4:$G$19</c:f>
              <c:numCache>
                <c:formatCode>General</c:formatCode>
                <c:ptCount val="16"/>
                <c:pt idx="0">
                  <c:v>806249.1655943708</c:v>
                </c:pt>
                <c:pt idx="1">
                  <c:v>486672.62263007055</c:v>
                </c:pt>
                <c:pt idx="2">
                  <c:v>884387.12795035518</c:v>
                </c:pt>
                <c:pt idx="3">
                  <c:v>494413.20383678621</c:v>
                </c:pt>
                <c:pt idx="4">
                  <c:v>503373.46238975151</c:v>
                </c:pt>
                <c:pt idx="5">
                  <c:v>524366.17667557206</c:v>
                </c:pt>
                <c:pt idx="6">
                  <c:v>494852.65723715228</c:v>
                </c:pt>
                <c:pt idx="7">
                  <c:v>521597.16840536514</c:v>
                </c:pt>
                <c:pt idx="8">
                  <c:v>476143.09471945325</c:v>
                </c:pt>
                <c:pt idx="9">
                  <c:v>233043.62124414224</c:v>
                </c:pt>
                <c:pt idx="10">
                  <c:v>499637.44298806478</c:v>
                </c:pt>
                <c:pt idx="11">
                  <c:v>937970.59778460721</c:v>
                </c:pt>
                <c:pt idx="12">
                  <c:v>477188.58003010537</c:v>
                </c:pt>
                <c:pt idx="13">
                  <c:v>707793.23531068093</c:v>
                </c:pt>
                <c:pt idx="14">
                  <c:v>990435.80244868668</c:v>
                </c:pt>
                <c:pt idx="15">
                  <c:v>541156.9007665891</c:v>
                </c:pt>
              </c:numCache>
            </c:numRef>
          </c:val>
          <c:extLst>
            <c:ext xmlns:c16="http://schemas.microsoft.com/office/drawing/2014/chart" uri="{C3380CC4-5D6E-409C-BE32-E72D297353CC}">
              <c16:uniqueId val="{00000003-A829-4632-AF07-3B9EE41EBF08}"/>
            </c:ext>
          </c:extLst>
        </c:ser>
        <c:dLbls>
          <c:showLegendKey val="0"/>
          <c:showVal val="0"/>
          <c:showCatName val="0"/>
          <c:showSerName val="0"/>
          <c:showPercent val="0"/>
          <c:showBubbleSize val="0"/>
        </c:dLbls>
        <c:gapWidth val="15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r>
                  <a:rPr lang="ja-JP" altLang="en-US"/>
                  <a:t>円</a:t>
                </a:r>
                <a:r>
                  <a:rPr lang="en-US" altLang="ja-JP"/>
                  <a:t>)</a:t>
                </a:r>
                <a:endParaRPr lang="ja-JP"/>
              </a:p>
            </c:rich>
          </c:tx>
          <c:layout>
            <c:manualLayout>
              <c:xMode val="edge"/>
              <c:yMode val="edge"/>
              <c:x val="5.0967335694608422E-2"/>
              <c:y val="2.517370224555264E-2"/>
            </c:manualLayout>
          </c:layout>
          <c:overlay val="0"/>
        </c:title>
        <c:numFmt formatCode="General" sourceLinked="1"/>
        <c:majorTickMark val="out"/>
        <c:minorTickMark val="none"/>
        <c:tickLblPos val="nextTo"/>
        <c:spPr>
          <a:ln>
            <a:solidFill>
              <a:srgbClr val="7F7F7F"/>
            </a:solidFill>
          </a:ln>
        </c:spPr>
        <c:crossAx val="458256384"/>
        <c:crosses val="autoZero"/>
        <c:crossBetween val="between"/>
      </c:valAx>
    </c:plotArea>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地区別_指導対象者群別医療費!$BQ$5</c:f>
              <c:strCache>
                <c:ptCount val="1"/>
                <c:pt idx="0">
                  <c:v>健診異常値放置者　患者一人当たりの医療費</c:v>
                </c:pt>
              </c:strCache>
            </c:strRef>
          </c:tx>
          <c:spPr>
            <a:solidFill>
              <a:schemeClr val="accent3">
                <a:lumMod val="60000"/>
                <a:lumOff val="40000"/>
              </a:schemeClr>
            </a:solidFill>
            <a:ln>
              <a:noFill/>
            </a:ln>
          </c:spPr>
          <c:invertIfNegative val="0"/>
          <c:dLbls>
            <c:dLbl>
              <c:idx val="0"/>
              <c:layout>
                <c:manualLayout>
                  <c:x val="0"/>
                  <c:y val="1.847862251221187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7C-488E-A010-BD843AFFB11F}"/>
                </c:ext>
              </c:extLst>
            </c:dLbl>
            <c:dLbl>
              <c:idx val="1"/>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F6-476F-AB0D-E0850AC0F976}"/>
                </c:ext>
              </c:extLst>
            </c:dLbl>
            <c:dLbl>
              <c:idx val="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F6-476F-AB0D-E0850AC0F976}"/>
                </c:ext>
              </c:extLst>
            </c:dLbl>
            <c:dLbl>
              <c:idx val="3"/>
              <c:layout>
                <c:manualLayout>
                  <c:x val="2.30072463768115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F6-476F-AB0D-E0850AC0F976}"/>
                </c:ext>
              </c:extLst>
            </c:dLbl>
            <c:dLbl>
              <c:idx val="4"/>
              <c:layout>
                <c:manualLayout>
                  <c:x val="2.30072463768114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F6-476F-AB0D-E0850AC0F976}"/>
                </c:ext>
              </c:extLst>
            </c:dLbl>
            <c:dLbl>
              <c:idx val="5"/>
              <c:layout>
                <c:manualLayout>
                  <c:x val="2.3007246376811594E-2"/>
                  <c:y val="-1.007936507936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7C-488E-A010-BD843AFFB11F}"/>
                </c:ext>
              </c:extLst>
            </c:dLbl>
            <c:dLbl>
              <c:idx val="6"/>
              <c:layout>
                <c:manualLayout>
                  <c:x val="2.306086956521728E-2"/>
                  <c:y val="1.03085002519909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7C-488E-A010-BD843AFFB11F}"/>
                </c:ext>
              </c:extLst>
            </c:dLbl>
            <c:dLbl>
              <c:idx val="7"/>
              <c:layout>
                <c:manualLayout>
                  <c:x val="3.681159420289843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F6-476F-AB0D-E0850AC0F976}"/>
                </c:ext>
              </c:extLst>
            </c:dLbl>
            <c:numFmt formatCode="#,##0_);[Red]\(#,##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地区別_指導対象者群別医療費!$BQ$6:$BQ$13</c:f>
              <c:strCache>
                <c:ptCount val="8"/>
                <c:pt idx="0">
                  <c:v>大阪市医療圏</c:v>
                </c:pt>
                <c:pt idx="1">
                  <c:v>中河内医療圏</c:v>
                </c:pt>
                <c:pt idx="2">
                  <c:v>堺市医療圏</c:v>
                </c:pt>
                <c:pt idx="3">
                  <c:v>豊能医療圏</c:v>
                </c:pt>
                <c:pt idx="4">
                  <c:v>北河内医療圏</c:v>
                </c:pt>
                <c:pt idx="5">
                  <c:v>三島医療圏</c:v>
                </c:pt>
                <c:pt idx="6">
                  <c:v>泉州医療圏</c:v>
                </c:pt>
                <c:pt idx="7">
                  <c:v>南河内医療圏</c:v>
                </c:pt>
              </c:strCache>
            </c:strRef>
          </c:cat>
          <c:val>
            <c:numRef>
              <c:f>地区別_指導対象者群別医療費!$BR$6:$BR$13</c:f>
              <c:numCache>
                <c:formatCode>General</c:formatCode>
                <c:ptCount val="8"/>
                <c:pt idx="0">
                  <c:v>261365.96367896895</c:v>
                </c:pt>
                <c:pt idx="1">
                  <c:v>243496.13100436682</c:v>
                </c:pt>
                <c:pt idx="2">
                  <c:v>238985.01805054152</c:v>
                </c:pt>
                <c:pt idx="3">
                  <c:v>224648.0560320183</c:v>
                </c:pt>
                <c:pt idx="4">
                  <c:v>224134.08403361344</c:v>
                </c:pt>
                <c:pt idx="5">
                  <c:v>224130.69711538462</c:v>
                </c:pt>
                <c:pt idx="6">
                  <c:v>223996.35838150288</c:v>
                </c:pt>
                <c:pt idx="7">
                  <c:v>218722.97370806889</c:v>
                </c:pt>
              </c:numCache>
            </c:numRef>
          </c:val>
          <c:extLst>
            <c:ext xmlns:c16="http://schemas.microsoft.com/office/drawing/2014/chart" uri="{C3380CC4-5D6E-409C-BE32-E72D297353CC}">
              <c16:uniqueId val="{00000003-487C-488E-A010-BD843AFFB11F}"/>
            </c:ext>
          </c:extLst>
        </c:ser>
        <c:dLbls>
          <c:showLegendKey val="0"/>
          <c:showVal val="0"/>
          <c:showCatName val="0"/>
          <c:showSerName val="0"/>
          <c:showPercent val="0"/>
          <c:showBubbleSize val="0"/>
        </c:dLbls>
        <c:gapWidth val="150"/>
        <c:axId val="458482176"/>
        <c:axId val="45880633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4-487C-488E-A010-BD843AFFB11F}"/>
              </c:ext>
            </c:extLst>
          </c:dPt>
          <c:dLbls>
            <c:dLbl>
              <c:idx val="0"/>
              <c:layout>
                <c:manualLayout>
                  <c:x val="6.1352657004830917E-3"/>
                  <c:y val="-0.8930317460317460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87C-488E-A010-BD843AFFB1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地区別_指導対象者群別医療費!$BU$6:$BU$13</c:f>
              <c:numCache>
                <c:formatCode>General</c:formatCode>
                <c:ptCount val="8"/>
                <c:pt idx="0">
                  <c:v>233043.62124414224</c:v>
                </c:pt>
                <c:pt idx="1">
                  <c:v>233043.62124414224</c:v>
                </c:pt>
                <c:pt idx="2">
                  <c:v>233043.62124414224</c:v>
                </c:pt>
                <c:pt idx="3">
                  <c:v>233043.62124414224</c:v>
                </c:pt>
                <c:pt idx="4">
                  <c:v>233043.62124414224</c:v>
                </c:pt>
                <c:pt idx="5">
                  <c:v>233043.62124414224</c:v>
                </c:pt>
                <c:pt idx="6">
                  <c:v>233043.62124414224</c:v>
                </c:pt>
                <c:pt idx="7">
                  <c:v>233043.62124414224</c:v>
                </c:pt>
              </c:numCache>
            </c:numRef>
          </c:xVal>
          <c:yVal>
            <c:numRef>
              <c:f>地区別_指導対象者群別医療費!$BW$6:$BW$13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06-487C-488E-A010-BD843AFFB11F}"/>
            </c:ext>
          </c:extLst>
        </c:ser>
        <c:dLbls>
          <c:showLegendKey val="0"/>
          <c:showVal val="0"/>
          <c:showCatName val="0"/>
          <c:showSerName val="0"/>
          <c:showPercent val="0"/>
          <c:showBubbleSize val="0"/>
        </c:dLbls>
        <c:axId val="458807488"/>
        <c:axId val="458806912"/>
      </c:scatterChart>
      <c:catAx>
        <c:axId val="458482176"/>
        <c:scaling>
          <c:orientation val="maxMin"/>
        </c:scaling>
        <c:delete val="0"/>
        <c:axPos val="l"/>
        <c:numFmt formatCode="General" sourceLinked="0"/>
        <c:majorTickMark val="none"/>
        <c:minorTickMark val="none"/>
        <c:tickLblPos val="nextTo"/>
        <c:spPr>
          <a:ln>
            <a:solidFill>
              <a:srgbClr val="7F7F7F"/>
            </a:solidFill>
          </a:ln>
        </c:spPr>
        <c:crossAx val="458806336"/>
        <c:crossesAt val="0"/>
        <c:auto val="1"/>
        <c:lblAlgn val="ctr"/>
        <c:lblOffset val="100"/>
        <c:noMultiLvlLbl val="0"/>
      </c:catAx>
      <c:valAx>
        <c:axId val="458806336"/>
        <c:scaling>
          <c:orientation val="minMax"/>
          <c:min val="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54695652173913"/>
              <c:y val="2.3380873015873015E-2"/>
            </c:manualLayout>
          </c:layout>
          <c:overlay val="0"/>
        </c:title>
        <c:numFmt formatCode="#,##0_);[Red]\(#,##0\)" sourceLinked="0"/>
        <c:majorTickMark val="out"/>
        <c:minorTickMark val="none"/>
        <c:tickLblPos val="nextTo"/>
        <c:spPr>
          <a:ln>
            <a:solidFill>
              <a:srgbClr val="7F7F7F"/>
            </a:solidFill>
          </a:ln>
        </c:spPr>
        <c:crossAx val="458482176"/>
        <c:crosses val="autoZero"/>
        <c:crossBetween val="between"/>
      </c:valAx>
      <c:valAx>
        <c:axId val="458806912"/>
        <c:scaling>
          <c:orientation val="minMax"/>
          <c:max val="50"/>
          <c:min val="0"/>
        </c:scaling>
        <c:delete val="1"/>
        <c:axPos val="r"/>
        <c:numFmt formatCode="General" sourceLinked="1"/>
        <c:majorTickMark val="out"/>
        <c:minorTickMark val="none"/>
        <c:tickLblPos val="nextTo"/>
        <c:crossAx val="458807488"/>
        <c:crosses val="max"/>
        <c:crossBetween val="midCat"/>
      </c:valAx>
      <c:valAx>
        <c:axId val="458807488"/>
        <c:scaling>
          <c:orientation val="minMax"/>
        </c:scaling>
        <c:delete val="1"/>
        <c:axPos val="b"/>
        <c:numFmt formatCode="General" sourceLinked="1"/>
        <c:majorTickMark val="out"/>
        <c:minorTickMark val="none"/>
        <c:tickLblPos val="nextTo"/>
        <c:crossAx val="45880691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地区別_指導対象者群別医療費!$BS$5</c:f>
              <c:strCache>
                <c:ptCount val="1"/>
                <c:pt idx="0">
                  <c:v>治療中断者　患者一人当たりの医療費</c:v>
                </c:pt>
              </c:strCache>
            </c:strRef>
          </c:tx>
          <c:spPr>
            <a:solidFill>
              <a:schemeClr val="accent3">
                <a:lumMod val="60000"/>
                <a:lumOff val="40000"/>
              </a:schemeClr>
            </a:solidFill>
            <a:ln>
              <a:noFill/>
            </a:ln>
          </c:spPr>
          <c:invertIfNegative val="0"/>
          <c:dLbls>
            <c:dLbl>
              <c:idx val="0"/>
              <c:layout>
                <c:manualLayout>
                  <c:x val="1.2501207729468599E-3"/>
                  <c:y val="8.730158730343516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CF-4880-AB9C-6B974EEDB9FC}"/>
                </c:ext>
              </c:extLst>
            </c:dLbl>
            <c:dLbl>
              <c:idx val="3"/>
              <c:layout>
                <c:manualLayout>
                  <c:x val="3.5201690821256037E-3"/>
                  <c:y val="1.03085002519909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CF-4880-AB9C-6B974EEDB9FC}"/>
                </c:ext>
              </c:extLst>
            </c:dLbl>
            <c:dLbl>
              <c:idx val="4"/>
              <c:layout>
                <c:manualLayout>
                  <c:x val="1.3432367149758455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CF-4880-AB9C-6B974EEDB9FC}"/>
                </c:ext>
              </c:extLst>
            </c:dLbl>
            <c:dLbl>
              <c:idx val="5"/>
              <c:layout>
                <c:manualLayout>
                  <c:x val="4.104106280193236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CF-4880-AB9C-6B974EEDB9FC}"/>
                </c:ext>
              </c:extLst>
            </c:dLbl>
            <c:dLbl>
              <c:idx val="6"/>
              <c:layout>
                <c:manualLayout>
                  <c:x val="6.442028985507246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B8-4B43-B469-1B896E41BC0D}"/>
                </c:ext>
              </c:extLst>
            </c:dLbl>
            <c:numFmt formatCode="#,##0_);[Red]\(#,##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地区別_指導対象者群別医療費!$BS$6:$BS$13</c:f>
              <c:strCache>
                <c:ptCount val="8"/>
                <c:pt idx="0">
                  <c:v>泉州医療圏</c:v>
                </c:pt>
                <c:pt idx="1">
                  <c:v>堺市医療圏</c:v>
                </c:pt>
                <c:pt idx="2">
                  <c:v>大阪市医療圏</c:v>
                </c:pt>
                <c:pt idx="3">
                  <c:v>中河内医療圏</c:v>
                </c:pt>
                <c:pt idx="4">
                  <c:v>三島医療圏</c:v>
                </c:pt>
                <c:pt idx="5">
                  <c:v>南河内医療圏</c:v>
                </c:pt>
                <c:pt idx="6">
                  <c:v>豊能医療圏</c:v>
                </c:pt>
                <c:pt idx="7">
                  <c:v>北河内医療圏</c:v>
                </c:pt>
              </c:strCache>
            </c:strRef>
          </c:cat>
          <c:val>
            <c:numRef>
              <c:f>地区別_指導対象者群別医療費!$BT$6:$BT$13</c:f>
              <c:numCache>
                <c:formatCode>General</c:formatCode>
                <c:ptCount val="8"/>
                <c:pt idx="0">
                  <c:v>621021.92374350084</c:v>
                </c:pt>
                <c:pt idx="1">
                  <c:v>501136.46362098138</c:v>
                </c:pt>
                <c:pt idx="2">
                  <c:v>497074.82162764773</c:v>
                </c:pt>
                <c:pt idx="3">
                  <c:v>491686.3275862069</c:v>
                </c:pt>
                <c:pt idx="4">
                  <c:v>471692.29208924947</c:v>
                </c:pt>
                <c:pt idx="5">
                  <c:v>442048.65633074933</c:v>
                </c:pt>
                <c:pt idx="6">
                  <c:v>421340.93706293707</c:v>
                </c:pt>
                <c:pt idx="7">
                  <c:v>376250.61757719715</c:v>
                </c:pt>
              </c:numCache>
            </c:numRef>
          </c:val>
          <c:extLst>
            <c:ext xmlns:c16="http://schemas.microsoft.com/office/drawing/2014/chart" uri="{C3380CC4-5D6E-409C-BE32-E72D297353CC}">
              <c16:uniqueId val="{00000004-42CF-4880-AB9C-6B974EEDB9FC}"/>
            </c:ext>
          </c:extLst>
        </c:ser>
        <c:dLbls>
          <c:showLegendKey val="0"/>
          <c:showVal val="0"/>
          <c:showCatName val="0"/>
          <c:showSerName val="0"/>
          <c:showPercent val="0"/>
          <c:showBubbleSize val="0"/>
        </c:dLbls>
        <c:gapWidth val="150"/>
        <c:axId val="458417152"/>
        <c:axId val="45266592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42CF-4880-AB9C-6B974EEDB9FC}"/>
              </c:ext>
            </c:extLst>
          </c:dPt>
          <c:dLbls>
            <c:dLbl>
              <c:idx val="0"/>
              <c:layout>
                <c:manualLayout>
                  <c:x val="1.1247857181346359E-16"/>
                  <c:y val="-0.8950476190476190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42CF-4880-AB9C-6B974EEDB9FC}"/>
                </c:ext>
              </c:extLst>
            </c:dLbl>
            <c:numFmt formatCode="#,##0_);[Red]\(#,##0\)" sourceLinked="0"/>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地区別_指導対象者群別医療費!$BV$6:$BV$13</c:f>
              <c:numCache>
                <c:formatCode>General</c:formatCode>
                <c:ptCount val="8"/>
                <c:pt idx="0">
                  <c:v>477188.58003010537</c:v>
                </c:pt>
                <c:pt idx="1">
                  <c:v>477188.58003010537</c:v>
                </c:pt>
                <c:pt idx="2">
                  <c:v>477188.58003010537</c:v>
                </c:pt>
                <c:pt idx="3">
                  <c:v>477188.58003010537</c:v>
                </c:pt>
                <c:pt idx="4">
                  <c:v>477188.58003010537</c:v>
                </c:pt>
                <c:pt idx="5">
                  <c:v>477188.58003010537</c:v>
                </c:pt>
                <c:pt idx="6">
                  <c:v>477188.58003010537</c:v>
                </c:pt>
                <c:pt idx="7">
                  <c:v>477188.58003010537</c:v>
                </c:pt>
              </c:numCache>
            </c:numRef>
          </c:xVal>
          <c:yVal>
            <c:numRef>
              <c:f>地区別_指導対象者群別医療費!$BW$6:$BW$13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07-42CF-4880-AB9C-6B974EEDB9FC}"/>
            </c:ext>
          </c:extLst>
        </c:ser>
        <c:dLbls>
          <c:showLegendKey val="0"/>
          <c:showVal val="0"/>
          <c:showCatName val="0"/>
          <c:showSerName val="0"/>
          <c:showPercent val="0"/>
          <c:showBubbleSize val="0"/>
        </c:dLbls>
        <c:axId val="452667072"/>
        <c:axId val="452666496"/>
      </c:scatterChart>
      <c:catAx>
        <c:axId val="458417152"/>
        <c:scaling>
          <c:orientation val="maxMin"/>
        </c:scaling>
        <c:delete val="0"/>
        <c:axPos val="l"/>
        <c:numFmt formatCode="General" sourceLinked="0"/>
        <c:majorTickMark val="none"/>
        <c:minorTickMark val="none"/>
        <c:tickLblPos val="nextTo"/>
        <c:spPr>
          <a:ln>
            <a:solidFill>
              <a:srgbClr val="7F7F7F"/>
            </a:solidFill>
          </a:ln>
        </c:spPr>
        <c:crossAx val="452665920"/>
        <c:crossesAt val="0"/>
        <c:auto val="1"/>
        <c:lblAlgn val="ctr"/>
        <c:lblOffset val="100"/>
        <c:noMultiLvlLbl val="0"/>
      </c:catAx>
      <c:valAx>
        <c:axId val="452665920"/>
        <c:scaling>
          <c:orientation val="minMax"/>
          <c:min val="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393574879227045"/>
              <c:y val="2.640468253968254E-2"/>
            </c:manualLayout>
          </c:layout>
          <c:overlay val="0"/>
        </c:title>
        <c:numFmt formatCode="#,##0_);[Red]\(#,##0\)" sourceLinked="0"/>
        <c:majorTickMark val="out"/>
        <c:minorTickMark val="none"/>
        <c:tickLblPos val="nextTo"/>
        <c:spPr>
          <a:ln>
            <a:solidFill>
              <a:srgbClr val="7F7F7F"/>
            </a:solidFill>
          </a:ln>
        </c:spPr>
        <c:crossAx val="458417152"/>
        <c:crosses val="autoZero"/>
        <c:crossBetween val="between"/>
      </c:valAx>
      <c:valAx>
        <c:axId val="452666496"/>
        <c:scaling>
          <c:orientation val="minMax"/>
          <c:max val="50"/>
          <c:min val="0"/>
        </c:scaling>
        <c:delete val="1"/>
        <c:axPos val="r"/>
        <c:numFmt formatCode="General" sourceLinked="1"/>
        <c:majorTickMark val="out"/>
        <c:minorTickMark val="none"/>
        <c:tickLblPos val="nextTo"/>
        <c:crossAx val="452667072"/>
        <c:crosses val="max"/>
        <c:crossBetween val="midCat"/>
      </c:valAx>
      <c:valAx>
        <c:axId val="452667072"/>
        <c:scaling>
          <c:orientation val="minMax"/>
        </c:scaling>
        <c:delete val="1"/>
        <c:axPos val="b"/>
        <c:numFmt formatCode="General" sourceLinked="1"/>
        <c:majorTickMark val="out"/>
        <c:minorTickMark val="none"/>
        <c:tickLblPos val="nextTo"/>
        <c:crossAx val="452666496"/>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市区町村別_指導対象者群別医療費!$BV$5</c:f>
              <c:strCache>
                <c:ptCount val="1"/>
                <c:pt idx="0">
                  <c:v>健診異常値放置者　患者一人当たりの医療費</c:v>
                </c:pt>
              </c:strCache>
            </c:strRef>
          </c:tx>
          <c:spPr>
            <a:solidFill>
              <a:srgbClr val="B3A2C7"/>
            </a:solidFill>
            <a:ln>
              <a:noFill/>
            </a:ln>
          </c:spPr>
          <c:invertIfNegative val="0"/>
          <c:dLbls>
            <c:dLbl>
              <c:idx val="0"/>
              <c:layout>
                <c:manualLayout>
                  <c:x val="-5.0270749548750751E-3"/>
                  <c:y val="-1.03068771217354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3E-42BB-9733-A52060421298}"/>
                </c:ext>
              </c:extLst>
            </c:dLbl>
            <c:dLbl>
              <c:idx val="14"/>
              <c:layout>
                <c:manualLayout>
                  <c:x val="9.21520552447943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7F-4CCE-AC47-D7500F129B2C}"/>
                </c:ext>
              </c:extLst>
            </c:dLbl>
            <c:dLbl>
              <c:idx val="15"/>
              <c:layout>
                <c:manualLayout>
                  <c:x val="9.21520552447943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7F-4CCE-AC47-D7500F129B2C}"/>
                </c:ext>
              </c:extLst>
            </c:dLbl>
            <c:dLbl>
              <c:idx val="16"/>
              <c:layout>
                <c:manualLayout>
                  <c:x val="1.382280828671903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7F-4CCE-AC47-D7500F129B2C}"/>
                </c:ext>
              </c:extLst>
            </c:dLbl>
            <c:dLbl>
              <c:idx val="17"/>
              <c:layout>
                <c:manualLayout>
                  <c:x val="1.8430411048958862E-2"/>
                  <c:y val="1.59296280009726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7F-4CCE-AC47-D7500F129B2C}"/>
                </c:ext>
              </c:extLst>
            </c:dLbl>
            <c:dLbl>
              <c:idx val="18"/>
              <c:layout>
                <c:manualLayout>
                  <c:x val="2.1502146223785226E-2"/>
                  <c:y val="7.96481400048633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7F-4CCE-AC47-D7500F129B2C}"/>
                </c:ext>
              </c:extLst>
            </c:dLbl>
            <c:dLbl>
              <c:idx val="19"/>
              <c:layout>
                <c:manualLayout>
                  <c:x val="2.3038013811198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7F-4CCE-AC47-D7500F129B2C}"/>
                </c:ext>
              </c:extLst>
            </c:dLbl>
            <c:dLbl>
              <c:idx val="20"/>
              <c:layout>
                <c:manualLayout>
                  <c:x val="2.3038013811198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7F-4CCE-AC47-D7500F129B2C}"/>
                </c:ext>
              </c:extLst>
            </c:dLbl>
            <c:dLbl>
              <c:idx val="21"/>
              <c:layout>
                <c:manualLayout>
                  <c:x val="2.4573881398611816E-2"/>
                  <c:y val="7.964814007904142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77F-4CCE-AC47-D7500F129B2C}"/>
                </c:ext>
              </c:extLst>
            </c:dLbl>
            <c:dLbl>
              <c:idx val="22"/>
              <c:layout>
                <c:manualLayout>
                  <c:x val="3.68608220979177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7F-4CCE-AC47-D7500F129B2C}"/>
                </c:ext>
              </c:extLst>
            </c:dLbl>
            <c:dLbl>
              <c:idx val="23"/>
              <c:layout>
                <c:manualLayout>
                  <c:x val="4.146842486015744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77F-4CCE-AC47-D7500F129B2C}"/>
                </c:ext>
              </c:extLst>
            </c:dLbl>
            <c:dLbl>
              <c:idx val="24"/>
              <c:layout>
                <c:manualLayout>
                  <c:x val="5.06836303846368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77F-4CCE-AC47-D7500F129B2C}"/>
                </c:ext>
              </c:extLst>
            </c:dLbl>
            <c:dLbl>
              <c:idx val="25"/>
              <c:layout>
                <c:manualLayout>
                  <c:x val="5.06836303846368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77F-4CCE-AC47-D7500F129B2C}"/>
                </c:ext>
              </c:extLst>
            </c:dLbl>
            <c:dLbl>
              <c:idx val="26"/>
              <c:layout>
                <c:manualLayout>
                  <c:x val="5.2219497972050111E-2"/>
                  <c:y val="7.96481400048633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77F-4CCE-AC47-D7500F129B2C}"/>
                </c:ext>
              </c:extLst>
            </c:dLbl>
            <c:dLbl>
              <c:idx val="27"/>
              <c:layout>
                <c:manualLayout>
                  <c:x val="5.529123314687658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77F-4CCE-AC47-D7500F129B2C}"/>
                </c:ext>
              </c:extLst>
            </c:dLbl>
            <c:dLbl>
              <c:idx val="28"/>
              <c:layout>
                <c:manualLayout>
                  <c:x val="5.98988359091163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77F-4CCE-AC47-D7500F129B2C}"/>
                </c:ext>
              </c:extLst>
            </c:dLbl>
            <c:dLbl>
              <c:idx val="29"/>
              <c:layout>
                <c:manualLayout>
                  <c:x val="5.98988359091163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77F-4CCE-AC47-D7500F129B2C}"/>
                </c:ext>
              </c:extLst>
            </c:dLbl>
            <c:dLbl>
              <c:idx val="30"/>
              <c:layout>
                <c:manualLayout>
                  <c:x val="6.91140414335957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77F-4CCE-AC47-D7500F129B2C}"/>
                </c:ext>
              </c:extLst>
            </c:dLbl>
            <c:dLbl>
              <c:idx val="31"/>
              <c:layout>
                <c:manualLayout>
                  <c:x val="6.7578173846182504E-2"/>
                  <c:y val="7.96481400048633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77F-4CCE-AC47-D7500F129B2C}"/>
                </c:ext>
              </c:extLst>
            </c:dLbl>
            <c:dLbl>
              <c:idx val="32"/>
              <c:layout>
                <c:manualLayout>
                  <c:x val="8.29368497203148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77F-4CCE-AC47-D7500F129B2C}"/>
                </c:ext>
              </c:extLst>
            </c:dLbl>
            <c:dLbl>
              <c:idx val="33"/>
              <c:layout>
                <c:manualLayout>
                  <c:x val="9.257157687162384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3E-42BB-9733-A52060421298}"/>
                </c:ext>
              </c:extLst>
            </c:dLbl>
            <c:dLbl>
              <c:idx val="34"/>
              <c:layout>
                <c:manualLayout>
                  <c:x val="0.10639438515834311"/>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3E-42BB-9733-A52060421298}"/>
                </c:ext>
              </c:extLst>
            </c:dLbl>
            <c:dLbl>
              <c:idx val="35"/>
              <c:layout>
                <c:manualLayout>
                  <c:x val="-8.3783390910227692E-4"/>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3E-42BB-9733-A52060421298}"/>
                </c:ext>
              </c:extLst>
            </c:dLbl>
            <c:dLbl>
              <c:idx val="36"/>
              <c:layout>
                <c:manualLayout>
                  <c:x val="8.3783390910227692E-4"/>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03E-42BB-9733-A52060421298}"/>
                </c:ext>
              </c:extLst>
            </c:dLbl>
            <c:dLbl>
              <c:idx val="37"/>
              <c:layout>
                <c:manualLayout>
                  <c:x val="1.2540903056279188E-3"/>
                  <c:y val="2.423180533436799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3E-42BB-9733-A52060421298}"/>
                </c:ext>
              </c:extLst>
            </c:dLbl>
            <c:dLbl>
              <c:idx val="38"/>
              <c:layout>
                <c:manualLayout>
                  <c:x val="-4.185178708473224E-3"/>
                  <c:y val="4.03863422189316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03E-42BB-9733-A52060421298}"/>
                </c:ext>
              </c:extLst>
            </c:dLbl>
            <c:dLbl>
              <c:idx val="39"/>
              <c:layout>
                <c:manualLayout>
                  <c:x val="1.9453516544195217E-3"/>
                  <c:y val="3.968253968253968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03E-42BB-9733-A52060421298}"/>
                </c:ext>
              </c:extLst>
            </c:dLbl>
            <c:dLbl>
              <c:idx val="40"/>
              <c:layout>
                <c:manualLayout>
                  <c:x val="9.5187510082910248E-4"/>
                  <c:y val="7.142857142857143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03E-42BB-9733-A52060421298}"/>
                </c:ext>
              </c:extLst>
            </c:dLbl>
            <c:dLbl>
              <c:idx val="41"/>
              <c:layout>
                <c:manualLayout>
                  <c:x val="-2.0973662652368345E-3"/>
                  <c:y val="8.077268449804361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03E-42BB-9733-A52060421298}"/>
                </c:ext>
              </c:extLst>
            </c:dLbl>
            <c:dLbl>
              <c:idx val="42"/>
              <c:layout>
                <c:manualLayout>
                  <c:x val="-2.0973662652368345E-3"/>
                  <c:y val="8.077268434759276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03E-42BB-9733-A52060421298}"/>
                </c:ext>
              </c:extLst>
            </c:dLbl>
            <c:numFmt formatCode="#,##0_);[Red]\(#,##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市区町村別_指導対象者群別医療費!$BV$6:$BV$48</c:f>
              <c:strCache>
                <c:ptCount val="43"/>
                <c:pt idx="0">
                  <c:v>泉大津市</c:v>
                </c:pt>
                <c:pt idx="1">
                  <c:v>門真市</c:v>
                </c:pt>
                <c:pt idx="2">
                  <c:v>阪南市</c:v>
                </c:pt>
                <c:pt idx="3">
                  <c:v>藤井寺市</c:v>
                </c:pt>
                <c:pt idx="4">
                  <c:v>大阪市</c:v>
                </c:pt>
                <c:pt idx="5">
                  <c:v>大東市</c:v>
                </c:pt>
                <c:pt idx="6">
                  <c:v>高石市</c:v>
                </c:pt>
                <c:pt idx="7">
                  <c:v>茨木市</c:v>
                </c:pt>
                <c:pt idx="8">
                  <c:v>泉佐野市</c:v>
                </c:pt>
                <c:pt idx="9">
                  <c:v>柏原市</c:v>
                </c:pt>
                <c:pt idx="10">
                  <c:v>八尾市</c:v>
                </c:pt>
                <c:pt idx="11">
                  <c:v>羽曳野市</c:v>
                </c:pt>
                <c:pt idx="12">
                  <c:v>東大阪市</c:v>
                </c:pt>
                <c:pt idx="13">
                  <c:v>堺市</c:v>
                </c:pt>
                <c:pt idx="14">
                  <c:v>箕面市</c:v>
                </c:pt>
                <c:pt idx="15">
                  <c:v>吹田市</c:v>
                </c:pt>
                <c:pt idx="16">
                  <c:v>豊中市</c:v>
                </c:pt>
                <c:pt idx="17">
                  <c:v>和泉市</c:v>
                </c:pt>
                <c:pt idx="18">
                  <c:v>池田市</c:v>
                </c:pt>
                <c:pt idx="19">
                  <c:v>交野市</c:v>
                </c:pt>
                <c:pt idx="20">
                  <c:v>忠岡町</c:v>
                </c:pt>
                <c:pt idx="21">
                  <c:v>四條畷市</c:v>
                </c:pt>
                <c:pt idx="22">
                  <c:v>岸和田市</c:v>
                </c:pt>
                <c:pt idx="23">
                  <c:v>高槻市</c:v>
                </c:pt>
                <c:pt idx="24">
                  <c:v>枚方市</c:v>
                </c:pt>
                <c:pt idx="25">
                  <c:v>大阪狭山市</c:v>
                </c:pt>
                <c:pt idx="26">
                  <c:v>豊能町</c:v>
                </c:pt>
                <c:pt idx="27">
                  <c:v>寝屋川市</c:v>
                </c:pt>
                <c:pt idx="28">
                  <c:v>河内長野市</c:v>
                </c:pt>
                <c:pt idx="29">
                  <c:v>守口市</c:v>
                </c:pt>
                <c:pt idx="30">
                  <c:v>松原市</c:v>
                </c:pt>
                <c:pt idx="31">
                  <c:v>摂津市</c:v>
                </c:pt>
                <c:pt idx="32">
                  <c:v>富田林市</c:v>
                </c:pt>
                <c:pt idx="33">
                  <c:v>熊取町</c:v>
                </c:pt>
                <c:pt idx="34">
                  <c:v>河南町</c:v>
                </c:pt>
                <c:pt idx="35">
                  <c:v>貝塚市</c:v>
                </c:pt>
                <c:pt idx="36">
                  <c:v>太子町</c:v>
                </c:pt>
                <c:pt idx="37">
                  <c:v>岬町</c:v>
                </c:pt>
                <c:pt idx="38">
                  <c:v>島本町</c:v>
                </c:pt>
                <c:pt idx="39">
                  <c:v>泉南市</c:v>
                </c:pt>
                <c:pt idx="40">
                  <c:v>田尻町</c:v>
                </c:pt>
                <c:pt idx="41">
                  <c:v>千早赤阪村</c:v>
                </c:pt>
                <c:pt idx="42">
                  <c:v>能勢町</c:v>
                </c:pt>
              </c:strCache>
            </c:strRef>
          </c:cat>
          <c:val>
            <c:numRef>
              <c:f>市区町村別_指導対象者群別医療費!$BW$6:$BW$48</c:f>
              <c:numCache>
                <c:formatCode>General</c:formatCode>
                <c:ptCount val="43"/>
                <c:pt idx="0">
                  <c:v>319878.59154929576</c:v>
                </c:pt>
                <c:pt idx="1">
                  <c:v>285340.43689320388</c:v>
                </c:pt>
                <c:pt idx="2">
                  <c:v>274099.0625</c:v>
                </c:pt>
                <c:pt idx="3">
                  <c:v>267320.74074074073</c:v>
                </c:pt>
                <c:pt idx="4">
                  <c:v>261365.96367896895</c:v>
                </c:pt>
                <c:pt idx="5">
                  <c:v>252701.5172413793</c:v>
                </c:pt>
                <c:pt idx="6">
                  <c:v>252072.63157894736</c:v>
                </c:pt>
                <c:pt idx="7">
                  <c:v>249828.5138539043</c:v>
                </c:pt>
                <c:pt idx="8">
                  <c:v>249053.69565217392</c:v>
                </c:pt>
                <c:pt idx="9">
                  <c:v>247127.25490196078</c:v>
                </c:pt>
                <c:pt idx="10">
                  <c:v>246812.6735218509</c:v>
                </c:pt>
                <c:pt idx="11">
                  <c:v>241821.53191489363</c:v>
                </c:pt>
                <c:pt idx="12">
                  <c:v>240957.12538226301</c:v>
                </c:pt>
                <c:pt idx="13">
                  <c:v>238985.01805054152</c:v>
                </c:pt>
                <c:pt idx="14">
                  <c:v>229598.71794871794</c:v>
                </c:pt>
                <c:pt idx="15">
                  <c:v>228512.89600000001</c:v>
                </c:pt>
                <c:pt idx="16">
                  <c:v>227474.97826086957</c:v>
                </c:pt>
                <c:pt idx="17">
                  <c:v>225113.3448275862</c:v>
                </c:pt>
                <c:pt idx="18">
                  <c:v>224508.1673306773</c:v>
                </c:pt>
                <c:pt idx="19">
                  <c:v>223998.84297520661</c:v>
                </c:pt>
                <c:pt idx="20">
                  <c:v>223745.86206896551</c:v>
                </c:pt>
                <c:pt idx="21">
                  <c:v>223074.7191011236</c:v>
                </c:pt>
                <c:pt idx="22">
                  <c:v>216977.42857142858</c:v>
                </c:pt>
                <c:pt idx="23">
                  <c:v>215764.66005665722</c:v>
                </c:pt>
                <c:pt idx="24">
                  <c:v>212071.34851138355</c:v>
                </c:pt>
                <c:pt idx="25">
                  <c:v>211795.59322033898</c:v>
                </c:pt>
                <c:pt idx="26">
                  <c:v>210874.90066225166</c:v>
                </c:pt>
                <c:pt idx="27">
                  <c:v>209890.92672413794</c:v>
                </c:pt>
                <c:pt idx="28">
                  <c:v>207752.70386266094</c:v>
                </c:pt>
                <c:pt idx="29">
                  <c:v>207501.85185185185</c:v>
                </c:pt>
                <c:pt idx="30">
                  <c:v>204724.53125</c:v>
                </c:pt>
                <c:pt idx="31">
                  <c:v>204571.18181818182</c:v>
                </c:pt>
                <c:pt idx="32">
                  <c:v>197484.38144329897</c:v>
                </c:pt>
                <c:pt idx="33">
                  <c:v>192692.5</c:v>
                </c:pt>
                <c:pt idx="34">
                  <c:v>186521.36363636365</c:v>
                </c:pt>
                <c:pt idx="35">
                  <c:v>186481.75824175825</c:v>
                </c:pt>
                <c:pt idx="36">
                  <c:v>185194.58333333334</c:v>
                </c:pt>
                <c:pt idx="37">
                  <c:v>163849</c:v>
                </c:pt>
                <c:pt idx="38">
                  <c:v>162871.71428571429</c:v>
                </c:pt>
                <c:pt idx="39">
                  <c:v>149170.76923076922</c:v>
                </c:pt>
                <c:pt idx="40">
                  <c:v>145201.42857142858</c:v>
                </c:pt>
                <c:pt idx="41">
                  <c:v>133712.14285714287</c:v>
                </c:pt>
                <c:pt idx="42">
                  <c:v>126094.28571428571</c:v>
                </c:pt>
              </c:numCache>
            </c:numRef>
          </c:val>
          <c:extLst>
            <c:ext xmlns:c16="http://schemas.microsoft.com/office/drawing/2014/chart" uri="{C3380CC4-5D6E-409C-BE32-E72D297353CC}">
              <c16:uniqueId val="{0000000B-103E-42BB-9733-A52060421298}"/>
            </c:ext>
          </c:extLst>
        </c:ser>
        <c:dLbls>
          <c:showLegendKey val="0"/>
          <c:showVal val="0"/>
          <c:showCatName val="0"/>
          <c:showSerName val="0"/>
          <c:showPercent val="0"/>
          <c:showBubbleSize val="0"/>
        </c:dLbls>
        <c:gapWidth val="150"/>
        <c:axId val="459355648"/>
        <c:axId val="45266937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C-103E-42BB-9733-A52060421298}"/>
              </c:ext>
            </c:extLst>
          </c:dPt>
          <c:dLbls>
            <c:dLbl>
              <c:idx val="0"/>
              <c:layout>
                <c:manualLayout>
                  <c:x val="1.5338120269799551E-2"/>
                  <c:y val="-0.8972454668000879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103E-42BB-9733-A520604212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市区町村別_指導対象者群別医療費!$BZ$6:$BZ$48</c:f>
              <c:numCache>
                <c:formatCode>General</c:formatCode>
                <c:ptCount val="43"/>
                <c:pt idx="0">
                  <c:v>233043.62124414224</c:v>
                </c:pt>
                <c:pt idx="1">
                  <c:v>233043.62124414224</c:v>
                </c:pt>
                <c:pt idx="2">
                  <c:v>233043.62124414224</c:v>
                </c:pt>
                <c:pt idx="3">
                  <c:v>233043.62124414224</c:v>
                </c:pt>
                <c:pt idx="4">
                  <c:v>233043.62124414224</c:v>
                </c:pt>
                <c:pt idx="5">
                  <c:v>233043.62124414224</c:v>
                </c:pt>
                <c:pt idx="6">
                  <c:v>233043.62124414224</c:v>
                </c:pt>
                <c:pt idx="7">
                  <c:v>233043.62124414224</c:v>
                </c:pt>
                <c:pt idx="8">
                  <c:v>233043.62124414224</c:v>
                </c:pt>
                <c:pt idx="9">
                  <c:v>233043.62124414224</c:v>
                </c:pt>
                <c:pt idx="10">
                  <c:v>233043.62124414224</c:v>
                </c:pt>
                <c:pt idx="11">
                  <c:v>233043.62124414224</c:v>
                </c:pt>
                <c:pt idx="12">
                  <c:v>233043.62124414224</c:v>
                </c:pt>
                <c:pt idx="13">
                  <c:v>233043.62124414224</c:v>
                </c:pt>
                <c:pt idx="14">
                  <c:v>233043.62124414224</c:v>
                </c:pt>
                <c:pt idx="15">
                  <c:v>233043.62124414224</c:v>
                </c:pt>
                <c:pt idx="16">
                  <c:v>233043.62124414224</c:v>
                </c:pt>
                <c:pt idx="17">
                  <c:v>233043.62124414224</c:v>
                </c:pt>
                <c:pt idx="18">
                  <c:v>233043.62124414224</c:v>
                </c:pt>
                <c:pt idx="19">
                  <c:v>233043.62124414224</c:v>
                </c:pt>
                <c:pt idx="20">
                  <c:v>233043.62124414224</c:v>
                </c:pt>
                <c:pt idx="21">
                  <c:v>233043.62124414224</c:v>
                </c:pt>
                <c:pt idx="22">
                  <c:v>233043.62124414224</c:v>
                </c:pt>
                <c:pt idx="23">
                  <c:v>233043.62124414224</c:v>
                </c:pt>
                <c:pt idx="24">
                  <c:v>233043.62124414224</c:v>
                </c:pt>
                <c:pt idx="25">
                  <c:v>233043.62124414224</c:v>
                </c:pt>
                <c:pt idx="26">
                  <c:v>233043.62124414224</c:v>
                </c:pt>
                <c:pt idx="27">
                  <c:v>233043.62124414224</c:v>
                </c:pt>
                <c:pt idx="28">
                  <c:v>233043.62124414224</c:v>
                </c:pt>
                <c:pt idx="29">
                  <c:v>233043.62124414224</c:v>
                </c:pt>
                <c:pt idx="30">
                  <c:v>233043.62124414224</c:v>
                </c:pt>
                <c:pt idx="31">
                  <c:v>233043.62124414224</c:v>
                </c:pt>
                <c:pt idx="32">
                  <c:v>233043.62124414224</c:v>
                </c:pt>
                <c:pt idx="33">
                  <c:v>233043.62124414224</c:v>
                </c:pt>
                <c:pt idx="34">
                  <c:v>233043.62124414224</c:v>
                </c:pt>
                <c:pt idx="35">
                  <c:v>233043.62124414224</c:v>
                </c:pt>
                <c:pt idx="36">
                  <c:v>233043.62124414224</c:v>
                </c:pt>
                <c:pt idx="37">
                  <c:v>233043.62124414224</c:v>
                </c:pt>
                <c:pt idx="38">
                  <c:v>233043.62124414224</c:v>
                </c:pt>
                <c:pt idx="39">
                  <c:v>233043.62124414224</c:v>
                </c:pt>
                <c:pt idx="40">
                  <c:v>233043.62124414224</c:v>
                </c:pt>
                <c:pt idx="41">
                  <c:v>233043.62124414224</c:v>
                </c:pt>
                <c:pt idx="42">
                  <c:v>233043.62124414224</c:v>
                </c:pt>
              </c:numCache>
            </c:numRef>
          </c:xVal>
          <c:yVal>
            <c:numRef>
              <c:f>市区町村別_指導対象者群別医療費!$CB$6:$CB$48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E-103E-42BB-9733-A52060421298}"/>
            </c:ext>
          </c:extLst>
        </c:ser>
        <c:dLbls>
          <c:showLegendKey val="0"/>
          <c:showVal val="0"/>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nextTo"/>
        <c:spPr>
          <a:ln>
            <a:solidFill>
              <a:srgbClr val="7F7F7F"/>
            </a:solidFill>
          </a:ln>
        </c:spPr>
        <c:crossAx val="452669376"/>
        <c:crossesAt val="0"/>
        <c:auto val="1"/>
        <c:lblAlgn val="ctr"/>
        <c:lblOffset val="100"/>
        <c:noMultiLvlLbl val="0"/>
      </c:catAx>
      <c:valAx>
        <c:axId val="452669376"/>
        <c:scaling>
          <c:orientation val="minMax"/>
          <c:min val="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393574879227045"/>
              <c:y val="2.3380873015873015E-2"/>
            </c:manualLayout>
          </c:layout>
          <c:overlay val="0"/>
        </c:title>
        <c:numFmt formatCode="#,##0_);[Red]\(#,##0\)"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General"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市区町村別_指導対象者群別医療費!$BX$5</c:f>
              <c:strCache>
                <c:ptCount val="1"/>
                <c:pt idx="0">
                  <c:v>治療中断者　患者一人当たりの医療費</c:v>
                </c:pt>
              </c:strCache>
            </c:strRef>
          </c:tx>
          <c:spPr>
            <a:solidFill>
              <a:srgbClr val="B3A2C7"/>
            </a:solidFill>
            <a:ln>
              <a:noFill/>
            </a:ln>
          </c:spPr>
          <c:invertIfNegative val="0"/>
          <c:dLbls>
            <c:dLbl>
              <c:idx val="18"/>
              <c:layout>
                <c:manualLayout>
                  <c:x val="1.38156038724304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0C-413F-A232-73D1BA460448}"/>
                </c:ext>
              </c:extLst>
            </c:dLbl>
            <c:dLbl>
              <c:idx val="19"/>
              <c:layout>
                <c:manualLayout>
                  <c:x val="1.842080516324048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0C-413F-A232-73D1BA460448}"/>
                </c:ext>
              </c:extLst>
            </c:dLbl>
            <c:dLbl>
              <c:idx val="20"/>
              <c:layout>
                <c:manualLayout>
                  <c:x val="2.7631207744860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0C-413F-A232-73D1BA460448}"/>
                </c:ext>
              </c:extLst>
            </c:dLbl>
            <c:dLbl>
              <c:idx val="21"/>
              <c:layout>
                <c:manualLayout>
                  <c:x val="2.76312077448606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0C-413F-A232-73D1BA460448}"/>
                </c:ext>
              </c:extLst>
            </c:dLbl>
            <c:dLbl>
              <c:idx val="22"/>
              <c:layout>
                <c:manualLayout>
                  <c:x val="3.223640903567084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0C-413F-A232-73D1BA460448}"/>
                </c:ext>
              </c:extLst>
            </c:dLbl>
            <c:dLbl>
              <c:idx val="23"/>
              <c:layout>
                <c:manualLayout>
                  <c:x val="3.68416103264809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0C-413F-A232-73D1BA460448}"/>
                </c:ext>
              </c:extLst>
            </c:dLbl>
            <c:dLbl>
              <c:idx val="24"/>
              <c:layout>
                <c:manualLayout>
                  <c:x val="4.60520129081012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0C-413F-A232-73D1BA460448}"/>
                </c:ext>
              </c:extLst>
            </c:dLbl>
            <c:dLbl>
              <c:idx val="25"/>
              <c:layout>
                <c:manualLayout>
                  <c:x val="5.06572141989113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0C-413F-A232-73D1BA460448}"/>
                </c:ext>
              </c:extLst>
            </c:dLbl>
            <c:dLbl>
              <c:idx val="26"/>
              <c:layout>
                <c:manualLayout>
                  <c:x val="5.526241548972134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0C-413F-A232-73D1BA460448}"/>
                </c:ext>
              </c:extLst>
            </c:dLbl>
            <c:dLbl>
              <c:idx val="27"/>
              <c:layout>
                <c:manualLayout>
                  <c:x val="5.986761678053157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0C-413F-A232-73D1BA460448}"/>
                </c:ext>
              </c:extLst>
            </c:dLbl>
            <c:dLbl>
              <c:idx val="28"/>
              <c:layout>
                <c:manualLayout>
                  <c:x val="7.82884219437720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F0C-413F-A232-73D1BA460448}"/>
                </c:ext>
              </c:extLst>
            </c:dLbl>
            <c:dLbl>
              <c:idx val="29"/>
              <c:layout>
                <c:manualLayout>
                  <c:x val="7.82884219437719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F0C-413F-A232-73D1BA460448}"/>
                </c:ext>
              </c:extLst>
            </c:dLbl>
            <c:dLbl>
              <c:idx val="30"/>
              <c:layout>
                <c:manualLayout>
                  <c:x val="-4.605201290810177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F0C-413F-A232-73D1BA460448}"/>
                </c:ext>
              </c:extLst>
            </c:dLbl>
            <c:dLbl>
              <c:idx val="31"/>
              <c:layout>
                <c:manualLayout>
                  <c:x val="-4.60520129081012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F0C-413F-A232-73D1BA460448}"/>
                </c:ext>
              </c:extLst>
            </c:dLbl>
            <c:dLbl>
              <c:idx val="32"/>
              <c:layout>
                <c:manualLayout>
                  <c:x val="-4.60520129081012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F0C-413F-A232-73D1BA460448}"/>
                </c:ext>
              </c:extLst>
            </c:dLbl>
            <c:dLbl>
              <c:idx val="33"/>
              <c:layout>
                <c:manualLayout>
                  <c:x val="-4.60520129081012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F0C-413F-A232-73D1BA460448}"/>
                </c:ext>
              </c:extLst>
            </c:dLbl>
            <c:dLbl>
              <c:idx val="34"/>
              <c:layout>
                <c:manualLayout>
                  <c:x val="-4.605201290810177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F0C-413F-A232-73D1BA460448}"/>
                </c:ext>
              </c:extLst>
            </c:dLbl>
            <c:dLbl>
              <c:idx val="35"/>
              <c:layout>
                <c:manualLayout>
                  <c:x val="-4.60520129081012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F0C-413F-A232-73D1BA460448}"/>
                </c:ext>
              </c:extLst>
            </c:dLbl>
            <c:dLbl>
              <c:idx val="36"/>
              <c:layout>
                <c:manualLayout>
                  <c:x val="-1.25633759098898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EB-4ECC-B8B1-1872A7EC2762}"/>
                </c:ext>
              </c:extLst>
            </c:dLbl>
            <c:dLbl>
              <c:idx val="37"/>
              <c:layout>
                <c:manualLayout>
                  <c:x val="4.2510480156900777E-4"/>
                  <c:y val="7.52254244152625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EB-4ECC-B8B1-1872A7EC2762}"/>
                </c:ext>
              </c:extLst>
            </c:dLbl>
            <c:dLbl>
              <c:idx val="38"/>
              <c:layout>
                <c:manualLayout>
                  <c:x val="-2.0872077661340991E-3"/>
                  <c:y val="1.632341517946470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EB-4ECC-B8B1-1872A7EC2762}"/>
                </c:ext>
              </c:extLst>
            </c:dLbl>
            <c:dLbl>
              <c:idx val="39"/>
              <c:layout>
                <c:manualLayout>
                  <c:x val="-2.0870868947091997E-3"/>
                  <c:y val="8.161707593532945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EB-4ECC-B8B1-1872A7EC2762}"/>
                </c:ext>
              </c:extLst>
            </c:dLbl>
            <c:dLbl>
              <c:idx val="40"/>
              <c:layout>
                <c:manualLayout>
                  <c:x val="-5.0164058785092582E-3"/>
                  <c:y val="1.61545368845636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EB-4ECC-B8B1-1872A7EC2762}"/>
                </c:ext>
              </c:extLst>
            </c:dLbl>
            <c:dLbl>
              <c:idx val="41"/>
              <c:layout>
                <c:manualLayout>
                  <c:x val="-3.3395566000995495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EB-4ECC-B8B1-1872A7EC2762}"/>
                </c:ext>
              </c:extLst>
            </c:dLbl>
            <c:dLbl>
              <c:idx val="42"/>
              <c:layout>
                <c:manualLayout>
                  <c:x val="-1.2374816486959061E-3"/>
                  <c:y val="1.632341516426234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EB-4ECC-B8B1-1872A7EC2762}"/>
                </c:ext>
              </c:extLst>
            </c:dLbl>
            <c:dLbl>
              <c:idx val="43"/>
              <c:layout>
                <c:manualLayout>
                  <c:x val="2.1790913915230383E-2"/>
                  <c:y val="3.26468303513282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EB-4ECC-B8B1-1872A7EC2762}"/>
                </c:ext>
              </c:extLst>
            </c:dLbl>
            <c:dLbl>
              <c:idx val="44"/>
              <c:layout>
                <c:manualLayout>
                  <c:x val="2.1793155276923534E-2"/>
                  <c:y val="2.44851227577952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9EB-4ECC-B8B1-1872A7EC2762}"/>
                </c:ext>
              </c:extLst>
            </c:dLbl>
            <c:dLbl>
              <c:idx val="45"/>
              <c:layout>
                <c:manualLayout>
                  <c:x val="2.346995751301131E-2"/>
                  <c:y val="1.632341517946470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EB-4ECC-B8B1-1872A7EC2762}"/>
                </c:ext>
              </c:extLst>
            </c:dLbl>
            <c:dLbl>
              <c:idx val="46"/>
              <c:layout>
                <c:manualLayout>
                  <c:x val="2.3472198874704586E-2"/>
                  <c:y val="3.26468303437270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9EB-4ECC-B8B1-1872A7EC2762}"/>
                </c:ext>
              </c:extLst>
            </c:dLbl>
            <c:dLbl>
              <c:idx val="47"/>
              <c:layout>
                <c:manualLayout>
                  <c:x val="2.8497859169971027E-2"/>
                  <c:y val="3.26468303437270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9EB-4ECC-B8B1-1872A7EC2762}"/>
                </c:ext>
              </c:extLst>
            </c:dLbl>
            <c:dLbl>
              <c:idx val="48"/>
              <c:layout>
                <c:manualLayout>
                  <c:x val="3.1849090435648202E-2"/>
                  <c:y val="1.632341517946470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9EB-4ECC-B8B1-1872A7EC2762}"/>
                </c:ext>
              </c:extLst>
            </c:dLbl>
            <c:dLbl>
              <c:idx val="49"/>
              <c:layout>
                <c:manualLayout>
                  <c:x val="3.3523519465237468E-2"/>
                  <c:y val="4.080853793725999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9EB-4ECC-B8B1-1872A7EC2762}"/>
                </c:ext>
              </c:extLst>
            </c:dLbl>
            <c:dLbl>
              <c:idx val="50"/>
              <c:layout>
                <c:manualLayout>
                  <c:x val="-8.38378235859436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9EB-4ECC-B8B1-1872A7EC2762}"/>
                </c:ext>
              </c:extLst>
            </c:dLbl>
            <c:dLbl>
              <c:idx val="51"/>
              <c:layout>
                <c:manualLayout>
                  <c:x val="-6.70702588687550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9EB-4ECC-B8B1-1872A7EC2762}"/>
                </c:ext>
              </c:extLst>
            </c:dLbl>
            <c:dLbl>
              <c:idx val="52"/>
              <c:layout>
                <c:manualLayout>
                  <c:x val="-5.0302694151566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9EB-4ECC-B8B1-1872A7EC2762}"/>
                </c:ext>
              </c:extLst>
            </c:dLbl>
            <c:dLbl>
              <c:idx val="53"/>
              <c:layout>
                <c:manualLayout>
                  <c:x val="-6.707025886875446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9EB-4ECC-B8B1-1872A7EC2762}"/>
                </c:ext>
              </c:extLst>
            </c:dLbl>
            <c:dLbl>
              <c:idx val="54"/>
              <c:layout>
                <c:manualLayout>
                  <c:x val="-1.6767564717188616E-3"/>
                  <c:y val="1.504508488305251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9EB-4ECC-B8B1-1872A7EC2762}"/>
                </c:ext>
              </c:extLst>
            </c:dLbl>
            <c:dLbl>
              <c:idx val="55"/>
              <c:layout>
                <c:manualLayout>
                  <c:x val="-3.348858059178602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9EB-4ECC-B8B1-1872A7EC2762}"/>
                </c:ext>
              </c:extLst>
            </c:dLbl>
            <c:dLbl>
              <c:idx val="56"/>
              <c:layout>
                <c:manualLayout>
                  <c:x val="-5.0232870887678112E-3"/>
                  <c:y val="1.5202365044377302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9EB-4ECC-B8B1-1872A7EC2762}"/>
                </c:ext>
              </c:extLst>
            </c:dLbl>
            <c:numFmt formatCode="#,##0_);[Red]\(#,##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市区町村別_指導対象者群別医療費!$BX$6:$BX$48</c:f>
              <c:strCache>
                <c:ptCount val="43"/>
                <c:pt idx="0">
                  <c:v>河南町</c:v>
                </c:pt>
                <c:pt idx="1">
                  <c:v>和泉市</c:v>
                </c:pt>
                <c:pt idx="2">
                  <c:v>高石市</c:v>
                </c:pt>
                <c:pt idx="3">
                  <c:v>泉大津市</c:v>
                </c:pt>
                <c:pt idx="4">
                  <c:v>泉佐野市</c:v>
                </c:pt>
                <c:pt idx="5">
                  <c:v>能勢町</c:v>
                </c:pt>
                <c:pt idx="6">
                  <c:v>摂津市</c:v>
                </c:pt>
                <c:pt idx="7">
                  <c:v>岸和田市</c:v>
                </c:pt>
                <c:pt idx="8">
                  <c:v>藤井寺市</c:v>
                </c:pt>
                <c:pt idx="9">
                  <c:v>池田市</c:v>
                </c:pt>
                <c:pt idx="10">
                  <c:v>河内長野市</c:v>
                </c:pt>
                <c:pt idx="11">
                  <c:v>阪南市</c:v>
                </c:pt>
                <c:pt idx="12">
                  <c:v>忠岡町</c:v>
                </c:pt>
                <c:pt idx="13">
                  <c:v>堺市</c:v>
                </c:pt>
                <c:pt idx="14">
                  <c:v>八尾市</c:v>
                </c:pt>
                <c:pt idx="15">
                  <c:v>大阪市</c:v>
                </c:pt>
                <c:pt idx="16">
                  <c:v>柏原市</c:v>
                </c:pt>
                <c:pt idx="17">
                  <c:v>東大阪市</c:v>
                </c:pt>
                <c:pt idx="18">
                  <c:v>茨木市</c:v>
                </c:pt>
                <c:pt idx="19">
                  <c:v>交野市</c:v>
                </c:pt>
                <c:pt idx="20">
                  <c:v>高槻市</c:v>
                </c:pt>
                <c:pt idx="21">
                  <c:v>松原市</c:v>
                </c:pt>
                <c:pt idx="22">
                  <c:v>羽曳野市</c:v>
                </c:pt>
                <c:pt idx="23">
                  <c:v>箕面市</c:v>
                </c:pt>
                <c:pt idx="24">
                  <c:v>貝塚市</c:v>
                </c:pt>
                <c:pt idx="25">
                  <c:v>大東市</c:v>
                </c:pt>
                <c:pt idx="26">
                  <c:v>吹田市</c:v>
                </c:pt>
                <c:pt idx="27">
                  <c:v>門真市</c:v>
                </c:pt>
                <c:pt idx="28">
                  <c:v>豊中市</c:v>
                </c:pt>
                <c:pt idx="29">
                  <c:v>守口市</c:v>
                </c:pt>
                <c:pt idx="30">
                  <c:v>島本町</c:v>
                </c:pt>
                <c:pt idx="31">
                  <c:v>富田林市</c:v>
                </c:pt>
                <c:pt idx="32">
                  <c:v>四條畷市</c:v>
                </c:pt>
                <c:pt idx="33">
                  <c:v>枚方市</c:v>
                </c:pt>
                <c:pt idx="34">
                  <c:v>泉南市</c:v>
                </c:pt>
                <c:pt idx="35">
                  <c:v>寝屋川市</c:v>
                </c:pt>
                <c:pt idx="36">
                  <c:v>熊取町</c:v>
                </c:pt>
                <c:pt idx="37">
                  <c:v>大阪狭山市</c:v>
                </c:pt>
                <c:pt idx="38">
                  <c:v>岬町</c:v>
                </c:pt>
                <c:pt idx="39">
                  <c:v>太子町</c:v>
                </c:pt>
                <c:pt idx="40">
                  <c:v>豊能町</c:v>
                </c:pt>
                <c:pt idx="41">
                  <c:v>千早赤阪村</c:v>
                </c:pt>
                <c:pt idx="42">
                  <c:v>田尻町</c:v>
                </c:pt>
              </c:strCache>
            </c:strRef>
          </c:cat>
          <c:val>
            <c:numRef>
              <c:f>市区町村別_指導対象者群別医療費!$BY$6:$BY$48</c:f>
              <c:numCache>
                <c:formatCode>General</c:formatCode>
                <c:ptCount val="43"/>
                <c:pt idx="0">
                  <c:v>880176.66666666663</c:v>
                </c:pt>
                <c:pt idx="1">
                  <c:v>872041.07142857148</c:v>
                </c:pt>
                <c:pt idx="2">
                  <c:v>846852.04545454541</c:v>
                </c:pt>
                <c:pt idx="3">
                  <c:v>667927.91666666663</c:v>
                </c:pt>
                <c:pt idx="4">
                  <c:v>660566.31578947371</c:v>
                </c:pt>
                <c:pt idx="5">
                  <c:v>645157.69230769225</c:v>
                </c:pt>
                <c:pt idx="6">
                  <c:v>632449.15254237293</c:v>
                </c:pt>
                <c:pt idx="7">
                  <c:v>617955.22727272729</c:v>
                </c:pt>
                <c:pt idx="8">
                  <c:v>589923.33333333337</c:v>
                </c:pt>
                <c:pt idx="9">
                  <c:v>582657.16049382719</c:v>
                </c:pt>
                <c:pt idx="10">
                  <c:v>561717.74647887319</c:v>
                </c:pt>
                <c:pt idx="11">
                  <c:v>544089.33333333337</c:v>
                </c:pt>
                <c:pt idx="12">
                  <c:v>528861.11111111112</c:v>
                </c:pt>
                <c:pt idx="13">
                  <c:v>501136.46362098138</c:v>
                </c:pt>
                <c:pt idx="14">
                  <c:v>500081.74757281551</c:v>
                </c:pt>
                <c:pt idx="15">
                  <c:v>497074.82162764773</c:v>
                </c:pt>
                <c:pt idx="16">
                  <c:v>495743.2</c:v>
                </c:pt>
                <c:pt idx="17">
                  <c:v>485722.43827160494</c:v>
                </c:pt>
                <c:pt idx="18">
                  <c:v>461903.14917127072</c:v>
                </c:pt>
                <c:pt idx="19">
                  <c:v>459126.61290322582</c:v>
                </c:pt>
                <c:pt idx="20">
                  <c:v>446314.31623931625</c:v>
                </c:pt>
                <c:pt idx="21">
                  <c:v>446239.75609756098</c:v>
                </c:pt>
                <c:pt idx="22">
                  <c:v>438293.28125</c:v>
                </c:pt>
                <c:pt idx="23">
                  <c:v>436023.76</c:v>
                </c:pt>
                <c:pt idx="24">
                  <c:v>422233.66666666669</c:v>
                </c:pt>
                <c:pt idx="25">
                  <c:v>417358.08510638296</c:v>
                </c:pt>
                <c:pt idx="26">
                  <c:v>412996.66666666669</c:v>
                </c:pt>
                <c:pt idx="27">
                  <c:v>407571.6216216216</c:v>
                </c:pt>
                <c:pt idx="28">
                  <c:v>384053.40659340657</c:v>
                </c:pt>
                <c:pt idx="29">
                  <c:v>381619.4117647059</c:v>
                </c:pt>
                <c:pt idx="30">
                  <c:v>378304.21052631579</c:v>
                </c:pt>
                <c:pt idx="31">
                  <c:v>372389.6103896104</c:v>
                </c:pt>
                <c:pt idx="32">
                  <c:v>372165.2</c:v>
                </c:pt>
                <c:pt idx="33">
                  <c:v>366409.78647686832</c:v>
                </c:pt>
                <c:pt idx="34">
                  <c:v>338400.63829787233</c:v>
                </c:pt>
                <c:pt idx="35">
                  <c:v>320759.81481481483</c:v>
                </c:pt>
                <c:pt idx="36">
                  <c:v>285766.66666666669</c:v>
                </c:pt>
                <c:pt idx="37">
                  <c:v>258615.90909090909</c:v>
                </c:pt>
                <c:pt idx="38">
                  <c:v>258459.09090909091</c:v>
                </c:pt>
                <c:pt idx="39">
                  <c:v>194952.5</c:v>
                </c:pt>
                <c:pt idx="40">
                  <c:v>109243.15789473684</c:v>
                </c:pt>
                <c:pt idx="41">
                  <c:v>93595</c:v>
                </c:pt>
                <c:pt idx="42">
                  <c:v>31306.666666666668</c:v>
                </c:pt>
              </c:numCache>
            </c:numRef>
          </c:val>
          <c:extLst>
            <c:ext xmlns:c16="http://schemas.microsoft.com/office/drawing/2014/chart" uri="{C3380CC4-5D6E-409C-BE32-E72D297353CC}">
              <c16:uniqueId val="{00000015-19EB-4ECC-B8B1-1872A7EC2762}"/>
            </c:ext>
          </c:extLst>
        </c:ser>
        <c:dLbls>
          <c:showLegendKey val="0"/>
          <c:showVal val="0"/>
          <c:showCatName val="0"/>
          <c:showSerName val="0"/>
          <c:showPercent val="0"/>
          <c:showBubbleSize val="0"/>
        </c:dLbls>
        <c:gapWidth val="150"/>
        <c:axId val="459735552"/>
        <c:axId val="45267283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9EB-4ECC-B8B1-1872A7EC2762}"/>
              </c:ext>
            </c:extLst>
          </c:dPt>
          <c:dLbls>
            <c:dLbl>
              <c:idx val="0"/>
              <c:layout>
                <c:manualLayout>
                  <c:x val="2.5357549543454164E-3"/>
                  <c:y val="-0.8973819692260085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19EB-4ECC-B8B1-1872A7EC2762}"/>
                </c:ext>
              </c:extLst>
            </c:dLbl>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市区町村別_指導対象者群別医療費!$CA$6:$CA$48</c:f>
              <c:numCache>
                <c:formatCode>General</c:formatCode>
                <c:ptCount val="43"/>
                <c:pt idx="0">
                  <c:v>477188.58003010537</c:v>
                </c:pt>
                <c:pt idx="1">
                  <c:v>477188.58003010537</c:v>
                </c:pt>
                <c:pt idx="2">
                  <c:v>477188.58003010537</c:v>
                </c:pt>
                <c:pt idx="3">
                  <c:v>477188.58003010537</c:v>
                </c:pt>
                <c:pt idx="4">
                  <c:v>477188.58003010537</c:v>
                </c:pt>
                <c:pt idx="5">
                  <c:v>477188.58003010537</c:v>
                </c:pt>
                <c:pt idx="6">
                  <c:v>477188.58003010537</c:v>
                </c:pt>
                <c:pt idx="7">
                  <c:v>477188.58003010537</c:v>
                </c:pt>
                <c:pt idx="8">
                  <c:v>477188.58003010537</c:v>
                </c:pt>
                <c:pt idx="9">
                  <c:v>477188.58003010537</c:v>
                </c:pt>
                <c:pt idx="10">
                  <c:v>477188.58003010537</c:v>
                </c:pt>
                <c:pt idx="11">
                  <c:v>477188.58003010537</c:v>
                </c:pt>
                <c:pt idx="12">
                  <c:v>477188.58003010537</c:v>
                </c:pt>
                <c:pt idx="13">
                  <c:v>477188.58003010537</c:v>
                </c:pt>
                <c:pt idx="14">
                  <c:v>477188.58003010537</c:v>
                </c:pt>
                <c:pt idx="15">
                  <c:v>477188.58003010537</c:v>
                </c:pt>
                <c:pt idx="16">
                  <c:v>477188.58003010537</c:v>
                </c:pt>
                <c:pt idx="17">
                  <c:v>477188.58003010537</c:v>
                </c:pt>
                <c:pt idx="18">
                  <c:v>477188.58003010537</c:v>
                </c:pt>
                <c:pt idx="19">
                  <c:v>477188.58003010537</c:v>
                </c:pt>
                <c:pt idx="20">
                  <c:v>477188.58003010537</c:v>
                </c:pt>
                <c:pt idx="21">
                  <c:v>477188.58003010537</c:v>
                </c:pt>
                <c:pt idx="22">
                  <c:v>477188.58003010537</c:v>
                </c:pt>
                <c:pt idx="23">
                  <c:v>477188.58003010537</c:v>
                </c:pt>
                <c:pt idx="24">
                  <c:v>477188.58003010537</c:v>
                </c:pt>
                <c:pt idx="25">
                  <c:v>477188.58003010537</c:v>
                </c:pt>
                <c:pt idx="26">
                  <c:v>477188.58003010537</c:v>
                </c:pt>
                <c:pt idx="27">
                  <c:v>477188.58003010537</c:v>
                </c:pt>
                <c:pt idx="28">
                  <c:v>477188.58003010537</c:v>
                </c:pt>
                <c:pt idx="29">
                  <c:v>477188.58003010537</c:v>
                </c:pt>
                <c:pt idx="30">
                  <c:v>477188.58003010537</c:v>
                </c:pt>
                <c:pt idx="31">
                  <c:v>477188.58003010537</c:v>
                </c:pt>
                <c:pt idx="32">
                  <c:v>477188.58003010537</c:v>
                </c:pt>
                <c:pt idx="33">
                  <c:v>477188.58003010537</c:v>
                </c:pt>
                <c:pt idx="34">
                  <c:v>477188.58003010537</c:v>
                </c:pt>
                <c:pt idx="35">
                  <c:v>477188.58003010537</c:v>
                </c:pt>
                <c:pt idx="36">
                  <c:v>477188.58003010537</c:v>
                </c:pt>
                <c:pt idx="37">
                  <c:v>477188.58003010537</c:v>
                </c:pt>
                <c:pt idx="38">
                  <c:v>477188.58003010537</c:v>
                </c:pt>
                <c:pt idx="39">
                  <c:v>477188.58003010537</c:v>
                </c:pt>
                <c:pt idx="40">
                  <c:v>477188.58003010537</c:v>
                </c:pt>
                <c:pt idx="41">
                  <c:v>477188.58003010537</c:v>
                </c:pt>
                <c:pt idx="42">
                  <c:v>477188.58003010537</c:v>
                </c:pt>
              </c:numCache>
            </c:numRef>
          </c:xVal>
          <c:yVal>
            <c:numRef>
              <c:f>市区町村別_指導対象者群別医療費!$CB$6:$CB$48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8-19EB-4ECC-B8B1-1872A7EC2762}"/>
            </c:ext>
          </c:extLst>
        </c:ser>
        <c:dLbls>
          <c:showLegendKey val="0"/>
          <c:showVal val="0"/>
          <c:showCatName val="0"/>
          <c:showSerName val="0"/>
          <c:showPercent val="0"/>
          <c:showBubbleSize val="0"/>
        </c:dLbls>
        <c:axId val="459530816"/>
        <c:axId val="459530240"/>
      </c:scatterChart>
      <c:catAx>
        <c:axId val="459735552"/>
        <c:scaling>
          <c:orientation val="maxMin"/>
        </c:scaling>
        <c:delete val="0"/>
        <c:axPos val="l"/>
        <c:numFmt formatCode="General" sourceLinked="0"/>
        <c:majorTickMark val="none"/>
        <c:minorTickMark val="none"/>
        <c:tickLblPos val="nextTo"/>
        <c:spPr>
          <a:ln>
            <a:solidFill>
              <a:srgbClr val="7F7F7F"/>
            </a:solidFill>
          </a:ln>
        </c:spPr>
        <c:crossAx val="452672832"/>
        <c:crossesAt val="0"/>
        <c:auto val="1"/>
        <c:lblAlgn val="ctr"/>
        <c:lblOffset val="100"/>
        <c:noMultiLvlLbl val="0"/>
      </c:catAx>
      <c:valAx>
        <c:axId val="452672832"/>
        <c:scaling>
          <c:orientation val="minMax"/>
          <c:min val="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54695652173913"/>
              <c:y val="2.2372936507936512E-2"/>
            </c:manualLayout>
          </c:layout>
          <c:overlay val="0"/>
        </c:title>
        <c:numFmt formatCode="#,##0_);[Red]\(#,##0\)" sourceLinked="0"/>
        <c:majorTickMark val="out"/>
        <c:minorTickMark val="none"/>
        <c:tickLblPos val="nextTo"/>
        <c:spPr>
          <a:ln>
            <a:solidFill>
              <a:srgbClr val="7F7F7F"/>
            </a:solidFill>
          </a:ln>
        </c:spPr>
        <c:crossAx val="459735552"/>
        <c:crosses val="autoZero"/>
        <c:crossBetween val="between"/>
      </c:valAx>
      <c:valAx>
        <c:axId val="459530240"/>
        <c:scaling>
          <c:orientation val="minMax"/>
          <c:max val="50"/>
          <c:min val="0"/>
        </c:scaling>
        <c:delete val="1"/>
        <c:axPos val="r"/>
        <c:numFmt formatCode="General" sourceLinked="1"/>
        <c:majorTickMark val="out"/>
        <c:minorTickMark val="none"/>
        <c:tickLblPos val="nextTo"/>
        <c:crossAx val="459530816"/>
        <c:crosses val="max"/>
        <c:crossBetween val="midCat"/>
      </c:valAx>
      <c:valAx>
        <c:axId val="459530816"/>
        <c:scaling>
          <c:orientation val="minMax"/>
        </c:scaling>
        <c:delete val="1"/>
        <c:axPos val="b"/>
        <c:numFmt formatCode="General" sourceLinked="1"/>
        <c:majorTickMark val="out"/>
        <c:minorTickMark val="none"/>
        <c:tickLblPos val="nextTo"/>
        <c:crossAx val="4595302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0170847334483708"/>
          <c:h val="0.58368073782443863"/>
        </c:manualLayout>
      </c:layout>
      <c:barChart>
        <c:barDir val="col"/>
        <c:grouping val="clustered"/>
        <c:varyColors val="0"/>
        <c:ser>
          <c:idx val="3"/>
          <c:order val="0"/>
          <c:tx>
            <c:strRef>
              <c:f>有所見者割合!$F$3</c:f>
              <c:strCache>
                <c:ptCount val="1"/>
                <c:pt idx="0">
                  <c:v>割合(%)
(対象者に占める
割合)</c:v>
                </c:pt>
              </c:strCache>
            </c:strRef>
          </c:tx>
          <c:spPr>
            <a:solidFill>
              <a:srgbClr val="FFC000"/>
            </a:solidFill>
          </c:spPr>
          <c:invertIfNegative val="0"/>
          <c:dLbls>
            <c:dLbl>
              <c:idx val="1"/>
              <c:layout>
                <c:manualLayout>
                  <c:x val="3.0757121666212576E-3"/>
                  <c:y val="1.3888706620005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D5-4CA7-8066-2E857FBB56D0}"/>
                </c:ext>
              </c:extLst>
            </c:dLbl>
            <c:dLbl>
              <c:idx val="4"/>
              <c:layout>
                <c:manualLayout>
                  <c:x val="3.0757121666212576E-3"/>
                  <c:y val="-1.6203703703703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D5-4CA7-8066-2E857FBB56D0}"/>
                </c:ext>
              </c:extLst>
            </c:dLbl>
            <c:dLbl>
              <c:idx val="7"/>
              <c:layout>
                <c:manualLayout>
                  <c:x val="-1.127748099918843E-16"/>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D5-4CA7-8066-2E857FBB56D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有所見者割合!$B$4:$B$12</c:f>
              <c:strCache>
                <c:ptCount val="9"/>
                <c:pt idx="0">
                  <c:v>BMI</c:v>
                </c:pt>
                <c:pt idx="1">
                  <c:v>腹囲</c:v>
                </c:pt>
                <c:pt idx="2">
                  <c:v>収縮期血圧</c:v>
                </c:pt>
                <c:pt idx="3">
                  <c:v>拡張期血圧</c:v>
                </c:pt>
                <c:pt idx="4">
                  <c:v>中性脂肪</c:v>
                </c:pt>
                <c:pt idx="5">
                  <c:v>HDLコレステロール</c:v>
                </c:pt>
                <c:pt idx="6">
                  <c:v>LDLコレステロール</c:v>
                </c:pt>
                <c:pt idx="7">
                  <c:v>空腹時血糖</c:v>
                </c:pt>
                <c:pt idx="8">
                  <c:v>HbA1c</c:v>
                </c:pt>
              </c:strCache>
            </c:strRef>
          </c:cat>
          <c:val>
            <c:numRef>
              <c:f>有所見者割合!$F$4:$F$12</c:f>
              <c:numCache>
                <c:formatCode>0.0%</c:formatCode>
                <c:ptCount val="9"/>
                <c:pt idx="0">
                  <c:v>0.24049022325424993</c:v>
                </c:pt>
                <c:pt idx="1">
                  <c:v>0.37096641984753681</c:v>
                </c:pt>
                <c:pt idx="2">
                  <c:v>0.62650230144629881</c:v>
                </c:pt>
                <c:pt idx="3">
                  <c:v>0.13558844512707724</c:v>
                </c:pt>
                <c:pt idx="4">
                  <c:v>0.1679962906899044</c:v>
                </c:pt>
                <c:pt idx="5">
                  <c:v>5.1131223776382718E-2</c:v>
                </c:pt>
                <c:pt idx="6">
                  <c:v>0.42975443383356071</c:v>
                </c:pt>
                <c:pt idx="7">
                  <c:v>0.39949212212154439</c:v>
                </c:pt>
                <c:pt idx="8">
                  <c:v>0.6083648287875274</c:v>
                </c:pt>
              </c:numCache>
            </c:numRef>
          </c:val>
          <c:extLst>
            <c:ext xmlns:c16="http://schemas.microsoft.com/office/drawing/2014/chart" uri="{C3380CC4-5D6E-409C-BE32-E72D297353CC}">
              <c16:uniqueId val="{00000000-6797-4798-9C29-B89904693628}"/>
            </c:ext>
          </c:extLst>
        </c:ser>
        <c:dLbls>
          <c:showLegendKey val="0"/>
          <c:showVal val="0"/>
          <c:showCatName val="0"/>
          <c:showSerName val="0"/>
          <c:showPercent val="0"/>
          <c:showBubbleSize val="0"/>
        </c:dLbls>
        <c:gapWidth val="15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 sourceLinked="1"/>
        <c:majorTickMark val="out"/>
        <c:minorTickMark val="none"/>
        <c:tickLblPos val="nextTo"/>
        <c:spPr>
          <a:ln>
            <a:solidFill>
              <a:srgbClr val="7F7F7F"/>
            </a:solidFill>
          </a:ln>
        </c:spPr>
        <c:crossAx val="458256384"/>
        <c:crosses val="autoZero"/>
        <c:crossBetween val="between"/>
      </c:valAx>
    </c:plotArea>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5450966183574876E-2"/>
          <c:y val="5.5419841269841272E-2"/>
          <c:w val="0.92107995169082124"/>
          <c:h val="0.93902777777777779"/>
        </c:manualLayout>
      </c:layout>
      <c:barChart>
        <c:barDir val="bar"/>
        <c:grouping val="clustered"/>
        <c:varyColors val="0"/>
        <c:ser>
          <c:idx val="0"/>
          <c:order val="0"/>
          <c:tx>
            <c:strRef>
              <c:f>地区別_有所見者割合!$AF$5</c:f>
              <c:strCache>
                <c:ptCount val="1"/>
                <c:pt idx="0">
                  <c:v>有所見者割合 BMI</c:v>
                </c:pt>
              </c:strCache>
            </c:strRef>
          </c:tx>
          <c:spPr>
            <a:solidFill>
              <a:schemeClr val="accent3">
                <a:lumMod val="60000"/>
                <a:lumOff val="40000"/>
              </a:schemeClr>
            </a:solidFill>
            <a:ln>
              <a:noFill/>
            </a:ln>
          </c:spPr>
          <c:invertIfNegative val="0"/>
          <c:dLbls>
            <c:dLbl>
              <c:idx val="0"/>
              <c:layout>
                <c:manualLayout>
                  <c:x val="1.2270531400966183E-2"/>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50-4795-AC92-6BC5EC51B2A1}"/>
                </c:ext>
              </c:extLst>
            </c:dLbl>
            <c:dLbl>
              <c:idx val="1"/>
              <c:layout>
                <c:manualLayout>
                  <c:x val="9.2028985507245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50-4795-AC92-6BC5EC51B2A1}"/>
                </c:ext>
              </c:extLst>
            </c:dLbl>
            <c:dLbl>
              <c:idx val="2"/>
              <c:layout>
                <c:manualLayout>
                  <c:x val="7.6690821256039775E-3"/>
                  <c:y val="2.380952381691525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50-4795-AC92-6BC5EC51B2A1}"/>
                </c:ext>
              </c:extLst>
            </c:dLbl>
            <c:dLbl>
              <c:idx val="3"/>
              <c:layout>
                <c:manualLayout>
                  <c:x val="9.202898550724526E-3"/>
                  <c:y val="1.007936507936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50-4795-AC92-6BC5EC51B2A1}"/>
                </c:ext>
              </c:extLst>
            </c:dLbl>
            <c:dLbl>
              <c:idx val="4"/>
              <c:layout>
                <c:manualLayout>
                  <c:x val="1.3299154589371981E-2"/>
                  <c:y val="7.9365079365079371E-8"/>
                </c:manualLayout>
              </c:layout>
              <c:showLegendKey val="0"/>
              <c:showVal val="1"/>
              <c:showCatName val="0"/>
              <c:showSerName val="0"/>
              <c:showPercent val="0"/>
              <c:showBubbleSize val="0"/>
              <c:extLst>
                <c:ext xmlns:c15="http://schemas.microsoft.com/office/drawing/2012/chart" uri="{CE6537A1-D6FC-4f65-9D91-7224C49458BB}">
                  <c15:layout>
                    <c:manualLayout>
                      <c:w val="5.2218719806763292E-2"/>
                      <c:h val="1.6126984126984129E-2"/>
                    </c:manualLayout>
                  </c15:layout>
                </c:ext>
                <c:ext xmlns:c16="http://schemas.microsoft.com/office/drawing/2014/chart" uri="{C3380CC4-5D6E-409C-BE32-E72D297353CC}">
                  <c16:uniqueId val="{00000000-9A68-4323-A765-A2795DD98EC5}"/>
                </c:ext>
              </c:extLst>
            </c:dLbl>
            <c:dLbl>
              <c:idx val="5"/>
              <c:layout>
                <c:manualLayout>
                  <c:x val="1.7019565217391192E-2"/>
                  <c:y val="1.6231302553914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3.9575603864734188E-2"/>
                  <c:y val="3.2462605107828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5.7840700483091791E-2"/>
                  <c:y val="-2.0156843076578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地区別_有所見者割合!$AF$6:$AF$13</c:f>
              <c:strCache>
                <c:ptCount val="8"/>
                <c:pt idx="0">
                  <c:v>中河内医療圏</c:v>
                </c:pt>
                <c:pt idx="1">
                  <c:v>大阪市医療圏</c:v>
                </c:pt>
                <c:pt idx="2">
                  <c:v>北河内医療圏</c:v>
                </c:pt>
                <c:pt idx="3">
                  <c:v>泉州医療圏</c:v>
                </c:pt>
                <c:pt idx="4">
                  <c:v>堺市医療圏</c:v>
                </c:pt>
                <c:pt idx="5">
                  <c:v>南河内医療圏</c:v>
                </c:pt>
                <c:pt idx="6">
                  <c:v>三島医療圏</c:v>
                </c:pt>
                <c:pt idx="7">
                  <c:v>豊能医療圏</c:v>
                </c:pt>
              </c:strCache>
            </c:strRef>
          </c:cat>
          <c:val>
            <c:numRef>
              <c:f>地区別_有所見者割合!$AG$6:$AG$13</c:f>
              <c:numCache>
                <c:formatCode>0.0%</c:formatCode>
                <c:ptCount val="8"/>
                <c:pt idx="0">
                  <c:v>0.26039076376554177</c:v>
                </c:pt>
                <c:pt idx="1">
                  <c:v>0.25295369877594465</c:v>
                </c:pt>
                <c:pt idx="2">
                  <c:v>0.24809348093480935</c:v>
                </c:pt>
                <c:pt idx="3">
                  <c:v>0.24237872227622162</c:v>
                </c:pt>
                <c:pt idx="4">
                  <c:v>0.23921091333231909</c:v>
                </c:pt>
                <c:pt idx="5">
                  <c:v>0.23616031414059499</c:v>
                </c:pt>
                <c:pt idx="6">
                  <c:v>0.22797539238110262</c:v>
                </c:pt>
                <c:pt idx="7">
                  <c:v>0.21948599289314932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58258944"/>
        <c:axId val="45953484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5.2500608745746202E-3"/>
                  <c:y val="-0.8960555500098604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2CE-4C8C-A1EF-E2EF88B937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地区別_有所見者割合!$AY$6:$AY$13</c:f>
              <c:numCache>
                <c:formatCode>0.0%</c:formatCode>
                <c:ptCount val="8"/>
                <c:pt idx="0">
                  <c:v>0.24049022325424993</c:v>
                </c:pt>
                <c:pt idx="1">
                  <c:v>0.24049022325424993</c:v>
                </c:pt>
                <c:pt idx="2">
                  <c:v>0.24049022325424993</c:v>
                </c:pt>
                <c:pt idx="3">
                  <c:v>0.24049022325424993</c:v>
                </c:pt>
                <c:pt idx="4">
                  <c:v>0.24049022325424993</c:v>
                </c:pt>
                <c:pt idx="5">
                  <c:v>0.24049022325424993</c:v>
                </c:pt>
                <c:pt idx="6">
                  <c:v>0.24049022325424993</c:v>
                </c:pt>
                <c:pt idx="7">
                  <c:v>0.24049022325424993</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59536000"/>
        <c:axId val="459535424"/>
      </c:scatte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valAx>
        <c:axId val="459535424"/>
        <c:scaling>
          <c:orientation val="minMax"/>
          <c:max val="50"/>
          <c:min val="0"/>
        </c:scaling>
        <c:delete val="1"/>
        <c:axPos val="r"/>
        <c:numFmt formatCode="General" sourceLinked="1"/>
        <c:majorTickMark val="out"/>
        <c:minorTickMark val="none"/>
        <c:tickLblPos val="nextTo"/>
        <c:crossAx val="459536000"/>
        <c:crosses val="max"/>
        <c:crossBetween val="midCat"/>
      </c:valAx>
      <c:valAx>
        <c:axId val="459536000"/>
        <c:scaling>
          <c:orientation val="minMax"/>
        </c:scaling>
        <c:delete val="1"/>
        <c:axPos val="b"/>
        <c:numFmt formatCode="0.0%" sourceLinked="1"/>
        <c:majorTickMark val="out"/>
        <c:minorTickMark val="none"/>
        <c:tickLblPos val="nextTo"/>
        <c:crossAx val="45953542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地区別_有所見者割合!$AH$5</c:f>
              <c:strCache>
                <c:ptCount val="1"/>
                <c:pt idx="0">
                  <c:v>有所見者割合 腹囲</c:v>
                </c:pt>
              </c:strCache>
            </c:strRef>
          </c:tx>
          <c:spPr>
            <a:solidFill>
              <a:schemeClr val="accent3">
                <a:lumMod val="60000"/>
                <a:lumOff val="40000"/>
              </a:schemeClr>
            </a:solidFill>
            <a:ln>
              <a:noFill/>
            </a:ln>
          </c:spPr>
          <c:invertIfNegative val="0"/>
          <c:dLbls>
            <c:dLbl>
              <c:idx val="0"/>
              <c:layout>
                <c:manualLayout>
                  <c:x val="1.2492753623187282E-3"/>
                  <c:y val="1.6231302553914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ED-4189-AC73-3331EA68BE89}"/>
                </c:ext>
              </c:extLst>
            </c:dLbl>
            <c:dLbl>
              <c:idx val="1"/>
              <c:layout>
                <c:manualLayout>
                  <c:x val="4.601449275362206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F0-446D-9A8A-AE356B8F2FE2}"/>
                </c:ext>
              </c:extLst>
            </c:dLbl>
            <c:dLbl>
              <c:idx val="2"/>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F0-446D-9A8A-AE356B8F2FE2}"/>
                </c:ext>
              </c:extLst>
            </c:dLbl>
            <c:dLbl>
              <c:idx val="3"/>
              <c:layout>
                <c:manualLayout>
                  <c:x val="4.601449275362206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F0-446D-9A8A-AE356B8F2FE2}"/>
                </c:ext>
              </c:extLst>
            </c:dLbl>
            <c:dLbl>
              <c:idx val="4"/>
              <c:layout>
                <c:manualLayout>
                  <c:x val="5.2586956521739128E-3"/>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9.4613526570049428E-3"/>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8.1248792270530272E-3"/>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2.5013285024154588E-2"/>
                  <c:y val="2.43469538459880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地区別_有所見者割合!$AH$6:$AH$13</c:f>
              <c:strCache>
                <c:ptCount val="8"/>
                <c:pt idx="0">
                  <c:v>北河内医療圏</c:v>
                </c:pt>
                <c:pt idx="1">
                  <c:v>堺市医療圏</c:v>
                </c:pt>
                <c:pt idx="2">
                  <c:v>中河内医療圏</c:v>
                </c:pt>
                <c:pt idx="3">
                  <c:v>泉州医療圏</c:v>
                </c:pt>
                <c:pt idx="4">
                  <c:v>三島医療圏</c:v>
                </c:pt>
                <c:pt idx="5">
                  <c:v>南河内医療圏</c:v>
                </c:pt>
                <c:pt idx="6">
                  <c:v>大阪市医療圏</c:v>
                </c:pt>
                <c:pt idx="7">
                  <c:v>豊能医療圏</c:v>
                </c:pt>
              </c:strCache>
            </c:strRef>
          </c:cat>
          <c:val>
            <c:numRef>
              <c:f>地区別_有所見者割合!$AI$6:$AI$13</c:f>
              <c:numCache>
                <c:formatCode>0.0%</c:formatCode>
                <c:ptCount val="8"/>
                <c:pt idx="0">
                  <c:v>0.38669047842842375</c:v>
                </c:pt>
                <c:pt idx="1">
                  <c:v>0.37603206412825652</c:v>
                </c:pt>
                <c:pt idx="2">
                  <c:v>0.37456930087807044</c:v>
                </c:pt>
                <c:pt idx="3">
                  <c:v>0.37207547169811322</c:v>
                </c:pt>
                <c:pt idx="4">
                  <c:v>0.36950487957740175</c:v>
                </c:pt>
                <c:pt idx="5">
                  <c:v>0.36614420062695924</c:v>
                </c:pt>
                <c:pt idx="6">
                  <c:v>0.36545470708507422</c:v>
                </c:pt>
                <c:pt idx="7">
                  <c:v>0.35754930236183646</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0406272"/>
        <c:axId val="45432889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5644927536231884"/>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CB3-44A3-A6F2-B4C94A34BC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地区別_有所見者割合!$AZ$6:$AZ$13</c:f>
              <c:numCache>
                <c:formatCode>0.0%</c:formatCode>
                <c:ptCount val="8"/>
                <c:pt idx="0">
                  <c:v>0.37096641984753681</c:v>
                </c:pt>
                <c:pt idx="1">
                  <c:v>0.37096641984753681</c:v>
                </c:pt>
                <c:pt idx="2">
                  <c:v>0.37096641984753681</c:v>
                </c:pt>
                <c:pt idx="3">
                  <c:v>0.37096641984753681</c:v>
                </c:pt>
                <c:pt idx="4">
                  <c:v>0.37096641984753681</c:v>
                </c:pt>
                <c:pt idx="5">
                  <c:v>0.37096641984753681</c:v>
                </c:pt>
                <c:pt idx="6">
                  <c:v>0.37096641984753681</c:v>
                </c:pt>
                <c:pt idx="7">
                  <c:v>0.37096641984753681</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54330048"/>
        <c:axId val="454329472"/>
      </c:scatterChart>
      <c:catAx>
        <c:axId val="460406272"/>
        <c:scaling>
          <c:orientation val="maxMin"/>
        </c:scaling>
        <c:delete val="0"/>
        <c:axPos val="l"/>
        <c:numFmt formatCode="General" sourceLinked="0"/>
        <c:majorTickMark val="none"/>
        <c:minorTickMark val="none"/>
        <c:tickLblPos val="nextTo"/>
        <c:spPr>
          <a:ln>
            <a:solidFill>
              <a:srgbClr val="7F7F7F"/>
            </a:solidFill>
          </a:ln>
        </c:spPr>
        <c:crossAx val="454328896"/>
        <c:crossesAt val="0"/>
        <c:auto val="1"/>
        <c:lblAlgn val="ctr"/>
        <c:lblOffset val="100"/>
        <c:noMultiLvlLbl val="0"/>
      </c:catAx>
      <c:valAx>
        <c:axId val="45432889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0406272"/>
        <c:crosses val="autoZero"/>
        <c:crossBetween val="between"/>
      </c:valAx>
      <c:valAx>
        <c:axId val="454329472"/>
        <c:scaling>
          <c:orientation val="minMax"/>
          <c:max val="50"/>
          <c:min val="0"/>
        </c:scaling>
        <c:delete val="1"/>
        <c:axPos val="r"/>
        <c:numFmt formatCode="General" sourceLinked="1"/>
        <c:majorTickMark val="out"/>
        <c:minorTickMark val="none"/>
        <c:tickLblPos val="nextTo"/>
        <c:crossAx val="454330048"/>
        <c:crosses val="max"/>
        <c:crossBetween val="midCat"/>
      </c:valAx>
      <c:valAx>
        <c:axId val="454330048"/>
        <c:scaling>
          <c:orientation val="minMax"/>
        </c:scaling>
        <c:delete val="1"/>
        <c:axPos val="b"/>
        <c:numFmt formatCode="0.0%" sourceLinked="1"/>
        <c:majorTickMark val="out"/>
        <c:minorTickMark val="none"/>
        <c:tickLblPos val="nextTo"/>
        <c:crossAx val="45432947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地区別_有所見者割合!$AJ$5</c:f>
              <c:strCache>
                <c:ptCount val="1"/>
                <c:pt idx="0">
                  <c:v>有所見者割合 収縮期血圧</c:v>
                </c:pt>
              </c:strCache>
            </c:strRef>
          </c:tx>
          <c:spPr>
            <a:solidFill>
              <a:schemeClr val="accent3">
                <a:lumMod val="60000"/>
                <a:lumOff val="40000"/>
              </a:schemeClr>
            </a:solidFill>
            <a:ln>
              <a:noFill/>
            </a:ln>
          </c:spPr>
          <c:invertIfNegative val="0"/>
          <c:dLbls>
            <c:dLbl>
              <c:idx val="4"/>
              <c:layout>
                <c:manualLayout>
                  <c:x val="4.8631642512076169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9.2080917874395006E-3"/>
                  <c:y val="1.6231302553914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1.6110024154589373E-2"/>
                  <c:y val="2.43469538459880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3.1907971014492643E-2"/>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地区別_有所見者割合!$AJ$6:$AJ$13</c:f>
              <c:strCache>
                <c:ptCount val="8"/>
                <c:pt idx="0">
                  <c:v>堺市医療圏</c:v>
                </c:pt>
                <c:pt idx="1">
                  <c:v>中河内医療圏</c:v>
                </c:pt>
                <c:pt idx="2">
                  <c:v>泉州医療圏</c:v>
                </c:pt>
                <c:pt idx="3">
                  <c:v>北河内医療圏</c:v>
                </c:pt>
                <c:pt idx="4">
                  <c:v>豊能医療圏</c:v>
                </c:pt>
                <c:pt idx="5">
                  <c:v>大阪市医療圏</c:v>
                </c:pt>
                <c:pt idx="6">
                  <c:v>三島医療圏</c:v>
                </c:pt>
                <c:pt idx="7">
                  <c:v>南河内医療圏</c:v>
                </c:pt>
              </c:strCache>
            </c:strRef>
          </c:cat>
          <c:val>
            <c:numRef>
              <c:f>地区別_有所見者割合!$AK$6:$AK$13</c:f>
              <c:numCache>
                <c:formatCode>0.0%</c:formatCode>
                <c:ptCount val="8"/>
                <c:pt idx="0">
                  <c:v>0.64947774059426022</c:v>
                </c:pt>
                <c:pt idx="1">
                  <c:v>0.6398526932292129</c:v>
                </c:pt>
                <c:pt idx="2">
                  <c:v>0.6389257001501899</c:v>
                </c:pt>
                <c:pt idx="3">
                  <c:v>0.63282186894621939</c:v>
                </c:pt>
                <c:pt idx="4">
                  <c:v>0.6247485186716274</c:v>
                </c:pt>
                <c:pt idx="5">
                  <c:v>0.62085572880634343</c:v>
                </c:pt>
                <c:pt idx="6">
                  <c:v>0.61396797854720409</c:v>
                </c:pt>
                <c:pt idx="7">
                  <c:v>0.59889054832515465</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1270016"/>
        <c:axId val="45433292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5184782608695663"/>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57F-4F92-8731-94AA556ED7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地区別_有所見者割合!$BA$6:$BA$13</c:f>
              <c:numCache>
                <c:formatCode>0.0%</c:formatCode>
                <c:ptCount val="8"/>
                <c:pt idx="0">
                  <c:v>0.62650230144629881</c:v>
                </c:pt>
                <c:pt idx="1">
                  <c:v>0.62650230144629881</c:v>
                </c:pt>
                <c:pt idx="2">
                  <c:v>0.62650230144629881</c:v>
                </c:pt>
                <c:pt idx="3">
                  <c:v>0.62650230144629881</c:v>
                </c:pt>
                <c:pt idx="4">
                  <c:v>0.62650230144629881</c:v>
                </c:pt>
                <c:pt idx="5">
                  <c:v>0.62650230144629881</c:v>
                </c:pt>
                <c:pt idx="6">
                  <c:v>0.62650230144629881</c:v>
                </c:pt>
                <c:pt idx="7">
                  <c:v>0.62650230144629881</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54334080"/>
        <c:axId val="454333504"/>
      </c:scatterChart>
      <c:catAx>
        <c:axId val="461270016"/>
        <c:scaling>
          <c:orientation val="maxMin"/>
        </c:scaling>
        <c:delete val="0"/>
        <c:axPos val="l"/>
        <c:numFmt formatCode="General" sourceLinked="0"/>
        <c:majorTickMark val="none"/>
        <c:minorTickMark val="none"/>
        <c:tickLblPos val="nextTo"/>
        <c:spPr>
          <a:ln>
            <a:solidFill>
              <a:srgbClr val="7F7F7F"/>
            </a:solidFill>
          </a:ln>
        </c:spPr>
        <c:crossAx val="454332928"/>
        <c:crossesAt val="0"/>
        <c:auto val="1"/>
        <c:lblAlgn val="ctr"/>
        <c:lblOffset val="100"/>
        <c:noMultiLvlLbl val="0"/>
      </c:catAx>
      <c:valAx>
        <c:axId val="45433292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1270016"/>
        <c:crosses val="autoZero"/>
        <c:crossBetween val="between"/>
      </c:valAx>
      <c:valAx>
        <c:axId val="454333504"/>
        <c:scaling>
          <c:orientation val="minMax"/>
          <c:max val="50"/>
          <c:min val="0"/>
        </c:scaling>
        <c:delete val="1"/>
        <c:axPos val="r"/>
        <c:numFmt formatCode="General" sourceLinked="1"/>
        <c:majorTickMark val="out"/>
        <c:minorTickMark val="none"/>
        <c:tickLblPos val="nextTo"/>
        <c:crossAx val="454334080"/>
        <c:crosses val="max"/>
        <c:crossBetween val="midCat"/>
      </c:valAx>
      <c:valAx>
        <c:axId val="454334080"/>
        <c:scaling>
          <c:orientation val="minMax"/>
        </c:scaling>
        <c:delete val="1"/>
        <c:axPos val="b"/>
        <c:numFmt formatCode="0.0%" sourceLinked="1"/>
        <c:majorTickMark val="out"/>
        <c:minorTickMark val="none"/>
        <c:tickLblPos val="nextTo"/>
        <c:crossAx val="45433350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'地区別_健診受診率(通年資格)'!$AC$4</c:f>
              <c:strCache>
                <c:ptCount val="1"/>
                <c:pt idx="0">
                  <c:v>医科健診受診率</c:v>
                </c:pt>
              </c:strCache>
            </c:strRef>
          </c:tx>
          <c:spPr>
            <a:solidFill>
              <a:schemeClr val="accent3">
                <a:lumMod val="60000"/>
                <a:lumOff val="40000"/>
              </a:schemeClr>
            </a:solidFill>
            <a:ln>
              <a:noFill/>
            </a:ln>
          </c:spPr>
          <c:invertIfNegative val="0"/>
          <c:dLbls>
            <c:dLbl>
              <c:idx val="0"/>
              <c:layout>
                <c:manualLayout>
                  <c:x val="3.0676328502414335E-3"/>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85-4491-9940-B73DFB1C7A23}"/>
                </c:ext>
              </c:extLst>
            </c:dLbl>
            <c:dLbl>
              <c:idx val="4"/>
              <c:layout>
                <c:manualLayout>
                  <c:x val="2.6171497584541063E-4"/>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11219806763273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3.3235144927536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6.2950483091787999E-3"/>
                  <c:y val="-2.0157936507936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'地区別_健診受診率(通年資格)'!$AC$5:$AC$12</c:f>
              <c:strCache>
                <c:ptCount val="8"/>
                <c:pt idx="0">
                  <c:v>豊能医療圏</c:v>
                </c:pt>
                <c:pt idx="1">
                  <c:v>南河内医療圏</c:v>
                </c:pt>
                <c:pt idx="2">
                  <c:v>三島医療圏</c:v>
                </c:pt>
                <c:pt idx="3">
                  <c:v>北河内医療圏</c:v>
                </c:pt>
                <c:pt idx="4">
                  <c:v>中河内医療圏</c:v>
                </c:pt>
                <c:pt idx="5">
                  <c:v>泉州医療圏</c:v>
                </c:pt>
                <c:pt idx="6">
                  <c:v>堺市医療圏</c:v>
                </c:pt>
                <c:pt idx="7">
                  <c:v>大阪市医療圏</c:v>
                </c:pt>
              </c:strCache>
            </c:strRef>
          </c:cat>
          <c:val>
            <c:numRef>
              <c:f>'地区別_健診受診率(通年資格)'!$AD$5:$AD$12</c:f>
              <c:numCache>
                <c:formatCode>0.0%</c:formatCode>
                <c:ptCount val="8"/>
                <c:pt idx="0">
                  <c:v>0.27350447953075407</c:v>
                </c:pt>
                <c:pt idx="1">
                  <c:v>0.25891489311555776</c:v>
                </c:pt>
                <c:pt idx="2">
                  <c:v>0.25535991824394816</c:v>
                </c:pt>
                <c:pt idx="3">
                  <c:v>0.20443625397889092</c:v>
                </c:pt>
                <c:pt idx="4">
                  <c:v>0.20122418474404699</c:v>
                </c:pt>
                <c:pt idx="5">
                  <c:v>0.19468658427236341</c:v>
                </c:pt>
                <c:pt idx="6">
                  <c:v>0.17606016932166343</c:v>
                </c:pt>
                <c:pt idx="7">
                  <c:v>0.11919904158822522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3.3743961352657004E-2"/>
                  <c:y val="-0.8960555555555556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577-4CFB-A5A1-F4C70045CA8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'地区別_健診受診率(通年資格)'!$AF$5:$AF$12</c:f>
              <c:numCache>
                <c:formatCode>0.0%</c:formatCode>
                <c:ptCount val="8"/>
                <c:pt idx="0">
                  <c:v>0.19011502637138958</c:v>
                </c:pt>
                <c:pt idx="1">
                  <c:v>0.19011502637138958</c:v>
                </c:pt>
                <c:pt idx="2">
                  <c:v>0.19011502637138958</c:v>
                </c:pt>
                <c:pt idx="3">
                  <c:v>0.19011502637138958</c:v>
                </c:pt>
                <c:pt idx="4">
                  <c:v>0.19011502637138958</c:v>
                </c:pt>
                <c:pt idx="5">
                  <c:v>0.19011502637138958</c:v>
                </c:pt>
                <c:pt idx="6">
                  <c:v>0.19011502637138958</c:v>
                </c:pt>
                <c:pt idx="7">
                  <c:v>0.19011502637138958</c:v>
                </c:pt>
              </c:numCache>
            </c:numRef>
          </c:xVal>
          <c:yVal>
            <c:numRef>
              <c:f>'地区別_健診受診率(通年資格)'!$AG$5:$AG$12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nextTo"/>
        <c:spPr>
          <a:ln>
            <a:solidFill>
              <a:srgbClr val="7F7F7F"/>
            </a:solidFill>
          </a:ln>
        </c:spPr>
        <c:crossAx val="449176704"/>
        <c:crossesAt val="0"/>
        <c:auto val="1"/>
        <c:lblAlgn val="ctr"/>
        <c:lblOffset val="100"/>
        <c:noMultiLvlLbl val="0"/>
      </c:catAx>
      <c:valAx>
        <c:axId val="44917670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0.0%"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地区別_有所見者割合!$AL$5</c:f>
              <c:strCache>
                <c:ptCount val="1"/>
                <c:pt idx="0">
                  <c:v>有所見者割合 拡張期血圧</c:v>
                </c:pt>
              </c:strCache>
            </c:strRef>
          </c:tx>
          <c:spPr>
            <a:solidFill>
              <a:schemeClr val="accent3">
                <a:lumMod val="60000"/>
                <a:lumOff val="40000"/>
              </a:schemeClr>
            </a:solidFill>
            <a:ln>
              <a:noFill/>
            </a:ln>
          </c:spPr>
          <c:invertIfNegative val="0"/>
          <c:dLbls>
            <c:dLbl>
              <c:idx val="0"/>
              <c:layout>
                <c:manualLayout>
                  <c:x val="-5.0283816425120776E-3"/>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EC-429D-B40D-718D797AB13D}"/>
                </c:ext>
              </c:extLst>
            </c:dLbl>
            <c:dLbl>
              <c:idx val="1"/>
              <c:layout>
                <c:manualLayout>
                  <c:x val="-3.4945652173914168E-3"/>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EC-429D-B40D-718D797AB13D}"/>
                </c:ext>
              </c:extLst>
            </c:dLbl>
            <c:dLbl>
              <c:idx val="2"/>
              <c:layout>
                <c:manualLayout>
                  <c:x val="-3.7790458937199192E-3"/>
                  <c:y val="1.0080856233672323E-3"/>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5.7389315505826474E-2"/>
                      <c:h val="1.9150826944286863E-2"/>
                    </c:manualLayout>
                  </c15:layout>
                </c:ext>
                <c:ext xmlns:c16="http://schemas.microsoft.com/office/drawing/2014/chart" uri="{C3380CC4-5D6E-409C-BE32-E72D297353CC}">
                  <c16:uniqueId val="{00000002-CBEC-429D-B40D-718D797AB13D}"/>
                </c:ext>
              </c:extLst>
            </c:dLbl>
            <c:dLbl>
              <c:idx val="3"/>
              <c:layout>
                <c:manualLayout>
                  <c:x val="9.7407004830917868E-3"/>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EC-429D-B40D-718D797AB13D}"/>
                </c:ext>
              </c:extLst>
            </c:dLbl>
            <c:dLbl>
              <c:idx val="4"/>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2.162093319898022E-2"/>
                  <c:y val="1.6231302553914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3.9085869565217389E-2"/>
                  <c:y val="-1.00772041905976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4.4320893719806652E-2"/>
                  <c:y val="-3.02373015873015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地区別_有所見者割合!$AL$6:$AL$13</c:f>
              <c:strCache>
                <c:ptCount val="8"/>
                <c:pt idx="0">
                  <c:v>堺市医療圏</c:v>
                </c:pt>
                <c:pt idx="1">
                  <c:v>北河内医療圏</c:v>
                </c:pt>
                <c:pt idx="2">
                  <c:v>中河内医療圏</c:v>
                </c:pt>
                <c:pt idx="3">
                  <c:v>三島医療圏</c:v>
                </c:pt>
                <c:pt idx="4">
                  <c:v>豊能医療圏</c:v>
                </c:pt>
                <c:pt idx="5">
                  <c:v>大阪市医療圏</c:v>
                </c:pt>
                <c:pt idx="6">
                  <c:v>南河内医療圏</c:v>
                </c:pt>
                <c:pt idx="7">
                  <c:v>泉州医療圏</c:v>
                </c:pt>
              </c:strCache>
            </c:strRef>
          </c:cat>
          <c:val>
            <c:numRef>
              <c:f>地区別_有所見者割合!$AM$6:$AM$13</c:f>
              <c:numCache>
                <c:formatCode>0.0%</c:formatCode>
                <c:ptCount val="8"/>
                <c:pt idx="0">
                  <c:v>0.15005070993914807</c:v>
                </c:pt>
                <c:pt idx="1">
                  <c:v>0.14053754843471308</c:v>
                </c:pt>
                <c:pt idx="2">
                  <c:v>0.13830589696942805</c:v>
                </c:pt>
                <c:pt idx="3">
                  <c:v>0.13630985248875918</c:v>
                </c:pt>
                <c:pt idx="4">
                  <c:v>0.13402971088388502</c:v>
                </c:pt>
                <c:pt idx="5">
                  <c:v>0.13252434935334503</c:v>
                </c:pt>
                <c:pt idx="6">
                  <c:v>0.12856838062726691</c:v>
                </c:pt>
                <c:pt idx="7">
                  <c:v>0.12721971905645374</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3585024"/>
        <c:axId val="46062854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3804347826086957"/>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8F8-4474-9E24-64408977FA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地区別_有所見者割合!$BB$6:$BB$13</c:f>
              <c:numCache>
                <c:formatCode>0.0%</c:formatCode>
                <c:ptCount val="8"/>
                <c:pt idx="0">
                  <c:v>0.13558844512707724</c:v>
                </c:pt>
                <c:pt idx="1">
                  <c:v>0.13558844512707724</c:v>
                </c:pt>
                <c:pt idx="2">
                  <c:v>0.13558844512707724</c:v>
                </c:pt>
                <c:pt idx="3">
                  <c:v>0.13558844512707724</c:v>
                </c:pt>
                <c:pt idx="4">
                  <c:v>0.13558844512707724</c:v>
                </c:pt>
                <c:pt idx="5">
                  <c:v>0.13558844512707724</c:v>
                </c:pt>
                <c:pt idx="6">
                  <c:v>0.13558844512707724</c:v>
                </c:pt>
                <c:pt idx="7">
                  <c:v>0.13558844512707724</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0629696"/>
        <c:axId val="460629120"/>
      </c:scatterChart>
      <c:catAx>
        <c:axId val="3585024"/>
        <c:scaling>
          <c:orientation val="maxMin"/>
        </c:scaling>
        <c:delete val="0"/>
        <c:axPos val="l"/>
        <c:numFmt formatCode="General" sourceLinked="0"/>
        <c:majorTickMark val="none"/>
        <c:minorTickMark val="none"/>
        <c:tickLblPos val="nextTo"/>
        <c:spPr>
          <a:ln>
            <a:solidFill>
              <a:srgbClr val="7F7F7F"/>
            </a:solidFill>
          </a:ln>
        </c:spPr>
        <c:crossAx val="460628544"/>
        <c:crossesAt val="0"/>
        <c:auto val="1"/>
        <c:lblAlgn val="ctr"/>
        <c:lblOffset val="100"/>
        <c:noMultiLvlLbl val="0"/>
      </c:catAx>
      <c:valAx>
        <c:axId val="46062854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3585024"/>
        <c:crosses val="autoZero"/>
        <c:crossBetween val="between"/>
      </c:valAx>
      <c:valAx>
        <c:axId val="460629120"/>
        <c:scaling>
          <c:orientation val="minMax"/>
          <c:max val="50"/>
          <c:min val="0"/>
        </c:scaling>
        <c:delete val="1"/>
        <c:axPos val="r"/>
        <c:numFmt formatCode="General" sourceLinked="1"/>
        <c:majorTickMark val="out"/>
        <c:minorTickMark val="none"/>
        <c:tickLblPos val="nextTo"/>
        <c:crossAx val="460629696"/>
        <c:crosses val="max"/>
        <c:crossBetween val="midCat"/>
      </c:valAx>
      <c:valAx>
        <c:axId val="460629696"/>
        <c:scaling>
          <c:orientation val="minMax"/>
        </c:scaling>
        <c:delete val="1"/>
        <c:axPos val="b"/>
        <c:numFmt formatCode="0.0%" sourceLinked="1"/>
        <c:majorTickMark val="out"/>
        <c:minorTickMark val="none"/>
        <c:tickLblPos val="nextTo"/>
        <c:crossAx val="46062912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地区別_有所見者割合!$AN$5</c:f>
              <c:strCache>
                <c:ptCount val="1"/>
                <c:pt idx="0">
                  <c:v>有所見者割合 中性脂肪</c:v>
                </c:pt>
              </c:strCache>
            </c:strRef>
          </c:tx>
          <c:spPr>
            <a:solidFill>
              <a:schemeClr val="accent3">
                <a:lumMod val="60000"/>
                <a:lumOff val="40000"/>
              </a:schemeClr>
            </a:solidFill>
            <a:ln>
              <a:noFill/>
            </a:ln>
          </c:spPr>
          <c:invertIfNegative val="0"/>
          <c:dLbls>
            <c:dLbl>
              <c:idx val="4"/>
              <c:layout>
                <c:manualLayout>
                  <c:x val="-1.0188655090930356E-3"/>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3.783659420289843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1.1559178743961354E-3"/>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地区別_有所見者割合!$AN$6:$AN$13</c:f>
              <c:strCache>
                <c:ptCount val="8"/>
                <c:pt idx="0">
                  <c:v>堺市医療圏</c:v>
                </c:pt>
                <c:pt idx="1">
                  <c:v>大阪市医療圏</c:v>
                </c:pt>
                <c:pt idx="2">
                  <c:v>泉州医療圏</c:v>
                </c:pt>
                <c:pt idx="3">
                  <c:v>北河内医療圏</c:v>
                </c:pt>
                <c:pt idx="4">
                  <c:v>中河内医療圏</c:v>
                </c:pt>
                <c:pt idx="5">
                  <c:v>南河内医療圏</c:v>
                </c:pt>
                <c:pt idx="6">
                  <c:v>豊能医療圏</c:v>
                </c:pt>
                <c:pt idx="7">
                  <c:v>三島医療圏</c:v>
                </c:pt>
              </c:strCache>
            </c:strRef>
          </c:cat>
          <c:val>
            <c:numRef>
              <c:f>地区別_有所見者割合!$AO$6:$AO$13</c:f>
              <c:numCache>
                <c:formatCode>0.0%</c:formatCode>
                <c:ptCount val="8"/>
                <c:pt idx="0">
                  <c:v>0.18466298118375007</c:v>
                </c:pt>
                <c:pt idx="1">
                  <c:v>0.17699020859940401</c:v>
                </c:pt>
                <c:pt idx="2">
                  <c:v>0.17436826294398303</c:v>
                </c:pt>
                <c:pt idx="3">
                  <c:v>0.17159290130101806</c:v>
                </c:pt>
                <c:pt idx="4">
                  <c:v>0.17148439234492252</c:v>
                </c:pt>
                <c:pt idx="5">
                  <c:v>0.16456723173491608</c:v>
                </c:pt>
                <c:pt idx="6">
                  <c:v>0.15746054519368724</c:v>
                </c:pt>
                <c:pt idx="7">
                  <c:v>0.14653098252672267</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2033920"/>
        <c:axId val="46063257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4724637681159419"/>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5CC-4179-8B04-9A0815B787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地区別_有所見者割合!$BC$6:$BC$13</c:f>
              <c:numCache>
                <c:formatCode>0.0%</c:formatCode>
                <c:ptCount val="8"/>
                <c:pt idx="0">
                  <c:v>0.1679962906899044</c:v>
                </c:pt>
                <c:pt idx="1">
                  <c:v>0.1679962906899044</c:v>
                </c:pt>
                <c:pt idx="2">
                  <c:v>0.1679962906899044</c:v>
                </c:pt>
                <c:pt idx="3">
                  <c:v>0.1679962906899044</c:v>
                </c:pt>
                <c:pt idx="4">
                  <c:v>0.1679962906899044</c:v>
                </c:pt>
                <c:pt idx="5">
                  <c:v>0.1679962906899044</c:v>
                </c:pt>
                <c:pt idx="6">
                  <c:v>0.1679962906899044</c:v>
                </c:pt>
                <c:pt idx="7">
                  <c:v>0.1679962906899044</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0633728"/>
        <c:axId val="460633152"/>
      </c:scatterChart>
      <c:catAx>
        <c:axId val="462033920"/>
        <c:scaling>
          <c:orientation val="maxMin"/>
        </c:scaling>
        <c:delete val="0"/>
        <c:axPos val="l"/>
        <c:numFmt formatCode="General" sourceLinked="0"/>
        <c:majorTickMark val="none"/>
        <c:minorTickMark val="none"/>
        <c:tickLblPos val="nextTo"/>
        <c:spPr>
          <a:ln>
            <a:solidFill>
              <a:srgbClr val="7F7F7F"/>
            </a:solidFill>
          </a:ln>
        </c:spPr>
        <c:crossAx val="460632576"/>
        <c:crossesAt val="0"/>
        <c:auto val="1"/>
        <c:lblAlgn val="ctr"/>
        <c:lblOffset val="100"/>
        <c:noMultiLvlLbl val="0"/>
      </c:catAx>
      <c:valAx>
        <c:axId val="46063257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2033920"/>
        <c:crosses val="autoZero"/>
        <c:crossBetween val="between"/>
      </c:valAx>
      <c:valAx>
        <c:axId val="460633152"/>
        <c:scaling>
          <c:orientation val="minMax"/>
          <c:max val="50"/>
          <c:min val="0"/>
        </c:scaling>
        <c:delete val="1"/>
        <c:axPos val="r"/>
        <c:numFmt formatCode="General" sourceLinked="1"/>
        <c:majorTickMark val="out"/>
        <c:minorTickMark val="none"/>
        <c:tickLblPos val="nextTo"/>
        <c:crossAx val="460633728"/>
        <c:crosses val="max"/>
        <c:crossBetween val="midCat"/>
      </c:valAx>
      <c:valAx>
        <c:axId val="460633728"/>
        <c:scaling>
          <c:orientation val="minMax"/>
        </c:scaling>
        <c:delete val="1"/>
        <c:axPos val="b"/>
        <c:numFmt formatCode="0.0%" sourceLinked="1"/>
        <c:majorTickMark val="out"/>
        <c:minorTickMark val="none"/>
        <c:tickLblPos val="nextTo"/>
        <c:crossAx val="4606331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地区別_有所見者割合!$AP$5</c:f>
              <c:strCache>
                <c:ptCount val="1"/>
                <c:pt idx="0">
                  <c:v>有所見者割合 HDLコレステロール</c:v>
                </c:pt>
              </c:strCache>
            </c:strRef>
          </c:tx>
          <c:spPr>
            <a:solidFill>
              <a:schemeClr val="accent3">
                <a:lumMod val="60000"/>
                <a:lumOff val="40000"/>
              </a:schemeClr>
            </a:solidFill>
            <a:ln>
              <a:noFill/>
            </a:ln>
          </c:spPr>
          <c:invertIfNegative val="0"/>
          <c:dLbls>
            <c:dLbl>
              <c:idx val="4"/>
              <c:layout>
                <c:manualLayout>
                  <c:x val="1.153623188405797E-2"/>
                  <c:y val="8.1156512845154394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1137439613526571E-2"/>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5.121400966183564E-2"/>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6.5794323671497582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地区別_有所見者割合!$AP$6:$AP$13</c:f>
              <c:strCache>
                <c:ptCount val="8"/>
                <c:pt idx="0">
                  <c:v>泉州医療圏</c:v>
                </c:pt>
                <c:pt idx="1">
                  <c:v>堺市医療圏</c:v>
                </c:pt>
                <c:pt idx="2">
                  <c:v>南河内医療圏</c:v>
                </c:pt>
                <c:pt idx="3">
                  <c:v>中河内医療圏</c:v>
                </c:pt>
                <c:pt idx="4">
                  <c:v>北河内医療圏</c:v>
                </c:pt>
                <c:pt idx="5">
                  <c:v>大阪市医療圏</c:v>
                </c:pt>
                <c:pt idx="6">
                  <c:v>三島医療圏</c:v>
                </c:pt>
                <c:pt idx="7">
                  <c:v>豊能医療圏</c:v>
                </c:pt>
              </c:strCache>
            </c:strRef>
          </c:cat>
          <c:val>
            <c:numRef>
              <c:f>地区別_有所見者割合!$AQ$6:$AQ$13</c:f>
              <c:numCache>
                <c:formatCode>0.0%</c:formatCode>
                <c:ptCount val="8"/>
                <c:pt idx="0">
                  <c:v>6.1009012192966956E-2</c:v>
                </c:pt>
                <c:pt idx="1">
                  <c:v>5.3862149414211087E-2</c:v>
                </c:pt>
                <c:pt idx="2">
                  <c:v>5.2564157308168581E-2</c:v>
                </c:pt>
                <c:pt idx="3">
                  <c:v>5.2353463587921846E-2</c:v>
                </c:pt>
                <c:pt idx="4">
                  <c:v>5.0810445052748135E-2</c:v>
                </c:pt>
                <c:pt idx="5">
                  <c:v>5.0792890591741163E-2</c:v>
                </c:pt>
                <c:pt idx="6">
                  <c:v>4.6858359957401494E-2</c:v>
                </c:pt>
                <c:pt idx="7">
                  <c:v>4.5418172787726606E-2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1941248"/>
        <c:axId val="46184915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5644927536231884"/>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DD0-486D-B0BA-53C4278404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地区別_有所見者割合!$BD$6:$BD$13</c:f>
              <c:numCache>
                <c:formatCode>0.0%</c:formatCode>
                <c:ptCount val="8"/>
                <c:pt idx="0">
                  <c:v>5.1131223776382718E-2</c:v>
                </c:pt>
                <c:pt idx="1">
                  <c:v>5.1131223776382718E-2</c:v>
                </c:pt>
                <c:pt idx="2">
                  <c:v>5.1131223776382718E-2</c:v>
                </c:pt>
                <c:pt idx="3">
                  <c:v>5.1131223776382718E-2</c:v>
                </c:pt>
                <c:pt idx="4">
                  <c:v>5.1131223776382718E-2</c:v>
                </c:pt>
                <c:pt idx="5">
                  <c:v>5.1131223776382718E-2</c:v>
                </c:pt>
                <c:pt idx="6">
                  <c:v>5.1131223776382718E-2</c:v>
                </c:pt>
                <c:pt idx="7">
                  <c:v>5.1131223776382718E-2</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1850304"/>
        <c:axId val="461849728"/>
      </c:scatterChart>
      <c:catAx>
        <c:axId val="461941248"/>
        <c:scaling>
          <c:orientation val="maxMin"/>
        </c:scaling>
        <c:delete val="0"/>
        <c:axPos val="l"/>
        <c:numFmt formatCode="General" sourceLinked="0"/>
        <c:majorTickMark val="none"/>
        <c:minorTickMark val="none"/>
        <c:tickLblPos val="nextTo"/>
        <c:spPr>
          <a:ln>
            <a:solidFill>
              <a:srgbClr val="7F7F7F"/>
            </a:solidFill>
          </a:ln>
        </c:spPr>
        <c:crossAx val="461849152"/>
        <c:crossesAt val="0"/>
        <c:auto val="1"/>
        <c:lblAlgn val="ctr"/>
        <c:lblOffset val="100"/>
        <c:noMultiLvlLbl val="0"/>
      </c:catAx>
      <c:valAx>
        <c:axId val="46184915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1941248"/>
        <c:crosses val="autoZero"/>
        <c:crossBetween val="between"/>
      </c:valAx>
      <c:valAx>
        <c:axId val="461849728"/>
        <c:scaling>
          <c:orientation val="minMax"/>
          <c:max val="50"/>
          <c:min val="0"/>
        </c:scaling>
        <c:delete val="1"/>
        <c:axPos val="r"/>
        <c:numFmt formatCode="General" sourceLinked="1"/>
        <c:majorTickMark val="out"/>
        <c:minorTickMark val="none"/>
        <c:tickLblPos val="nextTo"/>
        <c:crossAx val="461850304"/>
        <c:crosses val="max"/>
        <c:crossBetween val="midCat"/>
      </c:valAx>
      <c:valAx>
        <c:axId val="461850304"/>
        <c:scaling>
          <c:orientation val="minMax"/>
        </c:scaling>
        <c:delete val="1"/>
        <c:axPos val="b"/>
        <c:numFmt formatCode="0.0%" sourceLinked="1"/>
        <c:majorTickMark val="out"/>
        <c:minorTickMark val="none"/>
        <c:tickLblPos val="nextTo"/>
        <c:crossAx val="46184972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地区別_有所見者割合!$AR$5</c:f>
              <c:strCache>
                <c:ptCount val="1"/>
                <c:pt idx="0">
                  <c:v>有所見者割合 LDLコレステロール</c:v>
                </c:pt>
              </c:strCache>
            </c:strRef>
          </c:tx>
          <c:spPr>
            <a:solidFill>
              <a:schemeClr val="accent3">
                <a:lumMod val="60000"/>
                <a:lumOff val="40000"/>
              </a:schemeClr>
            </a:solidFill>
            <a:ln>
              <a:noFill/>
            </a:ln>
          </c:spPr>
          <c:invertIfNegative val="0"/>
          <c:dLbls>
            <c:dLbl>
              <c:idx val="3"/>
              <c:layout>
                <c:manualLayout>
                  <c:x val="3.35222589779262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EA-4425-94C0-43D0D5B03601}"/>
                </c:ext>
              </c:extLst>
            </c:dLbl>
            <c:dLbl>
              <c:idx val="4"/>
              <c:layout>
                <c:manualLayout>
                  <c:x val="7.3616992353889472E-3"/>
                  <c:y val="1.623130254635601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2.2047880080057366E-2"/>
                  <c:y val="1.623130256903087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3.1590458937197953E-2"/>
                  <c:y val="1.623130256903087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3.4437918162135553E-2"/>
                  <c:y val="4.869390766174290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地区別_有所見者割合!$AR$6:$AR$13</c:f>
              <c:strCache>
                <c:ptCount val="8"/>
                <c:pt idx="0">
                  <c:v>豊能医療圏</c:v>
                </c:pt>
                <c:pt idx="1">
                  <c:v>中河内医療圏</c:v>
                </c:pt>
                <c:pt idx="2">
                  <c:v>堺市医療圏</c:v>
                </c:pt>
                <c:pt idx="3">
                  <c:v>北河内医療圏</c:v>
                </c:pt>
                <c:pt idx="4">
                  <c:v>大阪市医療圏</c:v>
                </c:pt>
                <c:pt idx="5">
                  <c:v>南河内医療圏</c:v>
                </c:pt>
                <c:pt idx="6">
                  <c:v>泉州医療圏</c:v>
                </c:pt>
                <c:pt idx="7">
                  <c:v>三島医療圏</c:v>
                </c:pt>
              </c:strCache>
            </c:strRef>
          </c:cat>
          <c:val>
            <c:numRef>
              <c:f>地区別_有所見者割合!$AS$6:$AS$13</c:f>
              <c:numCache>
                <c:formatCode>0.0%</c:formatCode>
                <c:ptCount val="8"/>
                <c:pt idx="0">
                  <c:v>0.4509684895977043</c:v>
                </c:pt>
                <c:pt idx="1">
                  <c:v>0.44585760661715657</c:v>
                </c:pt>
                <c:pt idx="2">
                  <c:v>0.43279569892473119</c:v>
                </c:pt>
                <c:pt idx="3">
                  <c:v>0.43188878294835914</c:v>
                </c:pt>
                <c:pt idx="4">
                  <c:v>0.43010065505671835</c:v>
                </c:pt>
                <c:pt idx="5">
                  <c:v>0.41746743540465514</c:v>
                </c:pt>
                <c:pt idx="6">
                  <c:v>0.41063613456522702</c:v>
                </c:pt>
                <c:pt idx="7">
                  <c:v>0.40793625749447776</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1942272"/>
        <c:axId val="46185318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426449275362319"/>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148-482A-B6A7-B3DD667973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地区別_有所見者割合!$BE$6:$BE$13</c:f>
              <c:numCache>
                <c:formatCode>0.0%</c:formatCode>
                <c:ptCount val="8"/>
                <c:pt idx="0">
                  <c:v>0.42975443383356071</c:v>
                </c:pt>
                <c:pt idx="1">
                  <c:v>0.42975443383356071</c:v>
                </c:pt>
                <c:pt idx="2">
                  <c:v>0.42975443383356071</c:v>
                </c:pt>
                <c:pt idx="3">
                  <c:v>0.42975443383356071</c:v>
                </c:pt>
                <c:pt idx="4">
                  <c:v>0.42975443383356071</c:v>
                </c:pt>
                <c:pt idx="5">
                  <c:v>0.42975443383356071</c:v>
                </c:pt>
                <c:pt idx="6">
                  <c:v>0.42975443383356071</c:v>
                </c:pt>
                <c:pt idx="7">
                  <c:v>0.42975443383356071</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1854336"/>
        <c:axId val="461853760"/>
      </c:scatterChart>
      <c:catAx>
        <c:axId val="461942272"/>
        <c:scaling>
          <c:orientation val="maxMin"/>
        </c:scaling>
        <c:delete val="0"/>
        <c:axPos val="l"/>
        <c:numFmt formatCode="General" sourceLinked="0"/>
        <c:majorTickMark val="none"/>
        <c:minorTickMark val="none"/>
        <c:tickLblPos val="nextTo"/>
        <c:spPr>
          <a:ln>
            <a:solidFill>
              <a:srgbClr val="7F7F7F"/>
            </a:solidFill>
          </a:ln>
        </c:spPr>
        <c:crossAx val="461853184"/>
        <c:crossesAt val="0"/>
        <c:auto val="1"/>
        <c:lblAlgn val="ctr"/>
        <c:lblOffset val="100"/>
        <c:noMultiLvlLbl val="0"/>
      </c:catAx>
      <c:valAx>
        <c:axId val="46185318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1942272"/>
        <c:crosses val="autoZero"/>
        <c:crossBetween val="between"/>
      </c:valAx>
      <c:valAx>
        <c:axId val="461853760"/>
        <c:scaling>
          <c:orientation val="minMax"/>
          <c:max val="50"/>
          <c:min val="0"/>
        </c:scaling>
        <c:delete val="1"/>
        <c:axPos val="r"/>
        <c:numFmt formatCode="General" sourceLinked="1"/>
        <c:majorTickMark val="out"/>
        <c:minorTickMark val="none"/>
        <c:tickLblPos val="nextTo"/>
        <c:crossAx val="461854336"/>
        <c:crosses val="max"/>
        <c:crossBetween val="midCat"/>
      </c:valAx>
      <c:valAx>
        <c:axId val="461854336"/>
        <c:scaling>
          <c:orientation val="minMax"/>
        </c:scaling>
        <c:delete val="1"/>
        <c:axPos val="b"/>
        <c:numFmt formatCode="0.0%" sourceLinked="1"/>
        <c:majorTickMark val="out"/>
        <c:minorTickMark val="none"/>
        <c:tickLblPos val="nextTo"/>
        <c:crossAx val="4618537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地区別_有所見者割合!$AT$5</c:f>
              <c:strCache>
                <c:ptCount val="1"/>
                <c:pt idx="0">
                  <c:v>有所見者割合 空腹時血糖</c:v>
                </c:pt>
              </c:strCache>
            </c:strRef>
          </c:tx>
          <c:spPr>
            <a:solidFill>
              <a:schemeClr val="accent3">
                <a:lumMod val="60000"/>
                <a:lumOff val="40000"/>
              </a:schemeClr>
            </a:solidFill>
            <a:ln>
              <a:noFill/>
            </a:ln>
          </c:spPr>
          <c:invertIfNegative val="0"/>
          <c:dLbls>
            <c:dLbl>
              <c:idx val="0"/>
              <c:layout>
                <c:manualLayout>
                  <c:x val="4.601449275362206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29-430A-96BE-91757E819D31}"/>
                </c:ext>
              </c:extLst>
            </c:dLbl>
            <c:dLbl>
              <c:idx val="1"/>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29-430A-96BE-91757E819D31}"/>
                </c:ext>
              </c:extLst>
            </c:dLbl>
            <c:dLbl>
              <c:idx val="2"/>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29-430A-96BE-91757E819D31}"/>
                </c:ext>
              </c:extLst>
            </c:dLbl>
            <c:dLbl>
              <c:idx val="3"/>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29-430A-96BE-91757E819D31}"/>
                </c:ext>
              </c:extLst>
            </c:dLbl>
            <c:dLbl>
              <c:idx val="4"/>
              <c:layout>
                <c:manualLayout>
                  <c:x val="6.9347826086956525E-3"/>
                  <c:y val="8.1156512845154394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1564371980676329E-2"/>
                  <c:y val="2.43469538308714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1.022789855072463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5.9659057971014492E-2"/>
                  <c:y val="-2.0157936507936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地区別_有所見者割合!$AT$6:$AT$13</c:f>
              <c:strCache>
                <c:ptCount val="8"/>
                <c:pt idx="0">
                  <c:v>堺市医療圏</c:v>
                </c:pt>
                <c:pt idx="1">
                  <c:v>泉州医療圏</c:v>
                </c:pt>
                <c:pt idx="2">
                  <c:v>大阪市医療圏</c:v>
                </c:pt>
                <c:pt idx="3">
                  <c:v>北河内医療圏</c:v>
                </c:pt>
                <c:pt idx="4">
                  <c:v>南河内医療圏</c:v>
                </c:pt>
                <c:pt idx="5">
                  <c:v>三島医療圏</c:v>
                </c:pt>
                <c:pt idx="6">
                  <c:v>豊能医療圏</c:v>
                </c:pt>
                <c:pt idx="7">
                  <c:v>中河内医療圏</c:v>
                </c:pt>
              </c:strCache>
            </c:strRef>
          </c:cat>
          <c:val>
            <c:numRef>
              <c:f>地区別_有所見者割合!$AU$6:$AU$13</c:f>
              <c:numCache>
                <c:formatCode>0.0%</c:formatCode>
                <c:ptCount val="8"/>
                <c:pt idx="0">
                  <c:v>0.43692600021112638</c:v>
                </c:pt>
                <c:pt idx="1">
                  <c:v>0.40833553152202584</c:v>
                </c:pt>
                <c:pt idx="2">
                  <c:v>0.40092455737601812</c:v>
                </c:pt>
                <c:pt idx="3">
                  <c:v>0.3990341080591609</c:v>
                </c:pt>
                <c:pt idx="4">
                  <c:v>0.39858583860759494</c:v>
                </c:pt>
                <c:pt idx="5">
                  <c:v>0.39638868876080691</c:v>
                </c:pt>
                <c:pt idx="6">
                  <c:v>0.3956804108140764</c:v>
                </c:pt>
                <c:pt idx="7">
                  <c:v>0.36253712346202799</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2493184"/>
        <c:axId val="46199660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5644927536231884"/>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C2E-4F77-AE57-3EE1FCF9EE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地区別_有所見者割合!$BF$6:$BF$13</c:f>
              <c:numCache>
                <c:formatCode>0.0%</c:formatCode>
                <c:ptCount val="8"/>
                <c:pt idx="0">
                  <c:v>0.39949212212154439</c:v>
                </c:pt>
                <c:pt idx="1">
                  <c:v>0.39949212212154439</c:v>
                </c:pt>
                <c:pt idx="2">
                  <c:v>0.39949212212154439</c:v>
                </c:pt>
                <c:pt idx="3">
                  <c:v>0.39949212212154439</c:v>
                </c:pt>
                <c:pt idx="4">
                  <c:v>0.39949212212154439</c:v>
                </c:pt>
                <c:pt idx="5">
                  <c:v>0.39949212212154439</c:v>
                </c:pt>
                <c:pt idx="6">
                  <c:v>0.39949212212154439</c:v>
                </c:pt>
                <c:pt idx="7">
                  <c:v>0.39949212212154439</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1997760"/>
        <c:axId val="461997184"/>
      </c:scatterChart>
      <c:catAx>
        <c:axId val="462493184"/>
        <c:scaling>
          <c:orientation val="maxMin"/>
        </c:scaling>
        <c:delete val="0"/>
        <c:axPos val="l"/>
        <c:numFmt formatCode="General" sourceLinked="0"/>
        <c:majorTickMark val="none"/>
        <c:minorTickMark val="none"/>
        <c:tickLblPos val="nextTo"/>
        <c:spPr>
          <a:ln>
            <a:solidFill>
              <a:srgbClr val="7F7F7F"/>
            </a:solidFill>
          </a:ln>
        </c:spPr>
        <c:crossAx val="461996608"/>
        <c:crossesAt val="0"/>
        <c:auto val="1"/>
        <c:lblAlgn val="ctr"/>
        <c:lblOffset val="100"/>
        <c:noMultiLvlLbl val="0"/>
      </c:catAx>
      <c:valAx>
        <c:axId val="46199660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2493184"/>
        <c:crosses val="autoZero"/>
        <c:crossBetween val="between"/>
      </c:valAx>
      <c:valAx>
        <c:axId val="461997184"/>
        <c:scaling>
          <c:orientation val="minMax"/>
          <c:max val="50"/>
          <c:min val="0"/>
        </c:scaling>
        <c:delete val="1"/>
        <c:axPos val="r"/>
        <c:numFmt formatCode="General" sourceLinked="1"/>
        <c:majorTickMark val="out"/>
        <c:minorTickMark val="none"/>
        <c:tickLblPos val="nextTo"/>
        <c:crossAx val="461997760"/>
        <c:crosses val="max"/>
        <c:crossBetween val="midCat"/>
      </c:valAx>
      <c:valAx>
        <c:axId val="461997760"/>
        <c:scaling>
          <c:orientation val="minMax"/>
        </c:scaling>
        <c:delete val="1"/>
        <c:axPos val="b"/>
        <c:numFmt formatCode="0.0%" sourceLinked="1"/>
        <c:majorTickMark val="out"/>
        <c:minorTickMark val="none"/>
        <c:tickLblPos val="nextTo"/>
        <c:crossAx val="4619971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地区別_有所見者割合!$AV$5</c:f>
              <c:strCache>
                <c:ptCount val="1"/>
                <c:pt idx="0">
                  <c:v>有所見者割合 HbA1c</c:v>
                </c:pt>
              </c:strCache>
            </c:strRef>
          </c:tx>
          <c:spPr>
            <a:solidFill>
              <a:schemeClr val="accent3">
                <a:lumMod val="60000"/>
                <a:lumOff val="40000"/>
              </a:schemeClr>
            </a:solidFill>
            <a:ln>
              <a:noFill/>
            </a:ln>
          </c:spPr>
          <c:invertIfNegative val="0"/>
          <c:dLbls>
            <c:dLbl>
              <c:idx val="0"/>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0E-4574-B09A-66CEB88F022C}"/>
                </c:ext>
              </c:extLst>
            </c:dLbl>
            <c:dLbl>
              <c:idx val="1"/>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0E-4574-B09A-66CEB88F022C}"/>
                </c:ext>
              </c:extLst>
            </c:dLbl>
            <c:dLbl>
              <c:idx val="2"/>
              <c:layout>
                <c:manualLayout>
                  <c:x val="9.20289855072463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0E-4574-B09A-66CEB88F022C}"/>
                </c:ext>
              </c:extLst>
            </c:dLbl>
            <c:dLbl>
              <c:idx val="3"/>
              <c:layout>
                <c:manualLayout>
                  <c:x val="9.20289855072463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0E-4574-B09A-66CEB88F022C}"/>
                </c:ext>
              </c:extLst>
            </c:dLbl>
            <c:dLbl>
              <c:idx val="4"/>
              <c:layout>
                <c:manualLayout>
                  <c:x val="1.488852657004831E-2"/>
                  <c:y val="8.1156512845154394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951799516908212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1.9857729468598921E-2"/>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2.48080917874395E-2"/>
                  <c:y val="-1.0306065556607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地区別_有所見者割合!$AV$6:$AV$13</c:f>
              <c:strCache>
                <c:ptCount val="8"/>
                <c:pt idx="0">
                  <c:v>豊能医療圏</c:v>
                </c:pt>
                <c:pt idx="1">
                  <c:v>堺市医療圏</c:v>
                </c:pt>
                <c:pt idx="2">
                  <c:v>三島医療圏</c:v>
                </c:pt>
                <c:pt idx="3">
                  <c:v>南河内医療圏</c:v>
                </c:pt>
                <c:pt idx="4">
                  <c:v>泉州医療圏</c:v>
                </c:pt>
                <c:pt idx="5">
                  <c:v>北河内医療圏</c:v>
                </c:pt>
                <c:pt idx="6">
                  <c:v>大阪市医療圏</c:v>
                </c:pt>
                <c:pt idx="7">
                  <c:v>中河内医療圏</c:v>
                </c:pt>
              </c:strCache>
            </c:strRef>
          </c:cat>
          <c:val>
            <c:numRef>
              <c:f>地区別_有所見者割合!$AW$6:$AW$13</c:f>
              <c:numCache>
                <c:formatCode>0.0%</c:formatCode>
                <c:ptCount val="8"/>
                <c:pt idx="0">
                  <c:v>0.67041126138559204</c:v>
                </c:pt>
                <c:pt idx="1">
                  <c:v>0.61205713414324203</c:v>
                </c:pt>
                <c:pt idx="2">
                  <c:v>0.60328231024143919</c:v>
                </c:pt>
                <c:pt idx="3">
                  <c:v>0.6005551996583387</c:v>
                </c:pt>
                <c:pt idx="4">
                  <c:v>0.5973899579738996</c:v>
                </c:pt>
                <c:pt idx="5">
                  <c:v>0.59256183093392401</c:v>
                </c:pt>
                <c:pt idx="6">
                  <c:v>0.59065868263473054</c:v>
                </c:pt>
                <c:pt idx="7">
                  <c:v>0.58253030774013059</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2466560"/>
        <c:axId val="46200064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5644927536231884"/>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0F4-4C05-8870-760779DB14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地区別_有所見者割合!$BG$6:$BG$13</c:f>
              <c:numCache>
                <c:formatCode>0.0%</c:formatCode>
                <c:ptCount val="8"/>
                <c:pt idx="0">
                  <c:v>0.6083648287875274</c:v>
                </c:pt>
                <c:pt idx="1">
                  <c:v>0.6083648287875274</c:v>
                </c:pt>
                <c:pt idx="2">
                  <c:v>0.6083648287875274</c:v>
                </c:pt>
                <c:pt idx="3">
                  <c:v>0.6083648287875274</c:v>
                </c:pt>
                <c:pt idx="4">
                  <c:v>0.6083648287875274</c:v>
                </c:pt>
                <c:pt idx="5">
                  <c:v>0.6083648287875274</c:v>
                </c:pt>
                <c:pt idx="6">
                  <c:v>0.6083648287875274</c:v>
                </c:pt>
                <c:pt idx="7">
                  <c:v>0.6083648287875274</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001792"/>
        <c:axId val="462001216"/>
      </c:scatterChart>
      <c:catAx>
        <c:axId val="462466560"/>
        <c:scaling>
          <c:orientation val="maxMin"/>
        </c:scaling>
        <c:delete val="0"/>
        <c:axPos val="l"/>
        <c:numFmt formatCode="General" sourceLinked="0"/>
        <c:majorTickMark val="none"/>
        <c:minorTickMark val="none"/>
        <c:tickLblPos val="nextTo"/>
        <c:spPr>
          <a:ln>
            <a:solidFill>
              <a:srgbClr val="7F7F7F"/>
            </a:solidFill>
          </a:ln>
        </c:spPr>
        <c:crossAx val="462000640"/>
        <c:crossesAt val="0"/>
        <c:auto val="1"/>
        <c:lblAlgn val="ctr"/>
        <c:lblOffset val="100"/>
        <c:noMultiLvlLbl val="0"/>
      </c:catAx>
      <c:valAx>
        <c:axId val="462000640"/>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2466560"/>
        <c:crosses val="autoZero"/>
        <c:crossBetween val="between"/>
      </c:valAx>
      <c:valAx>
        <c:axId val="462001216"/>
        <c:scaling>
          <c:orientation val="minMax"/>
          <c:max val="50"/>
          <c:min val="0"/>
        </c:scaling>
        <c:delete val="1"/>
        <c:axPos val="r"/>
        <c:numFmt formatCode="General" sourceLinked="1"/>
        <c:majorTickMark val="out"/>
        <c:minorTickMark val="none"/>
        <c:tickLblPos val="nextTo"/>
        <c:crossAx val="462001792"/>
        <c:crosses val="max"/>
        <c:crossBetween val="midCat"/>
      </c:valAx>
      <c:valAx>
        <c:axId val="462001792"/>
        <c:scaling>
          <c:orientation val="minMax"/>
        </c:scaling>
        <c:delete val="1"/>
        <c:axPos val="b"/>
        <c:numFmt formatCode="0.0%" sourceLinked="1"/>
        <c:majorTickMark val="out"/>
        <c:minorTickMark val="none"/>
        <c:tickLblPos val="nextTo"/>
        <c:crossAx val="462001216"/>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市区町村別_有所見者割合!$AY$5</c:f>
              <c:strCache>
                <c:ptCount val="1"/>
                <c:pt idx="0">
                  <c:v>有所見者割合 BMI</c:v>
                </c:pt>
              </c:strCache>
            </c:strRef>
          </c:tx>
          <c:spPr>
            <a:solidFill>
              <a:schemeClr val="accent4">
                <a:lumMod val="60000"/>
                <a:lumOff val="40000"/>
              </a:schemeClr>
            </a:solidFill>
            <a:ln>
              <a:noFill/>
            </a:ln>
          </c:spPr>
          <c:invertIfNegative val="0"/>
          <c:dLbls>
            <c:dLbl>
              <c:idx val="21"/>
              <c:layout>
                <c:manualLayout>
                  <c:x val="3.0592406290279382E-3"/>
                  <c:y val="7.519123118684205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2B-47CA-8A79-E31497F189CE}"/>
                </c:ext>
              </c:extLst>
            </c:dLbl>
            <c:dLbl>
              <c:idx val="22"/>
              <c:layout>
                <c:manualLayout>
                  <c:x val="4.58886094354207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2B-47CA-8A79-E31497F189CE}"/>
                </c:ext>
              </c:extLst>
            </c:dLbl>
            <c:dLbl>
              <c:idx val="23"/>
              <c:layout>
                <c:manualLayout>
                  <c:x val="9.177721887084150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2B-47CA-8A79-E31497F189CE}"/>
                </c:ext>
              </c:extLst>
            </c:dLbl>
            <c:dLbl>
              <c:idx val="24"/>
              <c:layout>
                <c:manualLayout>
                  <c:x val="1.376658283062622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42B-47CA-8A79-E31497F189CE}"/>
                </c:ext>
              </c:extLst>
            </c:dLbl>
            <c:dLbl>
              <c:idx val="25"/>
              <c:layout>
                <c:manualLayout>
                  <c:x val="1.376658283062611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2B-47CA-8A79-E31497F189CE}"/>
                </c:ext>
              </c:extLst>
            </c:dLbl>
            <c:dLbl>
              <c:idx val="26"/>
              <c:layout>
                <c:manualLayout>
                  <c:x val="1.83554437741683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42B-47CA-8A79-E31497F189CE}"/>
                </c:ext>
              </c:extLst>
            </c:dLbl>
            <c:dLbl>
              <c:idx val="27"/>
              <c:layout>
                <c:manualLayout>
                  <c:x val="2.29443047177103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42B-47CA-8A79-E31497F189CE}"/>
                </c:ext>
              </c:extLst>
            </c:dLbl>
            <c:dLbl>
              <c:idx val="28"/>
              <c:layout>
                <c:manualLayout>
                  <c:x val="2.75331656612524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42B-47CA-8A79-E31497F189CE}"/>
                </c:ext>
              </c:extLst>
            </c:dLbl>
            <c:dLbl>
              <c:idx val="29"/>
              <c:layout>
                <c:manualLayout>
                  <c:x val="3.21220266047945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42B-47CA-8A79-E31497F189CE}"/>
                </c:ext>
              </c:extLst>
            </c:dLbl>
            <c:dLbl>
              <c:idx val="30"/>
              <c:layout>
                <c:manualLayout>
                  <c:x val="3.67108875483366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42B-47CA-8A79-E31497F189CE}"/>
                </c:ext>
              </c:extLst>
            </c:dLbl>
            <c:dLbl>
              <c:idx val="31"/>
              <c:layout>
                <c:manualLayout>
                  <c:x val="3.8240507862850631E-2"/>
                  <c:y val="8.07359697233654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42B-47CA-8A79-E31497F189CE}"/>
                </c:ext>
              </c:extLst>
            </c:dLbl>
            <c:dLbl>
              <c:idx val="32"/>
              <c:layout>
                <c:manualLayout>
                  <c:x val="4.1299748491878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42B-47CA-8A79-E31497F189CE}"/>
                </c:ext>
              </c:extLst>
            </c:dLbl>
            <c:dLbl>
              <c:idx val="33"/>
              <c:layout>
                <c:manualLayout>
                  <c:x val="4.58886094354207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42B-47CA-8A79-E31497F189CE}"/>
                </c:ext>
              </c:extLst>
            </c:dLbl>
            <c:dLbl>
              <c:idx val="34"/>
              <c:layout>
                <c:manualLayout>
                  <c:x val="5.2007090693476858E-2"/>
                  <c:y val="8.0735969873747926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42B-47CA-8A79-E31497F189CE}"/>
                </c:ext>
              </c:extLst>
            </c:dLbl>
            <c:dLbl>
              <c:idx val="35"/>
              <c:layout>
                <c:manualLayout>
                  <c:x val="5.50663313225049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42B-47CA-8A79-E31497F189CE}"/>
                </c:ext>
              </c:extLst>
            </c:dLbl>
            <c:dLbl>
              <c:idx val="36"/>
              <c:layout>
                <c:manualLayout>
                  <c:x val="5.50663313225049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42B-47CA-8A79-E31497F189CE}"/>
                </c:ext>
              </c:extLst>
            </c:dLbl>
            <c:dLbl>
              <c:idx val="37"/>
              <c:layout>
                <c:manualLayout>
                  <c:x val="5.50663313225049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42B-47CA-8A79-E31497F189CE}"/>
                </c:ext>
              </c:extLst>
            </c:dLbl>
            <c:dLbl>
              <c:idx val="38"/>
              <c:layout>
                <c:manualLayout>
                  <c:x val="5.6595951637018929E-2"/>
                  <c:y val="8.07359697233654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42B-47CA-8A79-E31497F189CE}"/>
                </c:ext>
              </c:extLst>
            </c:dLbl>
            <c:dLbl>
              <c:idx val="39"/>
              <c:layout>
                <c:manualLayout>
                  <c:x val="6.2714432895075028E-2"/>
                  <c:y val="8.07359697233654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42B-47CA-8A79-E31497F189CE}"/>
                </c:ext>
              </c:extLst>
            </c:dLbl>
            <c:dLbl>
              <c:idx val="44"/>
              <c:layout>
                <c:manualLayout>
                  <c:x val="1.674989959951913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94-408C-B0FE-9DC878DAC620}"/>
                </c:ext>
              </c:extLst>
            </c:dLbl>
            <c:dLbl>
              <c:idx val="45"/>
              <c:layout>
                <c:manualLayout>
                  <c:x val="6.69291307460569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6D-475E-B204-DFBC1E682938}"/>
                </c:ext>
              </c:extLst>
            </c:dLbl>
            <c:dLbl>
              <c:idx val="46"/>
              <c:layout>
                <c:manualLayout>
                  <c:x val="8.370496647706574E-3"/>
                  <c:y val="1.61545368920861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6D-475E-B204-DFBC1E682938}"/>
                </c:ext>
              </c:extLst>
            </c:dLbl>
            <c:dLbl>
              <c:idx val="47"/>
              <c:layout>
                <c:manualLayout>
                  <c:x val="8.370496647706574E-3"/>
                  <c:y val="1.61545368845636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6D-475E-B204-DFBC1E682938}"/>
                </c:ext>
              </c:extLst>
            </c:dLbl>
            <c:dLbl>
              <c:idx val="48"/>
              <c:layout>
                <c:manualLayout>
                  <c:x val="1.0043671352401211E-2"/>
                  <c:y val="3.230907376160473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16D-475E-B204-DFBC1E682938}"/>
                </c:ext>
              </c:extLst>
            </c:dLbl>
            <c:dLbl>
              <c:idx val="49"/>
              <c:layout>
                <c:manualLayout>
                  <c:x val="1.1716846057095848E-2"/>
                  <c:y val="3.23090737691272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6D-475E-B204-DFBC1E682938}"/>
                </c:ext>
              </c:extLst>
            </c:dLbl>
            <c:dLbl>
              <c:idx val="50"/>
              <c:layout>
                <c:manualLayout>
                  <c:x val="1.1716846057095725E-2"/>
                  <c:y val="1.61545368845636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6D-475E-B204-DFBC1E682938}"/>
                </c:ext>
              </c:extLst>
            </c:dLbl>
            <c:dLbl>
              <c:idx val="51"/>
              <c:layout>
                <c:manualLayout>
                  <c:x val="1.5060797519432069E-2"/>
                  <c:y val="1.1361911787740011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6D-475E-B204-DFBC1E682938}"/>
                </c:ext>
              </c:extLst>
            </c:dLbl>
            <c:dLbl>
              <c:idx val="52"/>
              <c:layout>
                <c:manualLayout>
                  <c:x val="1.5061920495495941E-2"/>
                  <c:y val="8.11565127695714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16D-475E-B204-DFBC1E682938}"/>
                </c:ext>
              </c:extLst>
            </c:dLbl>
            <c:dLbl>
              <c:idx val="53"/>
              <c:layout>
                <c:manualLayout>
                  <c:x val="1.506198452019109E-2"/>
                  <c:y val="7.304086149261435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16D-475E-B204-DFBC1E682938}"/>
                </c:ext>
              </c:extLst>
            </c:dLbl>
            <c:dLbl>
              <c:idx val="54"/>
              <c:layout>
                <c:manualLayout>
                  <c:x val="1.8407216437058831E-2"/>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16D-475E-B204-DFBC1E682938}"/>
                </c:ext>
              </c:extLst>
            </c:dLbl>
            <c:dLbl>
              <c:idx val="55"/>
              <c:layout>
                <c:manualLayout>
                  <c:x val="1.8450344131303264E-2"/>
                  <c:y val="1.62313025690308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6D-475E-B204-DFBC1E682938}"/>
                </c:ext>
              </c:extLst>
            </c:dLbl>
            <c:dLbl>
              <c:idx val="56"/>
              <c:layout>
                <c:manualLayout>
                  <c:x val="1.8450344131303385E-2"/>
                  <c:y val="4.05782563847857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6D-475E-B204-DFBC1E682938}"/>
                </c:ext>
              </c:extLst>
            </c:dLbl>
            <c:dLbl>
              <c:idx val="57"/>
              <c:layout>
                <c:manualLayout>
                  <c:x val="2.348296357160615E-2"/>
                  <c:y val="5.680955893870005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6D-475E-B204-DFBC1E682938}"/>
                </c:ext>
              </c:extLst>
            </c:dLbl>
            <c:dLbl>
              <c:idx val="58"/>
              <c:layout>
                <c:manualLayout>
                  <c:x val="2.6773461564585578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6D-475E-B204-DFBC1E682938}"/>
                </c:ext>
              </c:extLst>
            </c:dLbl>
            <c:dLbl>
              <c:idx val="59"/>
              <c:layout>
                <c:manualLayout>
                  <c:x val="2.8541433250660928E-2"/>
                  <c:y val="8.11565127695714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6D-475E-B204-DFBC1E682938}"/>
                </c:ext>
              </c:extLst>
            </c:dLbl>
            <c:dLbl>
              <c:idx val="60"/>
              <c:layout>
                <c:manualLayout>
                  <c:x val="3.0214576764987698E-2"/>
                  <c:y val="9.738781532348580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6D-475E-B204-DFBC1E682938}"/>
                </c:ext>
              </c:extLst>
            </c:dLbl>
            <c:dLbl>
              <c:idx val="61"/>
              <c:layout>
                <c:manualLayout>
                  <c:x val="3.183179935466713E-2"/>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6D-475E-B204-DFBC1E682938}"/>
                </c:ext>
              </c:extLst>
            </c:dLbl>
            <c:dLbl>
              <c:idx val="62"/>
              <c:layout>
                <c:manualLayout>
                  <c:x val="-3.34997991990382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94-408C-B0FE-9DC878DAC620}"/>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市区町村別_有所見者割合!$AY$6:$AY$48</c:f>
              <c:strCache>
                <c:ptCount val="43"/>
                <c:pt idx="0">
                  <c:v>田尻町</c:v>
                </c:pt>
                <c:pt idx="1">
                  <c:v>忠岡町</c:v>
                </c:pt>
                <c:pt idx="2">
                  <c:v>門真市</c:v>
                </c:pt>
                <c:pt idx="3">
                  <c:v>泉佐野市</c:v>
                </c:pt>
                <c:pt idx="4">
                  <c:v>松原市</c:v>
                </c:pt>
                <c:pt idx="5">
                  <c:v>東大阪市</c:v>
                </c:pt>
                <c:pt idx="6">
                  <c:v>守口市</c:v>
                </c:pt>
                <c:pt idx="7">
                  <c:v>八尾市</c:v>
                </c:pt>
                <c:pt idx="8">
                  <c:v>寝屋川市</c:v>
                </c:pt>
                <c:pt idx="9">
                  <c:v>大東市</c:v>
                </c:pt>
                <c:pt idx="10">
                  <c:v>四條畷市</c:v>
                </c:pt>
                <c:pt idx="11">
                  <c:v>太子町</c:v>
                </c:pt>
                <c:pt idx="12">
                  <c:v>大阪市</c:v>
                </c:pt>
                <c:pt idx="13">
                  <c:v>柏原市</c:v>
                </c:pt>
                <c:pt idx="14">
                  <c:v>河南町</c:v>
                </c:pt>
                <c:pt idx="15">
                  <c:v>岸和田市</c:v>
                </c:pt>
                <c:pt idx="16">
                  <c:v>泉大津市</c:v>
                </c:pt>
                <c:pt idx="17">
                  <c:v>貝塚市</c:v>
                </c:pt>
                <c:pt idx="18">
                  <c:v>千早赤阪村</c:v>
                </c:pt>
                <c:pt idx="19">
                  <c:v>阪南市</c:v>
                </c:pt>
                <c:pt idx="20">
                  <c:v>和泉市</c:v>
                </c:pt>
                <c:pt idx="21">
                  <c:v>堺市</c:v>
                </c:pt>
                <c:pt idx="22">
                  <c:v>羽曳野市</c:v>
                </c:pt>
                <c:pt idx="23">
                  <c:v>藤井寺市</c:v>
                </c:pt>
                <c:pt idx="24">
                  <c:v>富田林市</c:v>
                </c:pt>
                <c:pt idx="25">
                  <c:v>高槻市</c:v>
                </c:pt>
                <c:pt idx="26">
                  <c:v>摂津市</c:v>
                </c:pt>
                <c:pt idx="27">
                  <c:v>枚方市</c:v>
                </c:pt>
                <c:pt idx="28">
                  <c:v>豊能町</c:v>
                </c:pt>
                <c:pt idx="29">
                  <c:v>河内長野市</c:v>
                </c:pt>
                <c:pt idx="30">
                  <c:v>豊中市</c:v>
                </c:pt>
                <c:pt idx="31">
                  <c:v>吹田市</c:v>
                </c:pt>
                <c:pt idx="32">
                  <c:v>熊取町</c:v>
                </c:pt>
                <c:pt idx="33">
                  <c:v>茨木市</c:v>
                </c:pt>
                <c:pt idx="34">
                  <c:v>交野市</c:v>
                </c:pt>
                <c:pt idx="35">
                  <c:v>高石市</c:v>
                </c:pt>
                <c:pt idx="36">
                  <c:v>島本町</c:v>
                </c:pt>
                <c:pt idx="37">
                  <c:v>池田市</c:v>
                </c:pt>
                <c:pt idx="38">
                  <c:v>能勢町</c:v>
                </c:pt>
                <c:pt idx="39">
                  <c:v>大阪狭山市</c:v>
                </c:pt>
                <c:pt idx="40">
                  <c:v>泉南市</c:v>
                </c:pt>
                <c:pt idx="41">
                  <c:v>箕面市</c:v>
                </c:pt>
                <c:pt idx="42">
                  <c:v>岬町</c:v>
                </c:pt>
              </c:strCache>
            </c:strRef>
          </c:cat>
          <c:val>
            <c:numRef>
              <c:f>市区町村別_有所見者割合!$AZ$6:$AZ$48</c:f>
              <c:numCache>
                <c:formatCode>0.0%</c:formatCode>
                <c:ptCount val="43"/>
                <c:pt idx="0">
                  <c:v>0.30316742081447962</c:v>
                </c:pt>
                <c:pt idx="1">
                  <c:v>0.28535980148883372</c:v>
                </c:pt>
                <c:pt idx="2">
                  <c:v>0.2836354961832061</c:v>
                </c:pt>
                <c:pt idx="3">
                  <c:v>0.27438170788614091</c:v>
                </c:pt>
                <c:pt idx="4">
                  <c:v>0.27345233573870109</c:v>
                </c:pt>
                <c:pt idx="5">
                  <c:v>0.26501913795972709</c:v>
                </c:pt>
                <c:pt idx="6">
                  <c:v>0.25662317121391853</c:v>
                </c:pt>
                <c:pt idx="7">
                  <c:v>0.25571479331990998</c:v>
                </c:pt>
                <c:pt idx="8">
                  <c:v>0.25471481140754371</c:v>
                </c:pt>
                <c:pt idx="9">
                  <c:v>0.25415676959619954</c:v>
                </c:pt>
                <c:pt idx="10">
                  <c:v>0.25351213282247764</c:v>
                </c:pt>
                <c:pt idx="11">
                  <c:v>0.2531914893617021</c:v>
                </c:pt>
                <c:pt idx="12">
                  <c:v>0.25295369877594465</c:v>
                </c:pt>
                <c:pt idx="13">
                  <c:v>0.2525497814473045</c:v>
                </c:pt>
                <c:pt idx="14">
                  <c:v>0.25239616613418531</c:v>
                </c:pt>
                <c:pt idx="15">
                  <c:v>0.24801494628678189</c:v>
                </c:pt>
                <c:pt idx="16">
                  <c:v>0.24579439252336449</c:v>
                </c:pt>
                <c:pt idx="17">
                  <c:v>0.24491771539206195</c:v>
                </c:pt>
                <c:pt idx="18">
                  <c:v>0.24369747899159663</c:v>
                </c:pt>
                <c:pt idx="19">
                  <c:v>0.2418738049713193</c:v>
                </c:pt>
                <c:pt idx="20">
                  <c:v>0.24113924050632912</c:v>
                </c:pt>
                <c:pt idx="21">
                  <c:v>0.23921091333231909</c:v>
                </c:pt>
                <c:pt idx="22">
                  <c:v>0.23739629865985962</c:v>
                </c:pt>
                <c:pt idx="23">
                  <c:v>0.23469721767594107</c:v>
                </c:pt>
                <c:pt idx="24">
                  <c:v>0.23292547274749723</c:v>
                </c:pt>
                <c:pt idx="25">
                  <c:v>0.23264874859671136</c:v>
                </c:pt>
                <c:pt idx="26">
                  <c:v>0.23117647058823529</c:v>
                </c:pt>
                <c:pt idx="27">
                  <c:v>0.22880293238159544</c:v>
                </c:pt>
                <c:pt idx="28">
                  <c:v>0.22714420358152687</c:v>
                </c:pt>
                <c:pt idx="29">
                  <c:v>0.22540900828115532</c:v>
                </c:pt>
                <c:pt idx="30">
                  <c:v>0.22325877239478426</c:v>
                </c:pt>
                <c:pt idx="31">
                  <c:v>0.22273912737012758</c:v>
                </c:pt>
                <c:pt idx="32">
                  <c:v>0.22115384615384615</c:v>
                </c:pt>
                <c:pt idx="33">
                  <c:v>0.21944552909019915</c:v>
                </c:pt>
                <c:pt idx="34">
                  <c:v>0.21642619311875694</c:v>
                </c:pt>
                <c:pt idx="35">
                  <c:v>0.21601763409257899</c:v>
                </c:pt>
                <c:pt idx="36">
                  <c:v>0.21514423076923078</c:v>
                </c:pt>
                <c:pt idx="37">
                  <c:v>0.21446121446121447</c:v>
                </c:pt>
                <c:pt idx="38">
                  <c:v>0.21390374331550802</c:v>
                </c:pt>
                <c:pt idx="39">
                  <c:v>0.21158337225595517</c:v>
                </c:pt>
                <c:pt idx="40">
                  <c:v>0.20569395017793593</c:v>
                </c:pt>
                <c:pt idx="41">
                  <c:v>0.20449988861661841</c:v>
                </c:pt>
                <c:pt idx="42">
                  <c:v>0.17684887459807075</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3180288"/>
        <c:axId val="46284038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6.7996307830787343E-4"/>
                  <c:y val="-0.8981038156124755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EA2-462A-8B3D-916E1AA6F75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市区町村別_有所見者割合!$BR$6:$BR$48</c:f>
              <c:numCache>
                <c:formatCode>0.0%</c:formatCode>
                <c:ptCount val="43"/>
                <c:pt idx="0">
                  <c:v>0.24049022325424993</c:v>
                </c:pt>
                <c:pt idx="1">
                  <c:v>0.24049022325424993</c:v>
                </c:pt>
                <c:pt idx="2">
                  <c:v>0.24049022325424993</c:v>
                </c:pt>
                <c:pt idx="3">
                  <c:v>0.24049022325424993</c:v>
                </c:pt>
                <c:pt idx="4">
                  <c:v>0.24049022325424993</c:v>
                </c:pt>
                <c:pt idx="5">
                  <c:v>0.24049022325424993</c:v>
                </c:pt>
                <c:pt idx="6">
                  <c:v>0.24049022325424993</c:v>
                </c:pt>
                <c:pt idx="7">
                  <c:v>0.24049022325424993</c:v>
                </c:pt>
                <c:pt idx="8">
                  <c:v>0.24049022325424993</c:v>
                </c:pt>
                <c:pt idx="9">
                  <c:v>0.24049022325424993</c:v>
                </c:pt>
                <c:pt idx="10">
                  <c:v>0.24049022325424993</c:v>
                </c:pt>
                <c:pt idx="11">
                  <c:v>0.24049022325424993</c:v>
                </c:pt>
                <c:pt idx="12">
                  <c:v>0.24049022325424993</c:v>
                </c:pt>
                <c:pt idx="13">
                  <c:v>0.24049022325424993</c:v>
                </c:pt>
                <c:pt idx="14">
                  <c:v>0.24049022325424993</c:v>
                </c:pt>
                <c:pt idx="15">
                  <c:v>0.24049022325424993</c:v>
                </c:pt>
                <c:pt idx="16">
                  <c:v>0.24049022325424993</c:v>
                </c:pt>
                <c:pt idx="17">
                  <c:v>0.24049022325424993</c:v>
                </c:pt>
                <c:pt idx="18">
                  <c:v>0.24049022325424993</c:v>
                </c:pt>
                <c:pt idx="19">
                  <c:v>0.24049022325424993</c:v>
                </c:pt>
                <c:pt idx="20">
                  <c:v>0.24049022325424993</c:v>
                </c:pt>
                <c:pt idx="21">
                  <c:v>0.24049022325424993</c:v>
                </c:pt>
                <c:pt idx="22">
                  <c:v>0.24049022325424993</c:v>
                </c:pt>
                <c:pt idx="23">
                  <c:v>0.24049022325424993</c:v>
                </c:pt>
                <c:pt idx="24">
                  <c:v>0.24049022325424993</c:v>
                </c:pt>
                <c:pt idx="25">
                  <c:v>0.24049022325424993</c:v>
                </c:pt>
                <c:pt idx="26">
                  <c:v>0.24049022325424993</c:v>
                </c:pt>
                <c:pt idx="27">
                  <c:v>0.24049022325424993</c:v>
                </c:pt>
                <c:pt idx="28">
                  <c:v>0.24049022325424993</c:v>
                </c:pt>
                <c:pt idx="29">
                  <c:v>0.24049022325424993</c:v>
                </c:pt>
                <c:pt idx="30">
                  <c:v>0.24049022325424993</c:v>
                </c:pt>
                <c:pt idx="31">
                  <c:v>0.24049022325424993</c:v>
                </c:pt>
                <c:pt idx="32">
                  <c:v>0.24049022325424993</c:v>
                </c:pt>
                <c:pt idx="33">
                  <c:v>0.24049022325424993</c:v>
                </c:pt>
                <c:pt idx="34">
                  <c:v>0.24049022325424993</c:v>
                </c:pt>
                <c:pt idx="35">
                  <c:v>0.24049022325424993</c:v>
                </c:pt>
                <c:pt idx="36">
                  <c:v>0.24049022325424993</c:v>
                </c:pt>
                <c:pt idx="37">
                  <c:v>0.24049022325424993</c:v>
                </c:pt>
                <c:pt idx="38">
                  <c:v>0.24049022325424993</c:v>
                </c:pt>
                <c:pt idx="39">
                  <c:v>0.24049022325424993</c:v>
                </c:pt>
                <c:pt idx="40">
                  <c:v>0.24049022325424993</c:v>
                </c:pt>
                <c:pt idx="41">
                  <c:v>0.24049022325424993</c:v>
                </c:pt>
                <c:pt idx="42">
                  <c:v>0.24049022325424993</c:v>
                </c:pt>
              </c:numCache>
            </c:numRef>
          </c:xVal>
          <c:yVal>
            <c:numRef>
              <c:f>市区町村別_有所見者割合!$CA$6:$CA$48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nextTo"/>
        <c:spPr>
          <a:ln>
            <a:solidFill>
              <a:srgbClr val="7F7F7F"/>
            </a:solidFill>
          </a:ln>
        </c:spPr>
        <c:crossAx val="462840384"/>
        <c:crossesAt val="0"/>
        <c:auto val="1"/>
        <c:lblAlgn val="ctr"/>
        <c:lblOffset val="100"/>
        <c:noMultiLvlLbl val="0"/>
      </c:catAx>
      <c:valAx>
        <c:axId val="46284038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0.0%"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市区町村別_有所見者割合!$BA$5</c:f>
              <c:strCache>
                <c:ptCount val="1"/>
                <c:pt idx="0">
                  <c:v>有所見者割合 腹囲</c:v>
                </c:pt>
              </c:strCache>
            </c:strRef>
          </c:tx>
          <c:spPr>
            <a:solidFill>
              <a:schemeClr val="accent4">
                <a:lumMod val="60000"/>
                <a:lumOff val="40000"/>
              </a:schemeClr>
            </a:solidFill>
            <a:ln>
              <a:noFill/>
            </a:ln>
          </c:spPr>
          <c:invertIfNegative val="0"/>
          <c:dLbls>
            <c:dLbl>
              <c:idx val="0"/>
              <c:layout>
                <c:manualLayout>
                  <c:x val="-4.604554012687540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39-4FC0-9DA4-DFF05060330F}"/>
                </c:ext>
              </c:extLst>
            </c:dLbl>
            <c:dLbl>
              <c:idx val="1"/>
              <c:layout>
                <c:manualLayout>
                  <c:x val="-1.12554464515805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339-4FC0-9DA4-DFF05060330F}"/>
                </c:ext>
              </c:extLst>
            </c:dLbl>
            <c:dLbl>
              <c:idx val="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339-4FC0-9DA4-DFF05060330F}"/>
                </c:ext>
              </c:extLst>
            </c:dLbl>
            <c:dLbl>
              <c:idx val="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339-4FC0-9DA4-DFF05060330F}"/>
                </c:ext>
              </c:extLst>
            </c:dLbl>
            <c:dLbl>
              <c:idx val="4"/>
              <c:layout>
                <c:manualLayout>
                  <c:x val="-1.12554464515805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339-4FC0-9DA4-DFF05060330F}"/>
                </c:ext>
              </c:extLst>
            </c:dLbl>
            <c:dLbl>
              <c:idx val="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339-4FC0-9DA4-DFF05060330F}"/>
                </c:ext>
              </c:extLst>
            </c:dLbl>
            <c:dLbl>
              <c:idx val="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339-4FC0-9DA4-DFF05060330F}"/>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339-4FC0-9DA4-DFF05060330F}"/>
                </c:ext>
              </c:extLst>
            </c:dLbl>
            <c:dLbl>
              <c:idx val="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339-4FC0-9DA4-DFF05060330F}"/>
                </c:ext>
              </c:extLst>
            </c:dLbl>
            <c:dLbl>
              <c:idx val="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339-4FC0-9DA4-DFF05060330F}"/>
                </c:ext>
              </c:extLst>
            </c:dLbl>
            <c:dLbl>
              <c:idx val="1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339-4FC0-9DA4-DFF05060330F}"/>
                </c:ext>
              </c:extLst>
            </c:dLbl>
            <c:dLbl>
              <c:idx val="1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339-4FC0-9DA4-DFF05060330F}"/>
                </c:ext>
              </c:extLst>
            </c:dLbl>
            <c:dLbl>
              <c:idx val="1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339-4FC0-9DA4-DFF05060330F}"/>
                </c:ext>
              </c:extLst>
            </c:dLbl>
            <c:dLbl>
              <c:idx val="13"/>
              <c:layout>
                <c:manualLayout>
                  <c:x val="-1.12554464515805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339-4FC0-9DA4-DFF05060330F}"/>
                </c:ext>
              </c:extLst>
            </c:dLbl>
            <c:dLbl>
              <c:idx val="1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339-4FC0-9DA4-DFF05060330F}"/>
                </c:ext>
              </c:extLst>
            </c:dLbl>
            <c:dLbl>
              <c:idx val="1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339-4FC0-9DA4-DFF05060330F}"/>
                </c:ext>
              </c:extLst>
            </c:dLbl>
            <c:dLbl>
              <c:idx val="1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339-4FC0-9DA4-DFF05060330F}"/>
                </c:ext>
              </c:extLst>
            </c:dLbl>
            <c:dLbl>
              <c:idx val="1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339-4FC0-9DA4-DFF05060330F}"/>
                </c:ext>
              </c:extLst>
            </c:dLbl>
            <c:dLbl>
              <c:idx val="18"/>
              <c:layout>
                <c:manualLayout>
                  <c:x val="-1.12554464515805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339-4FC0-9DA4-DFF05060330F}"/>
                </c:ext>
              </c:extLst>
            </c:dLbl>
            <c:dLbl>
              <c:idx val="19"/>
              <c:layout>
                <c:manualLayout>
                  <c:x val="-1.12554464515805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339-4FC0-9DA4-DFF05060330F}"/>
                </c:ext>
              </c:extLst>
            </c:dLbl>
            <c:dLbl>
              <c:idx val="2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1339-4FC0-9DA4-DFF05060330F}"/>
                </c:ext>
              </c:extLst>
            </c:dLbl>
            <c:dLbl>
              <c:idx val="2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339-4FC0-9DA4-DFF05060330F}"/>
                </c:ext>
              </c:extLst>
            </c:dLbl>
            <c:dLbl>
              <c:idx val="2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339-4FC0-9DA4-DFF05060330F}"/>
                </c:ext>
              </c:extLst>
            </c:dLbl>
            <c:dLbl>
              <c:idx val="2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339-4FC0-9DA4-DFF05060330F}"/>
                </c:ext>
              </c:extLst>
            </c:dLbl>
            <c:dLbl>
              <c:idx val="2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339-4FC0-9DA4-DFF05060330F}"/>
                </c:ext>
              </c:extLst>
            </c:dLbl>
            <c:dLbl>
              <c:idx val="2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339-4FC0-9DA4-DFF05060330F}"/>
                </c:ext>
              </c:extLst>
            </c:dLbl>
            <c:dLbl>
              <c:idx val="26"/>
              <c:layout>
                <c:manualLayout>
                  <c:x val="-1.12554464515805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339-4FC0-9DA4-DFF05060330F}"/>
                </c:ext>
              </c:extLst>
            </c:dLbl>
            <c:dLbl>
              <c:idx val="2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339-4FC0-9DA4-DFF05060330F}"/>
                </c:ext>
              </c:extLst>
            </c:dLbl>
            <c:dLbl>
              <c:idx val="28"/>
              <c:layout>
                <c:manualLayout>
                  <c:x val="4.604554012687540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39-4FC0-9DA4-DFF05060330F}"/>
                </c:ext>
              </c:extLst>
            </c:dLbl>
            <c:dLbl>
              <c:idx val="29"/>
              <c:layout>
                <c:manualLayout>
                  <c:x val="4.604554012687540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39-4FC0-9DA4-DFF05060330F}"/>
                </c:ext>
              </c:extLst>
            </c:dLbl>
            <c:dLbl>
              <c:idx val="30"/>
              <c:layout>
                <c:manualLayout>
                  <c:x val="6.1394053502500535E-3"/>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39-4FC0-9DA4-DFF05060330F}"/>
                </c:ext>
              </c:extLst>
            </c:dLbl>
            <c:dLbl>
              <c:idx val="31"/>
              <c:layout>
                <c:manualLayout>
                  <c:x val="7.6742566878125673E-3"/>
                  <c:y val="7.966828689622752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39-4FC0-9DA4-DFF05060330F}"/>
                </c:ext>
              </c:extLst>
            </c:dLbl>
            <c:dLbl>
              <c:idx val="32"/>
              <c:layout>
                <c:manualLayout>
                  <c:x val="1.0743959362937594E-2"/>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39-4FC0-9DA4-DFF05060330F}"/>
                </c:ext>
              </c:extLst>
            </c:dLbl>
            <c:dLbl>
              <c:idx val="33"/>
              <c:layout>
                <c:manualLayout>
                  <c:x val="2.3022770063437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39-4FC0-9DA4-DFF05060330F}"/>
                </c:ext>
              </c:extLst>
            </c:dLbl>
            <c:dLbl>
              <c:idx val="34"/>
              <c:layout>
                <c:manualLayout>
                  <c:x val="2.762732407612524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39-4FC0-9DA4-DFF05060330F}"/>
                </c:ext>
              </c:extLst>
            </c:dLbl>
            <c:dLbl>
              <c:idx val="35"/>
              <c:layout>
                <c:manualLayout>
                  <c:x val="3.223187808881278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39-4FC0-9DA4-DFF05060330F}"/>
                </c:ext>
              </c:extLst>
            </c:dLbl>
            <c:dLbl>
              <c:idx val="36"/>
              <c:layout>
                <c:manualLayout>
                  <c:x val="3.5301580763937808E-2"/>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339-4FC0-9DA4-DFF05060330F}"/>
                </c:ext>
              </c:extLst>
            </c:dLbl>
            <c:dLbl>
              <c:idx val="37"/>
              <c:layout>
                <c:manualLayout>
                  <c:x val="3.5301580763937697E-2"/>
                  <c:y val="7.966828689622752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339-4FC0-9DA4-DFF05060330F}"/>
                </c:ext>
              </c:extLst>
            </c:dLbl>
            <c:dLbl>
              <c:idx val="38"/>
              <c:layout>
                <c:manualLayout>
                  <c:x val="3.68364321015003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339-4FC0-9DA4-DFF05060330F}"/>
                </c:ext>
              </c:extLst>
            </c:dLbl>
            <c:dLbl>
              <c:idx val="39"/>
              <c:layout>
                <c:manualLayout>
                  <c:x val="5.06500941395629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339-4FC0-9DA4-DFF05060330F}"/>
                </c:ext>
              </c:extLst>
            </c:dLbl>
            <c:dLbl>
              <c:idx val="40"/>
              <c:layout>
                <c:manualLayout>
                  <c:x val="-4.604554012687484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339-4FC0-9DA4-DFF05060330F}"/>
                </c:ext>
              </c:extLst>
            </c:dLbl>
            <c:dLbl>
              <c:idx val="4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339-4FC0-9DA4-DFF05060330F}"/>
                </c:ext>
              </c:extLst>
            </c:dLbl>
            <c:dLbl>
              <c:idx val="4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339-4FC0-9DA4-DFF05060330F}"/>
                </c:ext>
              </c:extLst>
            </c:dLbl>
            <c:dLbl>
              <c:idx val="46"/>
              <c:layout>
                <c:manualLayout>
                  <c:x val="1.6761129488963721E-3"/>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77A-4C88-B525-EAA224313CA7}"/>
                </c:ext>
              </c:extLst>
            </c:dLbl>
            <c:dLbl>
              <c:idx val="47"/>
              <c:layout>
                <c:manualLayout>
                  <c:x val="1.6761129488962491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77A-4C88-B525-EAA224313CA7}"/>
                </c:ext>
              </c:extLst>
            </c:dLbl>
            <c:dLbl>
              <c:idx val="48"/>
              <c:layout>
                <c:manualLayout>
                  <c:x val="3.3522258977927441E-3"/>
                  <c:y val="2.434695383842973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77A-4C88-B525-EAA224313CA7}"/>
                </c:ext>
              </c:extLst>
            </c:dLbl>
            <c:dLbl>
              <c:idx val="49"/>
              <c:layout>
                <c:manualLayout>
                  <c:x val="3.352225897792621E-3"/>
                  <c:y val="1.623130256147258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77A-4C88-B525-EAA224313CA7}"/>
                </c:ext>
              </c:extLst>
            </c:dLbl>
            <c:dLbl>
              <c:idx val="50"/>
              <c:layout>
                <c:manualLayout>
                  <c:x val="3.352225897792621E-3"/>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77A-4C88-B525-EAA224313CA7}"/>
                </c:ext>
              </c:extLst>
            </c:dLbl>
            <c:dLbl>
              <c:idx val="51"/>
              <c:layout>
                <c:manualLayout>
                  <c:x val="3.3522258977927441E-3"/>
                  <c:y val="1.62313025690308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7A-4C88-B525-EAA224313CA7}"/>
                </c:ext>
              </c:extLst>
            </c:dLbl>
            <c:dLbl>
              <c:idx val="52"/>
              <c:layout>
                <c:manualLayout>
                  <c:x val="5.0283388466891158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7A-4C88-B525-EAA224313CA7}"/>
                </c:ext>
              </c:extLst>
            </c:dLbl>
            <c:dLbl>
              <c:idx val="53"/>
              <c:layout>
                <c:manualLayout>
                  <c:x val="5.0283388466891158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7A-4C88-B525-EAA224313CA7}"/>
                </c:ext>
              </c:extLst>
            </c:dLbl>
            <c:dLbl>
              <c:idx val="54"/>
              <c:layout>
                <c:manualLayout>
                  <c:x val="6.7044517955854883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7A-4C88-B525-EAA224313CA7}"/>
                </c:ext>
              </c:extLst>
            </c:dLbl>
            <c:dLbl>
              <c:idx val="55"/>
              <c:layout>
                <c:manualLayout>
                  <c:x val="6.7044517955853651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7A-4C88-B525-EAA224313CA7}"/>
                </c:ext>
              </c:extLst>
            </c:dLbl>
            <c:dLbl>
              <c:idx val="56"/>
              <c:layout>
                <c:manualLayout>
                  <c:x val="8.3805647444818599E-3"/>
                  <c:y val="3.24626051229451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7A-4C88-B525-EAA224313CA7}"/>
                </c:ext>
              </c:extLst>
            </c:dLbl>
            <c:dLbl>
              <c:idx val="57"/>
              <c:layout>
                <c:manualLayout>
                  <c:x val="1.1732790642274605E-2"/>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77A-4C88-B525-EAA224313CA7}"/>
                </c:ext>
              </c:extLst>
            </c:dLbl>
            <c:dLbl>
              <c:idx val="58"/>
              <c:layout>
                <c:manualLayout>
                  <c:x val="1.676112948896372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77A-4C88-B525-EAA224313CA7}"/>
                </c:ext>
              </c:extLst>
            </c:dLbl>
            <c:dLbl>
              <c:idx val="59"/>
              <c:layout>
                <c:manualLayout>
                  <c:x val="1.8437242437860091E-2"/>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77A-4C88-B525-EAA224313CA7}"/>
                </c:ext>
              </c:extLst>
            </c:dLbl>
            <c:dLbl>
              <c:idx val="60"/>
              <c:layout>
                <c:manualLayout>
                  <c:x val="1.8437242437860091E-2"/>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77A-4C88-B525-EAA224313CA7}"/>
                </c:ext>
              </c:extLst>
            </c:dLbl>
            <c:dLbl>
              <c:idx val="61"/>
              <c:layout>
                <c:manualLayout>
                  <c:x val="2.0113355386756463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77A-4C88-B525-EAA224313CA7}"/>
                </c:ext>
              </c:extLst>
            </c:dLbl>
            <c:dLbl>
              <c:idx val="62"/>
              <c:layout>
                <c:manualLayout>
                  <c:x val="2.0113355386756463E-2"/>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77A-4C88-B525-EAA224313CA7}"/>
                </c:ext>
              </c:extLst>
            </c:dLbl>
            <c:dLbl>
              <c:idx val="63"/>
              <c:layout>
                <c:manualLayout>
                  <c:x val="2.5141694233445581E-2"/>
                  <c:y val="4.869390766174290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77A-4C88-B525-EAA224313CA7}"/>
                </c:ext>
              </c:extLst>
            </c:dLbl>
            <c:dLbl>
              <c:idx val="64"/>
              <c:layout>
                <c:manualLayout>
                  <c:x val="2.5141694233445581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77A-4C88-B525-EAA224313CA7}"/>
                </c:ext>
              </c:extLst>
            </c:dLbl>
            <c:dLbl>
              <c:idx val="65"/>
              <c:layout>
                <c:manualLayout>
                  <c:x val="2.6817807182341953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77A-4C88-B525-EAA224313CA7}"/>
                </c:ext>
              </c:extLst>
            </c:dLbl>
            <c:dLbl>
              <c:idx val="66"/>
              <c:layout>
                <c:manualLayout>
                  <c:x val="-8.3805647444818599E-3"/>
                  <c:y val="2.43469538459880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77A-4C88-B525-EAA224313CA7}"/>
                </c:ext>
              </c:extLst>
            </c:dLbl>
            <c:dLbl>
              <c:idx val="67"/>
              <c:layout>
                <c:manualLayout>
                  <c:x val="-3.35222589779274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77A-4C88-B525-EAA224313CA7}"/>
                </c:ext>
              </c:extLst>
            </c:dLbl>
            <c:dLbl>
              <c:idx val="68"/>
              <c:layout>
                <c:manualLayout>
                  <c:x val="-3.3522258977927441E-3"/>
                  <c:y val="1.511657848387425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77A-4C88-B525-EAA224313CA7}"/>
                </c:ext>
              </c:extLst>
            </c:dLbl>
            <c:dLbl>
              <c:idx val="69"/>
              <c:layout>
                <c:manualLayout>
                  <c:x val="-5.0283388466891158E-3"/>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77A-4C88-B525-EAA224313CA7}"/>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市区町村別_有所見者割合!$BA$6:$BA$48</c:f>
              <c:strCache>
                <c:ptCount val="43"/>
                <c:pt idx="0">
                  <c:v>忠岡町</c:v>
                </c:pt>
                <c:pt idx="1">
                  <c:v>泉大津市</c:v>
                </c:pt>
                <c:pt idx="2">
                  <c:v>岬町</c:v>
                </c:pt>
                <c:pt idx="3">
                  <c:v>柏原市</c:v>
                </c:pt>
                <c:pt idx="4">
                  <c:v>千早赤阪村</c:v>
                </c:pt>
                <c:pt idx="5">
                  <c:v>羽曳野市</c:v>
                </c:pt>
                <c:pt idx="6">
                  <c:v>高石市</c:v>
                </c:pt>
                <c:pt idx="7">
                  <c:v>松原市</c:v>
                </c:pt>
                <c:pt idx="8">
                  <c:v>能勢町</c:v>
                </c:pt>
                <c:pt idx="9">
                  <c:v>門真市</c:v>
                </c:pt>
                <c:pt idx="10">
                  <c:v>吹田市</c:v>
                </c:pt>
                <c:pt idx="11">
                  <c:v>河南町</c:v>
                </c:pt>
                <c:pt idx="12">
                  <c:v>河内長野市</c:v>
                </c:pt>
                <c:pt idx="13">
                  <c:v>交野市</c:v>
                </c:pt>
                <c:pt idx="14">
                  <c:v>泉佐野市</c:v>
                </c:pt>
                <c:pt idx="15">
                  <c:v>守口市</c:v>
                </c:pt>
                <c:pt idx="16">
                  <c:v>枚方市</c:v>
                </c:pt>
                <c:pt idx="17">
                  <c:v>熊取町</c:v>
                </c:pt>
                <c:pt idx="18">
                  <c:v>阪南市</c:v>
                </c:pt>
                <c:pt idx="19">
                  <c:v>箕面市</c:v>
                </c:pt>
                <c:pt idx="20">
                  <c:v>岸和田市</c:v>
                </c:pt>
                <c:pt idx="21">
                  <c:v>寝屋川市</c:v>
                </c:pt>
                <c:pt idx="22">
                  <c:v>大東市</c:v>
                </c:pt>
                <c:pt idx="23">
                  <c:v>堺市</c:v>
                </c:pt>
                <c:pt idx="24">
                  <c:v>高槻市</c:v>
                </c:pt>
                <c:pt idx="25">
                  <c:v>東大阪市</c:v>
                </c:pt>
                <c:pt idx="26">
                  <c:v>八尾市</c:v>
                </c:pt>
                <c:pt idx="27">
                  <c:v>太子町</c:v>
                </c:pt>
                <c:pt idx="28">
                  <c:v>大阪市</c:v>
                </c:pt>
                <c:pt idx="29">
                  <c:v>豊中市</c:v>
                </c:pt>
                <c:pt idx="30">
                  <c:v>豊能町</c:v>
                </c:pt>
                <c:pt idx="31">
                  <c:v>富田林市</c:v>
                </c:pt>
                <c:pt idx="32">
                  <c:v>茨木市</c:v>
                </c:pt>
                <c:pt idx="33">
                  <c:v>和泉市</c:v>
                </c:pt>
                <c:pt idx="34">
                  <c:v>池田市</c:v>
                </c:pt>
                <c:pt idx="35">
                  <c:v>四條畷市</c:v>
                </c:pt>
                <c:pt idx="36">
                  <c:v>貝塚市</c:v>
                </c:pt>
                <c:pt idx="37">
                  <c:v>摂津市</c:v>
                </c:pt>
                <c:pt idx="38">
                  <c:v>島本町</c:v>
                </c:pt>
                <c:pt idx="39">
                  <c:v>泉南市</c:v>
                </c:pt>
                <c:pt idx="40">
                  <c:v>大阪狭山市</c:v>
                </c:pt>
                <c:pt idx="41">
                  <c:v>藤井寺市</c:v>
                </c:pt>
                <c:pt idx="42">
                  <c:v>田尻町</c:v>
                </c:pt>
              </c:strCache>
            </c:strRef>
          </c:cat>
          <c:val>
            <c:numRef>
              <c:f>市区町村別_有所見者割合!$BB$6:$BB$48</c:f>
              <c:numCache>
                <c:formatCode>0.0%</c:formatCode>
                <c:ptCount val="43"/>
                <c:pt idx="0">
                  <c:v>0.66666666666666663</c:v>
                </c:pt>
                <c:pt idx="1">
                  <c:v>0.625</c:v>
                </c:pt>
                <c:pt idx="2">
                  <c:v>0.57777777777777772</c:v>
                </c:pt>
                <c:pt idx="3">
                  <c:v>0.53846153846153844</c:v>
                </c:pt>
                <c:pt idx="4">
                  <c:v>0.50877192982456143</c:v>
                </c:pt>
                <c:pt idx="5">
                  <c:v>0.49056603773584906</c:v>
                </c:pt>
                <c:pt idx="6">
                  <c:v>0.48</c:v>
                </c:pt>
                <c:pt idx="7">
                  <c:v>0.44347826086956521</c:v>
                </c:pt>
                <c:pt idx="8">
                  <c:v>0.44</c:v>
                </c:pt>
                <c:pt idx="9">
                  <c:v>0.42975206611570249</c:v>
                </c:pt>
                <c:pt idx="10">
                  <c:v>0.42499999999999999</c:v>
                </c:pt>
                <c:pt idx="11">
                  <c:v>0.42296072507552868</c:v>
                </c:pt>
                <c:pt idx="12">
                  <c:v>0.40566037735849059</c:v>
                </c:pt>
                <c:pt idx="13">
                  <c:v>0.40163934426229508</c:v>
                </c:pt>
                <c:pt idx="14">
                  <c:v>0.39726027397260272</c:v>
                </c:pt>
                <c:pt idx="15">
                  <c:v>0.39664804469273746</c:v>
                </c:pt>
                <c:pt idx="16">
                  <c:v>0.39610194902548723</c:v>
                </c:pt>
                <c:pt idx="17">
                  <c:v>0.39393939393939392</c:v>
                </c:pt>
                <c:pt idx="18">
                  <c:v>0.39146567717996289</c:v>
                </c:pt>
                <c:pt idx="19">
                  <c:v>0.3828470380194518</c:v>
                </c:pt>
                <c:pt idx="20">
                  <c:v>0.38005390835579517</c:v>
                </c:pt>
                <c:pt idx="21">
                  <c:v>0.37893732103086225</c:v>
                </c:pt>
                <c:pt idx="22">
                  <c:v>0.3764490543014033</c:v>
                </c:pt>
                <c:pt idx="23">
                  <c:v>0.37603206412825652</c:v>
                </c:pt>
                <c:pt idx="24">
                  <c:v>0.37574040690187999</c:v>
                </c:pt>
                <c:pt idx="25">
                  <c:v>0.37524785194976867</c:v>
                </c:pt>
                <c:pt idx="26">
                  <c:v>0.37244201909959074</c:v>
                </c:pt>
                <c:pt idx="27">
                  <c:v>0.37082066869300911</c:v>
                </c:pt>
                <c:pt idx="28">
                  <c:v>0.36545470708507422</c:v>
                </c:pt>
                <c:pt idx="29">
                  <c:v>0.36518858307849134</c:v>
                </c:pt>
                <c:pt idx="30">
                  <c:v>0.36346153846153845</c:v>
                </c:pt>
                <c:pt idx="31">
                  <c:v>0.36171874999999998</c:v>
                </c:pt>
                <c:pt idx="32">
                  <c:v>0.35991140642303432</c:v>
                </c:pt>
                <c:pt idx="33">
                  <c:v>0.34926052332195678</c:v>
                </c:pt>
                <c:pt idx="34">
                  <c:v>0.34325147875963435</c:v>
                </c:pt>
                <c:pt idx="35">
                  <c:v>0.33944954128440369</c:v>
                </c:pt>
                <c:pt idx="36">
                  <c:v>0.33884297520661155</c:v>
                </c:pt>
                <c:pt idx="37">
                  <c:v>0.3380281690140845</c:v>
                </c:pt>
                <c:pt idx="38">
                  <c:v>0.33707865168539325</c:v>
                </c:pt>
                <c:pt idx="39">
                  <c:v>0.32222222222222224</c:v>
                </c:pt>
                <c:pt idx="40">
                  <c:v>0.30987654320987656</c:v>
                </c:pt>
                <c:pt idx="41">
                  <c:v>0</c:v>
                </c:pt>
                <c:pt idx="42">
                  <c:v>0</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3427072"/>
        <c:axId val="46284441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5.992995169082126E-3"/>
                  <c:y val="-0.8981624603174602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BB9-4B1B-A01B-C35CDA776E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市区町村別_有所見者割合!$BS$6:$BS$48</c:f>
              <c:numCache>
                <c:formatCode>0.0%</c:formatCode>
                <c:ptCount val="43"/>
                <c:pt idx="0">
                  <c:v>0.37096641984753681</c:v>
                </c:pt>
                <c:pt idx="1">
                  <c:v>0.37096641984753681</c:v>
                </c:pt>
                <c:pt idx="2">
                  <c:v>0.37096641984753681</c:v>
                </c:pt>
                <c:pt idx="3">
                  <c:v>0.37096641984753681</c:v>
                </c:pt>
                <c:pt idx="4">
                  <c:v>0.37096641984753681</c:v>
                </c:pt>
                <c:pt idx="5">
                  <c:v>0.37096641984753681</c:v>
                </c:pt>
                <c:pt idx="6">
                  <c:v>0.37096641984753681</c:v>
                </c:pt>
                <c:pt idx="7">
                  <c:v>0.37096641984753681</c:v>
                </c:pt>
                <c:pt idx="8">
                  <c:v>0.37096641984753681</c:v>
                </c:pt>
                <c:pt idx="9">
                  <c:v>0.37096641984753681</c:v>
                </c:pt>
                <c:pt idx="10">
                  <c:v>0.37096641984753681</c:v>
                </c:pt>
                <c:pt idx="11">
                  <c:v>0.37096641984753681</c:v>
                </c:pt>
                <c:pt idx="12">
                  <c:v>0.37096641984753681</c:v>
                </c:pt>
                <c:pt idx="13">
                  <c:v>0.37096641984753681</c:v>
                </c:pt>
                <c:pt idx="14">
                  <c:v>0.37096641984753681</c:v>
                </c:pt>
                <c:pt idx="15">
                  <c:v>0.37096641984753681</c:v>
                </c:pt>
                <c:pt idx="16">
                  <c:v>0.37096641984753681</c:v>
                </c:pt>
                <c:pt idx="17">
                  <c:v>0.37096641984753681</c:v>
                </c:pt>
                <c:pt idx="18">
                  <c:v>0.37096641984753681</c:v>
                </c:pt>
                <c:pt idx="19">
                  <c:v>0.37096641984753681</c:v>
                </c:pt>
                <c:pt idx="20">
                  <c:v>0.37096641984753681</c:v>
                </c:pt>
                <c:pt idx="21">
                  <c:v>0.37096641984753681</c:v>
                </c:pt>
                <c:pt idx="22">
                  <c:v>0.37096641984753681</c:v>
                </c:pt>
                <c:pt idx="23">
                  <c:v>0.37096641984753681</c:v>
                </c:pt>
                <c:pt idx="24">
                  <c:v>0.37096641984753681</c:v>
                </c:pt>
                <c:pt idx="25">
                  <c:v>0.37096641984753681</c:v>
                </c:pt>
                <c:pt idx="26">
                  <c:v>0.37096641984753681</c:v>
                </c:pt>
                <c:pt idx="27">
                  <c:v>0.37096641984753681</c:v>
                </c:pt>
                <c:pt idx="28">
                  <c:v>0.37096641984753681</c:v>
                </c:pt>
                <c:pt idx="29">
                  <c:v>0.37096641984753681</c:v>
                </c:pt>
                <c:pt idx="30">
                  <c:v>0.37096641984753681</c:v>
                </c:pt>
                <c:pt idx="31">
                  <c:v>0.37096641984753681</c:v>
                </c:pt>
                <c:pt idx="32">
                  <c:v>0.37096641984753681</c:v>
                </c:pt>
                <c:pt idx="33">
                  <c:v>0.37096641984753681</c:v>
                </c:pt>
                <c:pt idx="34">
                  <c:v>0.37096641984753681</c:v>
                </c:pt>
                <c:pt idx="35">
                  <c:v>0.37096641984753681</c:v>
                </c:pt>
                <c:pt idx="36">
                  <c:v>0.37096641984753681</c:v>
                </c:pt>
                <c:pt idx="37">
                  <c:v>0.37096641984753681</c:v>
                </c:pt>
                <c:pt idx="38">
                  <c:v>0.37096641984753681</c:v>
                </c:pt>
                <c:pt idx="39">
                  <c:v>0.37096641984753681</c:v>
                </c:pt>
                <c:pt idx="40">
                  <c:v>0.37096641984753681</c:v>
                </c:pt>
                <c:pt idx="41">
                  <c:v>0.37096641984753681</c:v>
                </c:pt>
                <c:pt idx="42">
                  <c:v>0.37096641984753681</c:v>
                </c:pt>
              </c:numCache>
            </c:numRef>
          </c:xVal>
          <c:yVal>
            <c:numRef>
              <c:f>市区町村別_有所見者割合!$CA$6:$CA$48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845568"/>
        <c:axId val="462844992"/>
      </c:scatterChart>
      <c:catAx>
        <c:axId val="463427072"/>
        <c:scaling>
          <c:orientation val="maxMin"/>
        </c:scaling>
        <c:delete val="0"/>
        <c:axPos val="l"/>
        <c:numFmt formatCode="General" sourceLinked="0"/>
        <c:majorTickMark val="none"/>
        <c:minorTickMark val="none"/>
        <c:tickLblPos val="nextTo"/>
        <c:spPr>
          <a:ln>
            <a:solidFill>
              <a:srgbClr val="7F7F7F"/>
            </a:solidFill>
          </a:ln>
        </c:spPr>
        <c:crossAx val="462844416"/>
        <c:crossesAt val="0"/>
        <c:auto val="1"/>
        <c:lblAlgn val="ctr"/>
        <c:lblOffset val="100"/>
        <c:noMultiLvlLbl val="0"/>
      </c:catAx>
      <c:valAx>
        <c:axId val="46284441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3427072"/>
        <c:crosses val="autoZero"/>
        <c:crossBetween val="between"/>
      </c:valAx>
      <c:valAx>
        <c:axId val="462844992"/>
        <c:scaling>
          <c:orientation val="minMax"/>
          <c:max val="50"/>
          <c:min val="0"/>
        </c:scaling>
        <c:delete val="1"/>
        <c:axPos val="r"/>
        <c:numFmt formatCode="General" sourceLinked="1"/>
        <c:majorTickMark val="out"/>
        <c:minorTickMark val="none"/>
        <c:tickLblPos val="nextTo"/>
        <c:crossAx val="462845568"/>
        <c:crosses val="max"/>
        <c:crossBetween val="midCat"/>
      </c:valAx>
      <c:valAx>
        <c:axId val="462845568"/>
        <c:scaling>
          <c:orientation val="minMax"/>
        </c:scaling>
        <c:delete val="1"/>
        <c:axPos val="b"/>
        <c:numFmt formatCode="0.0%" sourceLinked="1"/>
        <c:majorTickMark val="out"/>
        <c:minorTickMark val="none"/>
        <c:tickLblPos val="nextTo"/>
        <c:crossAx val="46284499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市区町村別_有所見者割合!$BC$5</c:f>
              <c:strCache>
                <c:ptCount val="1"/>
                <c:pt idx="0">
                  <c:v>有所見者割合 収縮期血圧</c:v>
                </c:pt>
              </c:strCache>
            </c:strRef>
          </c:tx>
          <c:spPr>
            <a:solidFill>
              <a:schemeClr val="accent4">
                <a:lumMod val="60000"/>
                <a:lumOff val="40000"/>
              </a:schemeClr>
            </a:solidFill>
            <a:ln>
              <a:noFill/>
            </a:ln>
          </c:spPr>
          <c:invertIfNegative val="0"/>
          <c:dLbls>
            <c:dLbl>
              <c:idx val="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CC-4125-8252-3CDE3F96360E}"/>
                </c:ext>
              </c:extLst>
            </c:dLbl>
            <c:dLbl>
              <c:idx val="1"/>
              <c:layout>
                <c:manualLayout>
                  <c:x val="-1.124623951573485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ECC-4125-8252-3CDE3F96360E}"/>
                </c:ext>
              </c:extLst>
            </c:dLbl>
            <c:dLbl>
              <c:idx val="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ECC-4125-8252-3CDE3F96360E}"/>
                </c:ext>
              </c:extLst>
            </c:dLbl>
            <c:dLbl>
              <c:idx val="3"/>
              <c:layout>
                <c:manualLayout>
                  <c:x val="-1.124623951573485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ECC-4125-8252-3CDE3F96360E}"/>
                </c:ext>
              </c:extLst>
            </c:dLbl>
            <c:dLbl>
              <c:idx val="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ECC-4125-8252-3CDE3F96360E}"/>
                </c:ext>
              </c:extLst>
            </c:dLbl>
            <c:dLbl>
              <c:idx val="5"/>
              <c:layout>
                <c:manualLayout>
                  <c:x val="-1.124623951573485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ECC-4125-8252-3CDE3F96360E}"/>
                </c:ext>
              </c:extLst>
            </c:dLbl>
            <c:dLbl>
              <c:idx val="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ECC-4125-8252-3CDE3F96360E}"/>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ECC-4125-8252-3CDE3F96360E}"/>
                </c:ext>
              </c:extLst>
            </c:dLbl>
            <c:dLbl>
              <c:idx val="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ECC-4125-8252-3CDE3F96360E}"/>
                </c:ext>
              </c:extLst>
            </c:dLbl>
            <c:dLbl>
              <c:idx val="9"/>
              <c:layout>
                <c:manualLayout>
                  <c:x val="-1.124623951573485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ECC-4125-8252-3CDE3F96360E}"/>
                </c:ext>
              </c:extLst>
            </c:dLbl>
            <c:dLbl>
              <c:idx val="1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ECC-4125-8252-3CDE3F96360E}"/>
                </c:ext>
              </c:extLst>
            </c:dLbl>
            <c:dLbl>
              <c:idx val="11"/>
              <c:layout>
                <c:manualLayout>
                  <c:x val="-1.124623951573485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ECC-4125-8252-3CDE3F96360E}"/>
                </c:ext>
              </c:extLst>
            </c:dLbl>
            <c:dLbl>
              <c:idx val="12"/>
              <c:layout>
                <c:manualLayout>
                  <c:x val="-1.124623951573485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ECC-4125-8252-3CDE3F96360E}"/>
                </c:ext>
              </c:extLst>
            </c:dLbl>
            <c:dLbl>
              <c:idx val="1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ECC-4125-8252-3CDE3F96360E}"/>
                </c:ext>
              </c:extLst>
            </c:dLbl>
            <c:dLbl>
              <c:idx val="1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ECC-4125-8252-3CDE3F96360E}"/>
                </c:ext>
              </c:extLst>
            </c:dLbl>
            <c:dLbl>
              <c:idx val="1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ECC-4125-8252-3CDE3F96360E}"/>
                </c:ext>
              </c:extLst>
            </c:dLbl>
            <c:dLbl>
              <c:idx val="16"/>
              <c:layout>
                <c:manualLayout>
                  <c:x val="-1.124623951573485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ECC-4125-8252-3CDE3F96360E}"/>
                </c:ext>
              </c:extLst>
            </c:dLbl>
            <c:dLbl>
              <c:idx val="17"/>
              <c:layout>
                <c:manualLayout>
                  <c:x val="-1.124623951573485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ECC-4125-8252-3CDE3F96360E}"/>
                </c:ext>
              </c:extLst>
            </c:dLbl>
            <c:dLbl>
              <c:idx val="18"/>
              <c:layout>
                <c:manualLayout>
                  <c:x val="-1.124623951573485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ECC-4125-8252-3CDE3F96360E}"/>
                </c:ext>
              </c:extLst>
            </c:dLbl>
            <c:dLbl>
              <c:idx val="19"/>
              <c:layout>
                <c:manualLayout>
                  <c:x val="-1.124623951573485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ECC-4125-8252-3CDE3F96360E}"/>
                </c:ext>
              </c:extLst>
            </c:dLbl>
            <c:dLbl>
              <c:idx val="2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ECC-4125-8252-3CDE3F96360E}"/>
                </c:ext>
              </c:extLst>
            </c:dLbl>
            <c:dLbl>
              <c:idx val="2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ECC-4125-8252-3CDE3F96360E}"/>
                </c:ext>
              </c:extLst>
            </c:dLbl>
            <c:dLbl>
              <c:idx val="22"/>
              <c:layout>
                <c:manualLayout>
                  <c:x val="-1.124623951573485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ECC-4125-8252-3CDE3F96360E}"/>
                </c:ext>
              </c:extLst>
            </c:dLbl>
            <c:dLbl>
              <c:idx val="2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ECC-4125-8252-3CDE3F96360E}"/>
                </c:ext>
              </c:extLst>
            </c:dLbl>
            <c:dLbl>
              <c:idx val="2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ECC-4125-8252-3CDE3F96360E}"/>
                </c:ext>
              </c:extLst>
            </c:dLbl>
            <c:dLbl>
              <c:idx val="25"/>
              <c:layout>
                <c:manualLayout>
                  <c:x val="4.60078749542174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C-4125-8252-3CDE3F96360E}"/>
                </c:ext>
              </c:extLst>
            </c:dLbl>
            <c:dLbl>
              <c:idx val="26"/>
              <c:layout>
                <c:manualLayout>
                  <c:x val="4.6007874954218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CC-4125-8252-3CDE3F96360E}"/>
                </c:ext>
              </c:extLst>
            </c:dLbl>
            <c:dLbl>
              <c:idx val="27"/>
              <c:layout>
                <c:manualLayout>
                  <c:x val="6.1343833272291389E-3"/>
                  <c:y val="7.882136824189942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CC-4125-8252-3CDE3F96360E}"/>
                </c:ext>
              </c:extLst>
            </c:dLbl>
            <c:dLbl>
              <c:idx val="28"/>
              <c:layout>
                <c:manualLayout>
                  <c:x val="9.201574990843595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CC-4125-8252-3CDE3F96360E}"/>
                </c:ext>
              </c:extLst>
            </c:dLbl>
            <c:dLbl>
              <c:idx val="29"/>
              <c:layout>
                <c:manualLayout>
                  <c:x val="1.3802362486265563E-2"/>
                  <c:y val="7.882136846212378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CC-4125-8252-3CDE3F96360E}"/>
                </c:ext>
              </c:extLst>
            </c:dLbl>
            <c:dLbl>
              <c:idx val="30"/>
              <c:layout>
                <c:manualLayout>
                  <c:x val="1.84031499816873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ECC-4125-8252-3CDE3F96360E}"/>
                </c:ext>
              </c:extLst>
            </c:dLbl>
            <c:dLbl>
              <c:idx val="31"/>
              <c:layout>
                <c:manualLayout>
                  <c:x val="1.9936745813494701E-2"/>
                  <c:y val="1.576427366306150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ECC-4125-8252-3CDE3F96360E}"/>
                </c:ext>
              </c:extLst>
            </c:dLbl>
            <c:dLbl>
              <c:idx val="32"/>
              <c:layout>
                <c:manualLayout>
                  <c:x val="2.1470341645301875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ECC-4125-8252-3CDE3F96360E}"/>
                </c:ext>
              </c:extLst>
            </c:dLbl>
            <c:dLbl>
              <c:idx val="33"/>
              <c:layout>
                <c:manualLayout>
                  <c:x val="2.3003937477109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ECC-4125-8252-3CDE3F96360E}"/>
                </c:ext>
              </c:extLst>
            </c:dLbl>
            <c:dLbl>
              <c:idx val="34"/>
              <c:layout>
                <c:manualLayout>
                  <c:x val="2.3003937477109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ECC-4125-8252-3CDE3F96360E}"/>
                </c:ext>
              </c:extLst>
            </c:dLbl>
            <c:dLbl>
              <c:idx val="35"/>
              <c:layout>
                <c:manualLayout>
                  <c:x val="2.76047249725310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ECC-4125-8252-3CDE3F96360E}"/>
                </c:ext>
              </c:extLst>
            </c:dLbl>
            <c:dLbl>
              <c:idx val="36"/>
              <c:layout>
                <c:manualLayout>
                  <c:x val="3.833989579518212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ECC-4125-8252-3CDE3F96360E}"/>
                </c:ext>
              </c:extLst>
            </c:dLbl>
            <c:dLbl>
              <c:idx val="37"/>
              <c:layout>
                <c:manualLayout>
                  <c:x val="5.06086624496403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ECC-4125-8252-3CDE3F96360E}"/>
                </c:ext>
              </c:extLst>
            </c:dLbl>
            <c:dLbl>
              <c:idx val="38"/>
              <c:layout>
                <c:manualLayout>
                  <c:x val="6.2877429104098673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ECC-4125-8252-3CDE3F96360E}"/>
                </c:ext>
              </c:extLst>
            </c:dLbl>
            <c:dLbl>
              <c:idx val="39"/>
              <c:layout>
                <c:manualLayout>
                  <c:x val="7.361259992674966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ECC-4125-8252-3CDE3F96360E}"/>
                </c:ext>
              </c:extLst>
            </c:dLbl>
            <c:dLbl>
              <c:idx val="40"/>
              <c:layout>
                <c:manualLayout>
                  <c:x val="-4.6007874954219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ECC-4125-8252-3CDE3F96360E}"/>
                </c:ext>
              </c:extLst>
            </c:dLbl>
            <c:dLbl>
              <c:idx val="41"/>
              <c:layout>
                <c:manualLayout>
                  <c:x val="-4.6007874954218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ECC-4125-8252-3CDE3F96360E}"/>
                </c:ext>
              </c:extLst>
            </c:dLbl>
            <c:dLbl>
              <c:idx val="42"/>
              <c:layout>
                <c:manualLayout>
                  <c:x val="-4.6007874954219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ECC-4125-8252-3CDE3F96360E}"/>
                </c:ext>
              </c:extLst>
            </c:dLbl>
            <c:dLbl>
              <c:idx val="44"/>
              <c:layout>
                <c:manualLayout>
                  <c:x val="1.6761129488963721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003-40D2-A624-7D3212DE010C}"/>
                </c:ext>
              </c:extLst>
            </c:dLbl>
            <c:dLbl>
              <c:idx val="45"/>
              <c:layout>
                <c:manualLayout>
                  <c:x val="1.6761129488963721E-3"/>
                  <c:y val="1.511657848387425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003-40D2-A624-7D3212DE010C}"/>
                </c:ext>
              </c:extLst>
            </c:dLbl>
            <c:dLbl>
              <c:idx val="46"/>
              <c:layout>
                <c:manualLayout>
                  <c:x val="3.3522258977927441E-3"/>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03-40D2-A624-7D3212DE010C}"/>
                </c:ext>
              </c:extLst>
            </c:dLbl>
            <c:dLbl>
              <c:idx val="47"/>
              <c:layout>
                <c:manualLayout>
                  <c:x val="6.7044517955854883E-3"/>
                  <c:y val="7.30408615001726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03-40D2-A624-7D3212DE010C}"/>
                </c:ext>
              </c:extLst>
            </c:dLbl>
            <c:dLbl>
              <c:idx val="48"/>
              <c:layout>
                <c:manualLayout>
                  <c:x val="6.7044517955853651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003-40D2-A624-7D3212DE010C}"/>
                </c:ext>
              </c:extLst>
            </c:dLbl>
            <c:dLbl>
              <c:idx val="49"/>
              <c:layout>
                <c:manualLayout>
                  <c:x val="6.7044517955853651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003-40D2-A624-7D3212DE010C}"/>
                </c:ext>
              </c:extLst>
            </c:dLbl>
            <c:dLbl>
              <c:idx val="50"/>
              <c:layout>
                <c:manualLayout>
                  <c:x val="1.0056677693378232E-2"/>
                  <c:y val="1.62313025690308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003-40D2-A624-7D3212DE010C}"/>
                </c:ext>
              </c:extLst>
            </c:dLbl>
            <c:dLbl>
              <c:idx val="51"/>
              <c:layout>
                <c:manualLayout>
                  <c:x val="1.0056677693378232E-2"/>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003-40D2-A624-7D3212DE010C}"/>
                </c:ext>
              </c:extLst>
            </c:dLbl>
            <c:dLbl>
              <c:idx val="52"/>
              <c:layout>
                <c:manualLayout>
                  <c:x val="1.0056677693378232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003-40D2-A624-7D3212DE010C}"/>
                </c:ext>
              </c:extLst>
            </c:dLbl>
            <c:dLbl>
              <c:idx val="53"/>
              <c:layout>
                <c:manualLayout>
                  <c:x val="1.1732790642274605E-2"/>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003-40D2-A624-7D3212DE010C}"/>
                </c:ext>
              </c:extLst>
            </c:dLbl>
            <c:dLbl>
              <c:idx val="54"/>
              <c:layout>
                <c:manualLayout>
                  <c:x val="1.676112948896372E-2"/>
                  <c:y val="4.057825639990232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003-40D2-A624-7D3212DE010C}"/>
                </c:ext>
              </c:extLst>
            </c:dLbl>
            <c:dLbl>
              <c:idx val="55"/>
              <c:layout>
                <c:manualLayout>
                  <c:x val="2.1790150214113436E-2"/>
                  <c:y val="3.225458934424484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003-40D2-A624-7D3212DE010C}"/>
                </c:ext>
              </c:extLst>
            </c:dLbl>
            <c:dLbl>
              <c:idx val="56"/>
              <c:layout>
                <c:manualLayout>
                  <c:x val="2.5142369294946031E-2"/>
                  <c:y val="3.225458934424484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003-40D2-A624-7D3212DE010C}"/>
                </c:ext>
              </c:extLst>
            </c:dLbl>
            <c:dLbl>
              <c:idx val="57"/>
              <c:layout>
                <c:manualLayout>
                  <c:x val="2.6818544852516894E-2"/>
                  <c:y val="6.450917868848969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003-40D2-A624-7D3212DE010C}"/>
                </c:ext>
              </c:extLst>
            </c:dLbl>
            <c:dLbl>
              <c:idx val="58"/>
              <c:layout>
                <c:manualLayout>
                  <c:x val="2.8494588375778621E-2"/>
                  <c:y val="7.257282603957061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03-40D2-A624-7D3212DE010C}"/>
                </c:ext>
              </c:extLst>
            </c:dLbl>
            <c:dLbl>
              <c:idx val="59"/>
              <c:layout>
                <c:manualLayout>
                  <c:x val="3.1863443779593013E-2"/>
                  <c:y val="5.644553135242847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03-40D2-A624-7D3212DE010C}"/>
                </c:ext>
              </c:extLst>
            </c:dLbl>
            <c:dLbl>
              <c:idx val="60"/>
              <c:layout>
                <c:manualLayout>
                  <c:x val="3.1863443779593013E-2"/>
                  <c:y val="1.612729467212242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03-40D2-A624-7D3212DE010C}"/>
                </c:ext>
              </c:extLst>
            </c:dLbl>
            <c:dLbl>
              <c:idx val="61"/>
              <c:layout>
                <c:manualLayout>
                  <c:x val="3.1863443779592888E-2"/>
                  <c:y val="6.450917868848969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03-40D2-A624-7D3212DE010C}"/>
                </c:ext>
              </c:extLst>
            </c:dLbl>
            <c:dLbl>
              <c:idx val="62"/>
              <c:layout>
                <c:manualLayout>
                  <c:x val="3.1862783608045994E-2"/>
                  <c:y val="3.225458934424484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03-40D2-A624-7D3212DE010C}"/>
                </c:ext>
              </c:extLst>
            </c:dLbl>
            <c:dLbl>
              <c:idx val="63"/>
              <c:layout>
                <c:manualLayout>
                  <c:x val="-6.70445179558548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03-40D2-A624-7D3212DE010C}"/>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市区町村別_有所見者割合!$BC$6:$BC$48</c:f>
              <c:strCache>
                <c:ptCount val="43"/>
                <c:pt idx="0">
                  <c:v>岬町</c:v>
                </c:pt>
                <c:pt idx="1">
                  <c:v>東大阪市</c:v>
                </c:pt>
                <c:pt idx="2">
                  <c:v>能勢町</c:v>
                </c:pt>
                <c:pt idx="3">
                  <c:v>忠岡町</c:v>
                </c:pt>
                <c:pt idx="4">
                  <c:v>守口市</c:v>
                </c:pt>
                <c:pt idx="5">
                  <c:v>貝塚市</c:v>
                </c:pt>
                <c:pt idx="6">
                  <c:v>和泉市</c:v>
                </c:pt>
                <c:pt idx="7">
                  <c:v>阪南市</c:v>
                </c:pt>
                <c:pt idx="8">
                  <c:v>堺市</c:v>
                </c:pt>
                <c:pt idx="9">
                  <c:v>門真市</c:v>
                </c:pt>
                <c:pt idx="10">
                  <c:v>泉大津市</c:v>
                </c:pt>
                <c:pt idx="11">
                  <c:v>箕面市</c:v>
                </c:pt>
                <c:pt idx="12">
                  <c:v>寝屋川市</c:v>
                </c:pt>
                <c:pt idx="13">
                  <c:v>摂津市</c:v>
                </c:pt>
                <c:pt idx="14">
                  <c:v>河内長野市</c:v>
                </c:pt>
                <c:pt idx="15">
                  <c:v>吹田市</c:v>
                </c:pt>
                <c:pt idx="16">
                  <c:v>泉南市</c:v>
                </c:pt>
                <c:pt idx="17">
                  <c:v>田尻町</c:v>
                </c:pt>
                <c:pt idx="18">
                  <c:v>松原市</c:v>
                </c:pt>
                <c:pt idx="19">
                  <c:v>富田林市</c:v>
                </c:pt>
                <c:pt idx="20">
                  <c:v>柏原市</c:v>
                </c:pt>
                <c:pt idx="21">
                  <c:v>熊取町</c:v>
                </c:pt>
                <c:pt idx="22">
                  <c:v>交野市</c:v>
                </c:pt>
                <c:pt idx="23">
                  <c:v>岸和田市</c:v>
                </c:pt>
                <c:pt idx="24">
                  <c:v>枚方市</c:v>
                </c:pt>
                <c:pt idx="25">
                  <c:v>豊能町</c:v>
                </c:pt>
                <c:pt idx="26">
                  <c:v>大阪市</c:v>
                </c:pt>
                <c:pt idx="27">
                  <c:v>高槻市</c:v>
                </c:pt>
                <c:pt idx="28">
                  <c:v>大東市</c:v>
                </c:pt>
                <c:pt idx="29">
                  <c:v>豊中市</c:v>
                </c:pt>
                <c:pt idx="30">
                  <c:v>茨木市</c:v>
                </c:pt>
                <c:pt idx="31">
                  <c:v>大阪狭山市</c:v>
                </c:pt>
                <c:pt idx="32">
                  <c:v>泉佐野市</c:v>
                </c:pt>
                <c:pt idx="33">
                  <c:v>高石市</c:v>
                </c:pt>
                <c:pt idx="34">
                  <c:v>河南町</c:v>
                </c:pt>
                <c:pt idx="35">
                  <c:v>池田市</c:v>
                </c:pt>
                <c:pt idx="36">
                  <c:v>四條畷市</c:v>
                </c:pt>
                <c:pt idx="37">
                  <c:v>八尾市</c:v>
                </c:pt>
                <c:pt idx="38">
                  <c:v>羽曳野市</c:v>
                </c:pt>
                <c:pt idx="39">
                  <c:v>島本町</c:v>
                </c:pt>
                <c:pt idx="40">
                  <c:v>藤井寺市</c:v>
                </c:pt>
                <c:pt idx="41">
                  <c:v>太子町</c:v>
                </c:pt>
                <c:pt idx="42">
                  <c:v>千早赤阪村</c:v>
                </c:pt>
              </c:strCache>
            </c:strRef>
          </c:cat>
          <c:val>
            <c:numRef>
              <c:f>市区町村別_有所見者割合!$BD$6:$BD$48</c:f>
              <c:numCache>
                <c:formatCode>0.0%</c:formatCode>
                <c:ptCount val="43"/>
                <c:pt idx="0">
                  <c:v>0.6913183279742765</c:v>
                </c:pt>
                <c:pt idx="1">
                  <c:v>0.68815504907669278</c:v>
                </c:pt>
                <c:pt idx="2">
                  <c:v>0.67647058823529416</c:v>
                </c:pt>
                <c:pt idx="3">
                  <c:v>0.66997518610421836</c:v>
                </c:pt>
                <c:pt idx="4">
                  <c:v>0.66824831949387109</c:v>
                </c:pt>
                <c:pt idx="5">
                  <c:v>0.66505324298160695</c:v>
                </c:pt>
                <c:pt idx="6">
                  <c:v>0.65279974691553311</c:v>
                </c:pt>
                <c:pt idx="7">
                  <c:v>0.65200764818355639</c:v>
                </c:pt>
                <c:pt idx="8">
                  <c:v>0.64947774059426022</c:v>
                </c:pt>
                <c:pt idx="9">
                  <c:v>0.64718511450381677</c:v>
                </c:pt>
                <c:pt idx="10">
                  <c:v>0.64659197012138192</c:v>
                </c:pt>
                <c:pt idx="11">
                  <c:v>0.64632516703786191</c:v>
                </c:pt>
                <c:pt idx="12">
                  <c:v>0.64190432382704687</c:v>
                </c:pt>
                <c:pt idx="13">
                  <c:v>0.63861094761624482</c:v>
                </c:pt>
                <c:pt idx="14">
                  <c:v>0.63785093920420122</c:v>
                </c:pt>
                <c:pt idx="15">
                  <c:v>0.63745946708021994</c:v>
                </c:pt>
                <c:pt idx="16">
                  <c:v>0.63629893238434165</c:v>
                </c:pt>
                <c:pt idx="17">
                  <c:v>0.63348416289592757</c:v>
                </c:pt>
                <c:pt idx="18">
                  <c:v>0.63197873148499806</c:v>
                </c:pt>
                <c:pt idx="19">
                  <c:v>0.62981090100111237</c:v>
                </c:pt>
                <c:pt idx="20">
                  <c:v>0.62880618656355725</c:v>
                </c:pt>
                <c:pt idx="21">
                  <c:v>0.62713675213675213</c:v>
                </c:pt>
                <c:pt idx="22">
                  <c:v>0.62652608213096561</c:v>
                </c:pt>
                <c:pt idx="23">
                  <c:v>0.62494161606725829</c:v>
                </c:pt>
                <c:pt idx="24">
                  <c:v>0.62445751760054002</c:v>
                </c:pt>
                <c:pt idx="25">
                  <c:v>0.6211121583411876</c:v>
                </c:pt>
                <c:pt idx="26">
                  <c:v>0.62085572880634343</c:v>
                </c:pt>
                <c:pt idx="27">
                  <c:v>0.61938721605916536</c:v>
                </c:pt>
                <c:pt idx="28">
                  <c:v>0.61597861597861603</c:v>
                </c:pt>
                <c:pt idx="29">
                  <c:v>0.61030270844397239</c:v>
                </c:pt>
                <c:pt idx="30">
                  <c:v>0.60497201613952878</c:v>
                </c:pt>
                <c:pt idx="31">
                  <c:v>0.60392340028024283</c:v>
                </c:pt>
                <c:pt idx="32">
                  <c:v>0.60335977601493229</c:v>
                </c:pt>
                <c:pt idx="33">
                  <c:v>0.60323291697281411</c:v>
                </c:pt>
                <c:pt idx="34">
                  <c:v>0.60223642172523961</c:v>
                </c:pt>
                <c:pt idx="35">
                  <c:v>0.59792909792909787</c:v>
                </c:pt>
                <c:pt idx="36">
                  <c:v>0.58556832694763727</c:v>
                </c:pt>
                <c:pt idx="37">
                  <c:v>0.57381318811412341</c:v>
                </c:pt>
                <c:pt idx="38">
                  <c:v>0.56091856261960449</c:v>
                </c:pt>
                <c:pt idx="39">
                  <c:v>0.54807692307692313</c:v>
                </c:pt>
                <c:pt idx="40">
                  <c:v>0.54429552141222626</c:v>
                </c:pt>
                <c:pt idx="41">
                  <c:v>0.52978723404255323</c:v>
                </c:pt>
                <c:pt idx="42">
                  <c:v>0.44817927170868349</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3549952"/>
        <c:axId val="46211129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5980144927536233"/>
                  <c:y val="-0.8981624542378713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251-4FB3-B949-686F627F9E5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市区町村別_有所見者割合!$BT$6:$BT$48</c:f>
              <c:numCache>
                <c:formatCode>0.0%</c:formatCode>
                <c:ptCount val="43"/>
                <c:pt idx="0">
                  <c:v>0.62650230144629881</c:v>
                </c:pt>
                <c:pt idx="1">
                  <c:v>0.62650230144629881</c:v>
                </c:pt>
                <c:pt idx="2">
                  <c:v>0.62650230144629881</c:v>
                </c:pt>
                <c:pt idx="3">
                  <c:v>0.62650230144629881</c:v>
                </c:pt>
                <c:pt idx="4">
                  <c:v>0.62650230144629881</c:v>
                </c:pt>
                <c:pt idx="5">
                  <c:v>0.62650230144629881</c:v>
                </c:pt>
                <c:pt idx="6">
                  <c:v>0.62650230144629881</c:v>
                </c:pt>
                <c:pt idx="7">
                  <c:v>0.62650230144629881</c:v>
                </c:pt>
                <c:pt idx="8">
                  <c:v>0.62650230144629881</c:v>
                </c:pt>
                <c:pt idx="9">
                  <c:v>0.62650230144629881</c:v>
                </c:pt>
                <c:pt idx="10">
                  <c:v>0.62650230144629881</c:v>
                </c:pt>
                <c:pt idx="11">
                  <c:v>0.62650230144629881</c:v>
                </c:pt>
                <c:pt idx="12">
                  <c:v>0.62650230144629881</c:v>
                </c:pt>
                <c:pt idx="13">
                  <c:v>0.62650230144629881</c:v>
                </c:pt>
                <c:pt idx="14">
                  <c:v>0.62650230144629881</c:v>
                </c:pt>
                <c:pt idx="15">
                  <c:v>0.62650230144629881</c:v>
                </c:pt>
                <c:pt idx="16">
                  <c:v>0.62650230144629881</c:v>
                </c:pt>
                <c:pt idx="17">
                  <c:v>0.62650230144629881</c:v>
                </c:pt>
                <c:pt idx="18">
                  <c:v>0.62650230144629881</c:v>
                </c:pt>
                <c:pt idx="19">
                  <c:v>0.62650230144629881</c:v>
                </c:pt>
                <c:pt idx="20">
                  <c:v>0.62650230144629881</c:v>
                </c:pt>
                <c:pt idx="21">
                  <c:v>0.62650230144629881</c:v>
                </c:pt>
                <c:pt idx="22">
                  <c:v>0.62650230144629881</c:v>
                </c:pt>
                <c:pt idx="23">
                  <c:v>0.62650230144629881</c:v>
                </c:pt>
                <c:pt idx="24">
                  <c:v>0.62650230144629881</c:v>
                </c:pt>
                <c:pt idx="25">
                  <c:v>0.62650230144629881</c:v>
                </c:pt>
                <c:pt idx="26">
                  <c:v>0.62650230144629881</c:v>
                </c:pt>
                <c:pt idx="27">
                  <c:v>0.62650230144629881</c:v>
                </c:pt>
                <c:pt idx="28">
                  <c:v>0.62650230144629881</c:v>
                </c:pt>
                <c:pt idx="29">
                  <c:v>0.62650230144629881</c:v>
                </c:pt>
                <c:pt idx="30">
                  <c:v>0.62650230144629881</c:v>
                </c:pt>
                <c:pt idx="31">
                  <c:v>0.62650230144629881</c:v>
                </c:pt>
                <c:pt idx="32">
                  <c:v>0.62650230144629881</c:v>
                </c:pt>
                <c:pt idx="33">
                  <c:v>0.62650230144629881</c:v>
                </c:pt>
                <c:pt idx="34">
                  <c:v>0.62650230144629881</c:v>
                </c:pt>
                <c:pt idx="35">
                  <c:v>0.62650230144629881</c:v>
                </c:pt>
                <c:pt idx="36">
                  <c:v>0.62650230144629881</c:v>
                </c:pt>
                <c:pt idx="37">
                  <c:v>0.62650230144629881</c:v>
                </c:pt>
                <c:pt idx="38">
                  <c:v>0.62650230144629881</c:v>
                </c:pt>
                <c:pt idx="39">
                  <c:v>0.62650230144629881</c:v>
                </c:pt>
                <c:pt idx="40">
                  <c:v>0.62650230144629881</c:v>
                </c:pt>
                <c:pt idx="41">
                  <c:v>0.62650230144629881</c:v>
                </c:pt>
                <c:pt idx="42">
                  <c:v>0.62650230144629881</c:v>
                </c:pt>
              </c:numCache>
            </c:numRef>
          </c:xVal>
          <c:yVal>
            <c:numRef>
              <c:f>市区町村別_有所見者割合!$CA$6:$CA$48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112448"/>
        <c:axId val="462111872"/>
      </c:scatterChart>
      <c:catAx>
        <c:axId val="463549952"/>
        <c:scaling>
          <c:orientation val="maxMin"/>
        </c:scaling>
        <c:delete val="0"/>
        <c:axPos val="l"/>
        <c:numFmt formatCode="General" sourceLinked="0"/>
        <c:majorTickMark val="none"/>
        <c:minorTickMark val="none"/>
        <c:tickLblPos val="nextTo"/>
        <c:spPr>
          <a:ln>
            <a:solidFill>
              <a:srgbClr val="7F7F7F"/>
            </a:solidFill>
          </a:ln>
        </c:spPr>
        <c:crossAx val="462111296"/>
        <c:crossesAt val="0"/>
        <c:auto val="1"/>
        <c:lblAlgn val="ctr"/>
        <c:lblOffset val="100"/>
        <c:noMultiLvlLbl val="0"/>
      </c:catAx>
      <c:valAx>
        <c:axId val="46211129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3549952"/>
        <c:crosses val="autoZero"/>
        <c:crossBetween val="between"/>
      </c:valAx>
      <c:valAx>
        <c:axId val="462111872"/>
        <c:scaling>
          <c:orientation val="minMax"/>
          <c:max val="50"/>
          <c:min val="0"/>
        </c:scaling>
        <c:delete val="1"/>
        <c:axPos val="r"/>
        <c:numFmt formatCode="General" sourceLinked="1"/>
        <c:majorTickMark val="out"/>
        <c:minorTickMark val="none"/>
        <c:tickLblPos val="nextTo"/>
        <c:crossAx val="462112448"/>
        <c:crosses val="max"/>
        <c:crossBetween val="midCat"/>
      </c:valAx>
      <c:valAx>
        <c:axId val="462112448"/>
        <c:scaling>
          <c:orientation val="minMax"/>
        </c:scaling>
        <c:delete val="1"/>
        <c:axPos val="b"/>
        <c:numFmt formatCode="0.0%" sourceLinked="1"/>
        <c:majorTickMark val="out"/>
        <c:minorTickMark val="none"/>
        <c:tickLblPos val="nextTo"/>
        <c:crossAx val="46211187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市区町村別_有所見者割合!$BE$5</c:f>
              <c:strCache>
                <c:ptCount val="1"/>
                <c:pt idx="0">
                  <c:v>有所見者割合 拡張期血圧</c:v>
                </c:pt>
              </c:strCache>
            </c:strRef>
          </c:tx>
          <c:spPr>
            <a:solidFill>
              <a:schemeClr val="accent4">
                <a:lumMod val="60000"/>
                <a:lumOff val="40000"/>
              </a:schemeClr>
            </a:solidFill>
            <a:ln>
              <a:noFill/>
            </a:ln>
          </c:spPr>
          <c:invertIfNegative val="0"/>
          <c:dLbls>
            <c:dLbl>
              <c:idx val="19"/>
              <c:layout>
                <c:manualLayout>
                  <c:x val="9.20157499084370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68-415A-8E93-C10C8F489915}"/>
                </c:ext>
              </c:extLst>
            </c:dLbl>
            <c:dLbl>
              <c:idx val="20"/>
              <c:layout>
                <c:manualLayout>
                  <c:x val="1.073517082265088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68-415A-8E93-C10C8F489915}"/>
                </c:ext>
              </c:extLst>
            </c:dLbl>
            <c:dLbl>
              <c:idx val="21"/>
              <c:layout>
                <c:manualLayout>
                  <c:x val="1.5335958318072848E-2"/>
                  <c:y val="7.882136838871566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68-415A-8E93-C10C8F489915}"/>
                </c:ext>
              </c:extLst>
            </c:dLbl>
            <c:dLbl>
              <c:idx val="22"/>
              <c:layout>
                <c:manualLayout>
                  <c:x val="3.220551246795298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68-415A-8E93-C10C8F489915}"/>
                </c:ext>
              </c:extLst>
            </c:dLbl>
            <c:dLbl>
              <c:idx val="23"/>
              <c:layout>
                <c:manualLayout>
                  <c:x val="3.68062999633748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68-415A-8E93-C10C8F489915}"/>
                </c:ext>
              </c:extLst>
            </c:dLbl>
            <c:dLbl>
              <c:idx val="24"/>
              <c:layout>
                <c:manualLayout>
                  <c:x val="3.833989579518212E-2"/>
                  <c:y val="1.576427366306150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68-415A-8E93-C10C8F489915}"/>
                </c:ext>
              </c:extLst>
            </c:dLbl>
            <c:dLbl>
              <c:idx val="25"/>
              <c:layout>
                <c:manualLayout>
                  <c:x val="3.68062999633748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68-415A-8E93-C10C8F489915}"/>
                </c:ext>
              </c:extLst>
            </c:dLbl>
            <c:dLbl>
              <c:idx val="26"/>
              <c:layout>
                <c:manualLayout>
                  <c:x val="3.68062999633748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B68-415A-8E93-C10C8F489915}"/>
                </c:ext>
              </c:extLst>
            </c:dLbl>
            <c:dLbl>
              <c:idx val="27"/>
              <c:layout>
                <c:manualLayout>
                  <c:x val="4.600787495421854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B68-415A-8E93-C10C8F489915}"/>
                </c:ext>
              </c:extLst>
            </c:dLbl>
            <c:dLbl>
              <c:idx val="28"/>
              <c:layout>
                <c:manualLayout>
                  <c:x val="4.9075066617833112E-2"/>
                  <c:y val="7.882136846212378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B68-415A-8E93-C10C8F489915}"/>
                </c:ext>
              </c:extLst>
            </c:dLbl>
            <c:dLbl>
              <c:idx val="29"/>
              <c:layout>
                <c:manualLayout>
                  <c:x val="5.214225828144757E-2"/>
                  <c:y val="7.882136846212378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B68-415A-8E93-C10C8F489915}"/>
                </c:ext>
              </c:extLst>
            </c:dLbl>
            <c:dLbl>
              <c:idx val="30"/>
              <c:layout>
                <c:manualLayout>
                  <c:x val="5.3675854113254852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B68-415A-8E93-C10C8F489915}"/>
                </c:ext>
              </c:extLst>
            </c:dLbl>
            <c:dLbl>
              <c:idx val="31"/>
              <c:layout>
                <c:manualLayout>
                  <c:x val="6.1343833272291391E-2"/>
                  <c:y val="7.882136846212378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B68-415A-8E93-C10C8F489915}"/>
                </c:ext>
              </c:extLst>
            </c:dLbl>
            <c:dLbl>
              <c:idx val="32"/>
              <c:layout>
                <c:manualLayout>
                  <c:x val="-4.6007874954218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B68-415A-8E93-C10C8F489915}"/>
                </c:ext>
              </c:extLst>
            </c:dLbl>
            <c:dLbl>
              <c:idx val="33"/>
              <c:layout>
                <c:manualLayout>
                  <c:x val="-4.6007874954218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B68-415A-8E93-C10C8F489915}"/>
                </c:ext>
              </c:extLst>
            </c:dLbl>
            <c:dLbl>
              <c:idx val="34"/>
              <c:layout>
                <c:manualLayout>
                  <c:x val="-4.6007874954218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B68-415A-8E93-C10C8F489915}"/>
                </c:ext>
              </c:extLst>
            </c:dLbl>
            <c:dLbl>
              <c:idx val="35"/>
              <c:layout>
                <c:manualLayout>
                  <c:x val="4.2638794347323576E-4"/>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A7-47F7-9E69-0DA4183A732C}"/>
                </c:ext>
              </c:extLst>
            </c:dLbl>
            <c:dLbl>
              <c:idx val="36"/>
              <c:layout>
                <c:manualLayout>
                  <c:x val="2.1025961120809795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A7-47F7-9E69-0DA4183A732C}"/>
                </c:ext>
              </c:extLst>
            </c:dLbl>
            <c:dLbl>
              <c:idx val="37"/>
              <c:layout>
                <c:manualLayout>
                  <c:x val="-2.4981913833408745E-3"/>
                  <c:y val="2.434695383842973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A7-47F7-9E69-0DA4183A732C}"/>
                </c:ext>
              </c:extLst>
            </c:dLbl>
            <c:dLbl>
              <c:idx val="38"/>
              <c:layout>
                <c:manualLayout>
                  <c:x val="8.5108530886438916E-4"/>
                  <c:y val="8.115651277712979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A7-47F7-9E69-0DA4183A732C}"/>
                </c:ext>
              </c:extLst>
            </c:dLbl>
            <c:dLbl>
              <c:idx val="39"/>
              <c:layout>
                <c:manualLayout>
                  <c:x val="8.5398344271966063E-4"/>
                  <c:y val="5.68095589311417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1A7-47F7-9E69-0DA4183A732C}"/>
                </c:ext>
              </c:extLst>
            </c:dLbl>
            <c:dLbl>
              <c:idx val="40"/>
              <c:layout>
                <c:manualLayout>
                  <c:x val="4.2050714685846514E-3"/>
                  <c:y val="2.434695383842973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A7-47F7-9E69-0DA4183A732C}"/>
                </c:ext>
              </c:extLst>
            </c:dLbl>
            <c:dLbl>
              <c:idx val="41"/>
              <c:layout>
                <c:manualLayout>
                  <c:x val="5.881279637192283E-3"/>
                  <c:y val="4.05782563847857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1A7-47F7-9E69-0DA4183A732C}"/>
                </c:ext>
              </c:extLst>
            </c:dLbl>
            <c:dLbl>
              <c:idx val="42"/>
              <c:layout>
                <c:manualLayout>
                  <c:x val="1.0483033177232599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1A7-47F7-9E69-0DA4183A732C}"/>
                </c:ext>
              </c:extLst>
            </c:dLbl>
            <c:dLbl>
              <c:idx val="43"/>
              <c:layout>
                <c:manualLayout>
                  <c:x val="1.8436100122195011E-2"/>
                  <c:y val="4.05782563847857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1A7-47F7-9E69-0DA4183A732C}"/>
                </c:ext>
              </c:extLst>
            </c:dLbl>
            <c:dLbl>
              <c:idx val="44"/>
              <c:layout>
                <c:manualLayout>
                  <c:x val="2.0112277082905944E-2"/>
                  <c:y val="1.623130256147258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1A7-47F7-9E69-0DA4183A732C}"/>
                </c:ext>
              </c:extLst>
            </c:dLbl>
            <c:dLbl>
              <c:idx val="45"/>
              <c:layout>
                <c:manualLayout>
                  <c:x val="2.8492766219540944E-2"/>
                  <c:y val="6.49252102232154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1A7-47F7-9E69-0DA4183A732C}"/>
                </c:ext>
              </c:extLst>
            </c:dLbl>
            <c:dLbl>
              <c:idx val="46"/>
              <c:layout>
                <c:manualLayout>
                  <c:x val="-8.3805647444819831E-3"/>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1A7-47F7-9E69-0DA4183A732C}"/>
                </c:ext>
              </c:extLst>
            </c:dLbl>
            <c:dLbl>
              <c:idx val="47"/>
              <c:layout>
                <c:manualLayout>
                  <c:x val="-8.3805647444818599E-3"/>
                  <c:y val="1.62313025690308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1A7-47F7-9E69-0DA4183A732C}"/>
                </c:ext>
              </c:extLst>
            </c:dLbl>
            <c:dLbl>
              <c:idx val="48"/>
              <c:layout>
                <c:manualLayout>
                  <c:x val="-5.0283388466891158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1A7-47F7-9E69-0DA4183A732C}"/>
                </c:ext>
              </c:extLst>
            </c:dLbl>
            <c:dLbl>
              <c:idx val="49"/>
              <c:layout>
                <c:manualLayout>
                  <c:x val="-3.3522258977927441E-3"/>
                  <c:y val="3.246260511538689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1A7-47F7-9E69-0DA4183A732C}"/>
                </c:ext>
              </c:extLst>
            </c:dLbl>
            <c:dLbl>
              <c:idx val="50"/>
              <c:layout>
                <c:manualLayout>
                  <c:x val="-3.3522258977927441E-3"/>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1A7-47F7-9E69-0DA4183A732C}"/>
                </c:ext>
              </c:extLst>
            </c:dLbl>
            <c:dLbl>
              <c:idx val="51"/>
              <c:layout>
                <c:manualLayout>
                  <c:x val="-3.35222589779274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1A7-47F7-9E69-0DA4183A732C}"/>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市区町村別_有所見者割合!$BE$6:$BE$48</c:f>
              <c:strCache>
                <c:ptCount val="43"/>
                <c:pt idx="0">
                  <c:v>箕面市</c:v>
                </c:pt>
                <c:pt idx="1">
                  <c:v>守口市</c:v>
                </c:pt>
                <c:pt idx="2">
                  <c:v>田尻町</c:v>
                </c:pt>
                <c:pt idx="3">
                  <c:v>松原市</c:v>
                </c:pt>
                <c:pt idx="4">
                  <c:v>交野市</c:v>
                </c:pt>
                <c:pt idx="5">
                  <c:v>岬町</c:v>
                </c:pt>
                <c:pt idx="6">
                  <c:v>堺市</c:v>
                </c:pt>
                <c:pt idx="7">
                  <c:v>枚方市</c:v>
                </c:pt>
                <c:pt idx="8">
                  <c:v>東大阪市</c:v>
                </c:pt>
                <c:pt idx="9">
                  <c:v>河南町</c:v>
                </c:pt>
                <c:pt idx="10">
                  <c:v>河内長野市</c:v>
                </c:pt>
                <c:pt idx="11">
                  <c:v>寝屋川市</c:v>
                </c:pt>
                <c:pt idx="12">
                  <c:v>高石市</c:v>
                </c:pt>
                <c:pt idx="13">
                  <c:v>富田林市</c:v>
                </c:pt>
                <c:pt idx="14">
                  <c:v>高槻市</c:v>
                </c:pt>
                <c:pt idx="15">
                  <c:v>能勢町</c:v>
                </c:pt>
                <c:pt idx="16">
                  <c:v>茨木市</c:v>
                </c:pt>
                <c:pt idx="17">
                  <c:v>阪南市</c:v>
                </c:pt>
                <c:pt idx="18">
                  <c:v>泉南市</c:v>
                </c:pt>
                <c:pt idx="19">
                  <c:v>池田市</c:v>
                </c:pt>
                <c:pt idx="20">
                  <c:v>吹田市</c:v>
                </c:pt>
                <c:pt idx="21">
                  <c:v>大阪市</c:v>
                </c:pt>
                <c:pt idx="22">
                  <c:v>和泉市</c:v>
                </c:pt>
                <c:pt idx="23">
                  <c:v>豊中市</c:v>
                </c:pt>
                <c:pt idx="24">
                  <c:v>摂津市</c:v>
                </c:pt>
                <c:pt idx="25">
                  <c:v>八尾市</c:v>
                </c:pt>
                <c:pt idx="26">
                  <c:v>門真市</c:v>
                </c:pt>
                <c:pt idx="27">
                  <c:v>泉大津市</c:v>
                </c:pt>
                <c:pt idx="28">
                  <c:v>柏原市</c:v>
                </c:pt>
                <c:pt idx="29">
                  <c:v>岸和田市</c:v>
                </c:pt>
                <c:pt idx="30">
                  <c:v>四條畷市</c:v>
                </c:pt>
                <c:pt idx="31">
                  <c:v>貝塚市</c:v>
                </c:pt>
                <c:pt idx="32">
                  <c:v>泉佐野市</c:v>
                </c:pt>
                <c:pt idx="33">
                  <c:v>羽曳野市</c:v>
                </c:pt>
                <c:pt idx="34">
                  <c:v>大阪狭山市</c:v>
                </c:pt>
                <c:pt idx="35">
                  <c:v>熊取町</c:v>
                </c:pt>
                <c:pt idx="36">
                  <c:v>大東市</c:v>
                </c:pt>
                <c:pt idx="37">
                  <c:v>忠岡町</c:v>
                </c:pt>
                <c:pt idx="38">
                  <c:v>千早赤阪村</c:v>
                </c:pt>
                <c:pt idx="39">
                  <c:v>太子町</c:v>
                </c:pt>
                <c:pt idx="40">
                  <c:v>島本町</c:v>
                </c:pt>
                <c:pt idx="41">
                  <c:v>豊能町</c:v>
                </c:pt>
                <c:pt idx="42">
                  <c:v>藤井寺市</c:v>
                </c:pt>
              </c:strCache>
            </c:strRef>
          </c:cat>
          <c:val>
            <c:numRef>
              <c:f>市区町村別_有所見者割合!$BF$6:$BF$48</c:f>
              <c:numCache>
                <c:formatCode>0.0%</c:formatCode>
                <c:ptCount val="43"/>
                <c:pt idx="0">
                  <c:v>0.16770601336302896</c:v>
                </c:pt>
                <c:pt idx="1">
                  <c:v>0.16291024120205616</c:v>
                </c:pt>
                <c:pt idx="2">
                  <c:v>0.16289592760180996</c:v>
                </c:pt>
                <c:pt idx="3">
                  <c:v>0.15875427269274592</c:v>
                </c:pt>
                <c:pt idx="4">
                  <c:v>0.15205327413984462</c:v>
                </c:pt>
                <c:pt idx="5">
                  <c:v>0.15112540192926044</c:v>
                </c:pt>
                <c:pt idx="6">
                  <c:v>0.15005070993914807</c:v>
                </c:pt>
                <c:pt idx="7">
                  <c:v>0.1488233024691358</c:v>
                </c:pt>
                <c:pt idx="8">
                  <c:v>0.14822824821161204</c:v>
                </c:pt>
                <c:pt idx="9">
                  <c:v>0.14536741214057508</c:v>
                </c:pt>
                <c:pt idx="10">
                  <c:v>0.14502120783680064</c:v>
                </c:pt>
                <c:pt idx="11">
                  <c:v>0.14431922723091076</c:v>
                </c:pt>
                <c:pt idx="12">
                  <c:v>0.14107274063188832</c:v>
                </c:pt>
                <c:pt idx="13">
                  <c:v>0.14015572858731926</c:v>
                </c:pt>
                <c:pt idx="14">
                  <c:v>0.13916776750330251</c:v>
                </c:pt>
                <c:pt idx="15">
                  <c:v>0.13903743315508021</c:v>
                </c:pt>
                <c:pt idx="16">
                  <c:v>0.13731615254457893</c:v>
                </c:pt>
                <c:pt idx="17">
                  <c:v>0.1367112810707457</c:v>
                </c:pt>
                <c:pt idx="18">
                  <c:v>0.13665480427046264</c:v>
                </c:pt>
                <c:pt idx="19">
                  <c:v>0.1339066339066339</c:v>
                </c:pt>
                <c:pt idx="20">
                  <c:v>0.13358240518821374</c:v>
                </c:pt>
                <c:pt idx="21">
                  <c:v>0.13252434935334503</c:v>
                </c:pt>
                <c:pt idx="22">
                  <c:v>0.12907307813982916</c:v>
                </c:pt>
                <c:pt idx="23">
                  <c:v>0.1280144481036864</c:v>
                </c:pt>
                <c:pt idx="24">
                  <c:v>0.12772218952324896</c:v>
                </c:pt>
                <c:pt idx="25">
                  <c:v>0.12751598389770305</c:v>
                </c:pt>
                <c:pt idx="26">
                  <c:v>0.12744630071599045</c:v>
                </c:pt>
                <c:pt idx="27">
                  <c:v>0.12558356676003735</c:v>
                </c:pt>
                <c:pt idx="28">
                  <c:v>0.12469792170130498</c:v>
                </c:pt>
                <c:pt idx="29">
                  <c:v>0.12424100887435778</c:v>
                </c:pt>
                <c:pt idx="30">
                  <c:v>0.12388250319284802</c:v>
                </c:pt>
                <c:pt idx="31">
                  <c:v>0.12197483059051308</c:v>
                </c:pt>
                <c:pt idx="32">
                  <c:v>0.12039197386840877</c:v>
                </c:pt>
                <c:pt idx="33">
                  <c:v>0.11928556240697427</c:v>
                </c:pt>
                <c:pt idx="34">
                  <c:v>0.11396543671181691</c:v>
                </c:pt>
                <c:pt idx="35">
                  <c:v>0.10790598290598291</c:v>
                </c:pt>
                <c:pt idx="36">
                  <c:v>0.10632610632610633</c:v>
                </c:pt>
                <c:pt idx="37">
                  <c:v>0.10421836228287841</c:v>
                </c:pt>
                <c:pt idx="38">
                  <c:v>0.10364145658263306</c:v>
                </c:pt>
                <c:pt idx="39">
                  <c:v>9.7872340425531917E-2</c:v>
                </c:pt>
                <c:pt idx="40">
                  <c:v>9.2548076923076927E-2</c:v>
                </c:pt>
                <c:pt idx="41">
                  <c:v>9.1894439208294057E-2</c:v>
                </c:pt>
                <c:pt idx="42">
                  <c:v>8.761033017325924E-2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524800"/>
        <c:axId val="46211532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6.1352657004830917E-3"/>
                  <c:y val="-0.8983672121195890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585-42CD-A73C-7DDCFF1618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市区町村別_有所見者割合!$BU$6:$BU$48</c:f>
              <c:numCache>
                <c:formatCode>0.0%</c:formatCode>
                <c:ptCount val="43"/>
                <c:pt idx="0">
                  <c:v>0.13558844512707724</c:v>
                </c:pt>
                <c:pt idx="1">
                  <c:v>0.13558844512707724</c:v>
                </c:pt>
                <c:pt idx="2">
                  <c:v>0.13558844512707724</c:v>
                </c:pt>
                <c:pt idx="3">
                  <c:v>0.13558844512707724</c:v>
                </c:pt>
                <c:pt idx="4">
                  <c:v>0.13558844512707724</c:v>
                </c:pt>
                <c:pt idx="5">
                  <c:v>0.13558844512707724</c:v>
                </c:pt>
                <c:pt idx="6">
                  <c:v>0.13558844512707724</c:v>
                </c:pt>
                <c:pt idx="7">
                  <c:v>0.13558844512707724</c:v>
                </c:pt>
                <c:pt idx="8">
                  <c:v>0.13558844512707724</c:v>
                </c:pt>
                <c:pt idx="9">
                  <c:v>0.13558844512707724</c:v>
                </c:pt>
                <c:pt idx="10">
                  <c:v>0.13558844512707724</c:v>
                </c:pt>
                <c:pt idx="11">
                  <c:v>0.13558844512707724</c:v>
                </c:pt>
                <c:pt idx="12">
                  <c:v>0.13558844512707724</c:v>
                </c:pt>
                <c:pt idx="13">
                  <c:v>0.13558844512707724</c:v>
                </c:pt>
                <c:pt idx="14">
                  <c:v>0.13558844512707724</c:v>
                </c:pt>
                <c:pt idx="15">
                  <c:v>0.13558844512707724</c:v>
                </c:pt>
                <c:pt idx="16">
                  <c:v>0.13558844512707724</c:v>
                </c:pt>
                <c:pt idx="17">
                  <c:v>0.13558844512707724</c:v>
                </c:pt>
                <c:pt idx="18">
                  <c:v>0.13558844512707724</c:v>
                </c:pt>
                <c:pt idx="19">
                  <c:v>0.13558844512707724</c:v>
                </c:pt>
                <c:pt idx="20">
                  <c:v>0.13558844512707724</c:v>
                </c:pt>
                <c:pt idx="21">
                  <c:v>0.13558844512707724</c:v>
                </c:pt>
                <c:pt idx="22">
                  <c:v>0.13558844512707724</c:v>
                </c:pt>
                <c:pt idx="23">
                  <c:v>0.13558844512707724</c:v>
                </c:pt>
                <c:pt idx="24">
                  <c:v>0.13558844512707724</c:v>
                </c:pt>
                <c:pt idx="25">
                  <c:v>0.13558844512707724</c:v>
                </c:pt>
                <c:pt idx="26">
                  <c:v>0.13558844512707724</c:v>
                </c:pt>
                <c:pt idx="27">
                  <c:v>0.13558844512707724</c:v>
                </c:pt>
                <c:pt idx="28">
                  <c:v>0.13558844512707724</c:v>
                </c:pt>
                <c:pt idx="29">
                  <c:v>0.13558844512707724</c:v>
                </c:pt>
                <c:pt idx="30">
                  <c:v>0.13558844512707724</c:v>
                </c:pt>
                <c:pt idx="31">
                  <c:v>0.13558844512707724</c:v>
                </c:pt>
                <c:pt idx="32">
                  <c:v>0.13558844512707724</c:v>
                </c:pt>
                <c:pt idx="33">
                  <c:v>0.13558844512707724</c:v>
                </c:pt>
                <c:pt idx="34">
                  <c:v>0.13558844512707724</c:v>
                </c:pt>
                <c:pt idx="35">
                  <c:v>0.13558844512707724</c:v>
                </c:pt>
                <c:pt idx="36">
                  <c:v>0.13558844512707724</c:v>
                </c:pt>
                <c:pt idx="37">
                  <c:v>0.13558844512707724</c:v>
                </c:pt>
                <c:pt idx="38">
                  <c:v>0.13558844512707724</c:v>
                </c:pt>
                <c:pt idx="39">
                  <c:v>0.13558844512707724</c:v>
                </c:pt>
                <c:pt idx="40">
                  <c:v>0.13558844512707724</c:v>
                </c:pt>
                <c:pt idx="41">
                  <c:v>0.13558844512707724</c:v>
                </c:pt>
                <c:pt idx="42">
                  <c:v>0.13558844512707724</c:v>
                </c:pt>
              </c:numCache>
            </c:numRef>
          </c:xVal>
          <c:yVal>
            <c:numRef>
              <c:f>市区町村別_有所見者割合!$CA$6:$CA$48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116480"/>
        <c:axId val="462115904"/>
      </c:scatterChart>
      <c:catAx>
        <c:axId val="464524800"/>
        <c:scaling>
          <c:orientation val="maxMin"/>
        </c:scaling>
        <c:delete val="0"/>
        <c:axPos val="l"/>
        <c:numFmt formatCode="General" sourceLinked="0"/>
        <c:majorTickMark val="none"/>
        <c:minorTickMark val="none"/>
        <c:tickLblPos val="nextTo"/>
        <c:spPr>
          <a:ln>
            <a:solidFill>
              <a:srgbClr val="7F7F7F"/>
            </a:solidFill>
          </a:ln>
        </c:spPr>
        <c:crossAx val="462115328"/>
        <c:crossesAt val="0"/>
        <c:auto val="1"/>
        <c:lblAlgn val="ctr"/>
        <c:lblOffset val="100"/>
        <c:noMultiLvlLbl val="0"/>
      </c:catAx>
      <c:valAx>
        <c:axId val="46211532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524800"/>
        <c:crosses val="autoZero"/>
        <c:crossBetween val="between"/>
      </c:valAx>
      <c:valAx>
        <c:axId val="462115904"/>
        <c:scaling>
          <c:orientation val="minMax"/>
          <c:max val="50"/>
          <c:min val="0"/>
        </c:scaling>
        <c:delete val="1"/>
        <c:axPos val="r"/>
        <c:numFmt formatCode="General" sourceLinked="1"/>
        <c:majorTickMark val="out"/>
        <c:minorTickMark val="none"/>
        <c:tickLblPos val="nextTo"/>
        <c:crossAx val="462116480"/>
        <c:crosses val="max"/>
        <c:crossBetween val="midCat"/>
      </c:valAx>
      <c:valAx>
        <c:axId val="462116480"/>
        <c:scaling>
          <c:orientation val="minMax"/>
        </c:scaling>
        <c:delete val="1"/>
        <c:axPos val="b"/>
        <c:numFmt formatCode="0.0%" sourceLinked="1"/>
        <c:majorTickMark val="out"/>
        <c:minorTickMark val="none"/>
        <c:tickLblPos val="nextTo"/>
        <c:crossAx val="46211590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'市区町村別_健診受診率(通年資格)'!$AF$4</c:f>
              <c:strCache>
                <c:ptCount val="1"/>
                <c:pt idx="0">
                  <c:v>医科健診受診率</c:v>
                </c:pt>
              </c:strCache>
            </c:strRef>
          </c:tx>
          <c:spPr>
            <a:solidFill>
              <a:schemeClr val="accent4">
                <a:lumMod val="60000"/>
                <a:lumOff val="40000"/>
              </a:schemeClr>
            </a:solidFill>
            <a:ln>
              <a:noFill/>
            </a:ln>
          </c:spPr>
          <c:invertIfNegative val="0"/>
          <c:dLbls>
            <c:dLbl>
              <c:idx val="26"/>
              <c:layout>
                <c:manualLayout>
                  <c:x val="4.6014492753622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B8-4252-9DED-26854FAEE1D6}"/>
                </c:ext>
              </c:extLst>
            </c:dLbl>
            <c:dLbl>
              <c:idx val="27"/>
              <c:layout>
                <c:manualLayout>
                  <c:x val="6.1358695652173351E-3"/>
                  <c:y val="3.152854732612301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9D-42BF-AC8B-3108C82FCA0A}"/>
                </c:ext>
              </c:extLst>
            </c:dLbl>
            <c:dLbl>
              <c:idx val="28"/>
              <c:layout>
                <c:manualLayout>
                  <c:x val="1.1447449135369856E-2"/>
                  <c:y val="2.364641049459226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1B-4D8F-843E-D2F1092FC056}"/>
                </c:ext>
              </c:extLst>
            </c:dLbl>
            <c:dLbl>
              <c:idx val="29"/>
              <c:layout>
                <c:manualLayout>
                  <c:x val="1.9258937198067632E-2"/>
                  <c:y val="2.364641049459226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1B-4D8F-843E-D2F1092FC056}"/>
                </c:ext>
              </c:extLst>
            </c:dLbl>
            <c:dLbl>
              <c:idx val="30"/>
              <c:layout>
                <c:manualLayout>
                  <c:x val="2.2329720596938274E-2"/>
                  <c:y val="6.2591001448199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1B-4D8F-843E-D2F1092FC056}"/>
                </c:ext>
              </c:extLst>
            </c:dLbl>
            <c:dLbl>
              <c:idx val="31"/>
              <c:layout>
                <c:manualLayout>
                  <c:x val="2.6929347826086955E-2"/>
                  <c:y val="3.152854732612301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A1B-4D8F-843E-D2F1092FC056}"/>
                </c:ext>
              </c:extLst>
            </c:dLbl>
            <c:dLbl>
              <c:idx val="32"/>
              <c:layout>
                <c:manualLayout>
                  <c:x val="2.7638768115942028E-2"/>
                  <c:y val="7.142857142857143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1B-4D8F-843E-D2F1092FC056}"/>
                </c:ext>
              </c:extLst>
            </c:dLbl>
            <c:dLbl>
              <c:idx val="33"/>
              <c:layout>
                <c:manualLayout>
                  <c:x val="3.3913475678780718E-2"/>
                  <c:y val="3.12955007240996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A1B-4D8F-843E-D2F1092FC056}"/>
                </c:ext>
              </c:extLst>
            </c:dLbl>
            <c:dLbl>
              <c:idx val="34"/>
              <c:layout>
                <c:manualLayout>
                  <c:x val="3.2374754800649976E-2"/>
                  <c:y val="1.576427366306150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A1B-4D8F-843E-D2F1092FC056}"/>
                </c:ext>
              </c:extLst>
            </c:dLbl>
            <c:dLbl>
              <c:idx val="35"/>
              <c:layout>
                <c:manualLayout>
                  <c:x val="3.2660288147520415E-2"/>
                  <c:y val="4.694325110072257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A1B-4D8F-843E-D2F1092FC056}"/>
                </c:ext>
              </c:extLst>
            </c:dLbl>
            <c:dLbl>
              <c:idx val="36"/>
              <c:layout>
                <c:manualLayout>
                  <c:x val="3.7522554481643627E-2"/>
                  <c:y val="7.823875181024911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A1B-4D8F-843E-D2F1092FC056}"/>
                </c:ext>
              </c:extLst>
            </c:dLbl>
            <c:dLbl>
              <c:idx val="37"/>
              <c:layout>
                <c:manualLayout>
                  <c:x val="4.3648016483762944E-2"/>
                  <c:y val="4.729282099652533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A1B-4D8F-843E-D2F1092FC056}"/>
                </c:ext>
              </c:extLst>
            </c:dLbl>
            <c:dLbl>
              <c:idx val="38"/>
              <c:layout>
                <c:manualLayout>
                  <c:x val="-3.784402065679422E-3"/>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A1B-4D8F-843E-D2F1092FC056}"/>
                </c:ext>
              </c:extLst>
            </c:dLbl>
            <c:dLbl>
              <c:idx val="39"/>
              <c:layout>
                <c:manualLayout>
                  <c:x val="-3.7844020656794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A1B-4D8F-843E-D2F1092FC056}"/>
                </c:ext>
              </c:extLst>
            </c:dLbl>
            <c:dLbl>
              <c:idx val="40"/>
              <c:layout>
                <c:manualLayout>
                  <c:x val="-3.784402065679422E-3"/>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A1B-4D8F-843E-D2F1092FC056}"/>
                </c:ext>
              </c:extLst>
            </c:dLbl>
            <c:dLbl>
              <c:idx val="41"/>
              <c:layout>
                <c:manualLayout>
                  <c:x val="-6.702798853815182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A1B-4D8F-843E-D2F1092FC056}"/>
                </c:ext>
              </c:extLst>
            </c:dLbl>
            <c:dLbl>
              <c:idx val="42"/>
              <c:layout>
                <c:manualLayout>
                  <c:x val="-2.108702352225697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A1B-4D8F-843E-D2F1092FC056}"/>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'市区町村別_健診受診率(通年資格)'!$AF$5:$AF$47</c:f>
              <c:strCache>
                <c:ptCount val="43"/>
                <c:pt idx="0">
                  <c:v>豊能町</c:v>
                </c:pt>
                <c:pt idx="1">
                  <c:v>池田市</c:v>
                </c:pt>
                <c:pt idx="2">
                  <c:v>藤井寺市</c:v>
                </c:pt>
                <c:pt idx="3">
                  <c:v>吹田市</c:v>
                </c:pt>
                <c:pt idx="4">
                  <c:v>千早赤阪村</c:v>
                </c:pt>
                <c:pt idx="5">
                  <c:v>和泉市</c:v>
                </c:pt>
                <c:pt idx="6">
                  <c:v>羽曳野市</c:v>
                </c:pt>
                <c:pt idx="7">
                  <c:v>高槻市</c:v>
                </c:pt>
                <c:pt idx="8">
                  <c:v>河内長野市</c:v>
                </c:pt>
                <c:pt idx="9">
                  <c:v>富田林市</c:v>
                </c:pt>
                <c:pt idx="10">
                  <c:v>大阪狭山市</c:v>
                </c:pt>
                <c:pt idx="11">
                  <c:v>寝屋川市</c:v>
                </c:pt>
                <c:pt idx="12">
                  <c:v>箕面市</c:v>
                </c:pt>
                <c:pt idx="13">
                  <c:v>門真市</c:v>
                </c:pt>
                <c:pt idx="14">
                  <c:v>太子町</c:v>
                </c:pt>
                <c:pt idx="15">
                  <c:v>河南町</c:v>
                </c:pt>
                <c:pt idx="16">
                  <c:v>茨木市</c:v>
                </c:pt>
                <c:pt idx="17">
                  <c:v>泉大津市</c:v>
                </c:pt>
                <c:pt idx="18">
                  <c:v>八尾市</c:v>
                </c:pt>
                <c:pt idx="19">
                  <c:v>田尻町</c:v>
                </c:pt>
                <c:pt idx="20">
                  <c:v>柏原市</c:v>
                </c:pt>
                <c:pt idx="21">
                  <c:v>四條畷市</c:v>
                </c:pt>
                <c:pt idx="22">
                  <c:v>大東市</c:v>
                </c:pt>
                <c:pt idx="23">
                  <c:v>能勢町</c:v>
                </c:pt>
                <c:pt idx="24">
                  <c:v>島本町</c:v>
                </c:pt>
                <c:pt idx="25">
                  <c:v>枚方市</c:v>
                </c:pt>
                <c:pt idx="26">
                  <c:v>豊中市</c:v>
                </c:pt>
                <c:pt idx="27">
                  <c:v>貝塚市</c:v>
                </c:pt>
                <c:pt idx="28">
                  <c:v>東大阪市</c:v>
                </c:pt>
                <c:pt idx="29">
                  <c:v>堺市</c:v>
                </c:pt>
                <c:pt idx="30">
                  <c:v>高石市</c:v>
                </c:pt>
                <c:pt idx="31">
                  <c:v>岸和田市</c:v>
                </c:pt>
                <c:pt idx="32">
                  <c:v>泉佐野市</c:v>
                </c:pt>
                <c:pt idx="33">
                  <c:v>忠岡町</c:v>
                </c:pt>
                <c:pt idx="34">
                  <c:v>泉南市</c:v>
                </c:pt>
                <c:pt idx="35">
                  <c:v>熊取町</c:v>
                </c:pt>
                <c:pt idx="36">
                  <c:v>交野市</c:v>
                </c:pt>
                <c:pt idx="37">
                  <c:v>摂津市</c:v>
                </c:pt>
                <c:pt idx="38">
                  <c:v>松原市</c:v>
                </c:pt>
                <c:pt idx="39">
                  <c:v>守口市</c:v>
                </c:pt>
                <c:pt idx="40">
                  <c:v>阪南市</c:v>
                </c:pt>
                <c:pt idx="41">
                  <c:v>大阪市</c:v>
                </c:pt>
                <c:pt idx="42">
                  <c:v>岬町</c:v>
                </c:pt>
              </c:strCache>
            </c:strRef>
          </c:cat>
          <c:val>
            <c:numRef>
              <c:f>'市区町村別_健診受診率(通年資格)'!$AG$5:$AG$47</c:f>
              <c:numCache>
                <c:formatCode>0.0%</c:formatCode>
                <c:ptCount val="43"/>
                <c:pt idx="0">
                  <c:v>0.5066733820196424</c:v>
                </c:pt>
                <c:pt idx="1">
                  <c:v>0.40728847733552387</c:v>
                </c:pt>
                <c:pt idx="2">
                  <c:v>0.33992699870481574</c:v>
                </c:pt>
                <c:pt idx="3">
                  <c:v>0.32096000000000002</c:v>
                </c:pt>
                <c:pt idx="4">
                  <c:v>0.31144465290806755</c:v>
                </c:pt>
                <c:pt idx="5">
                  <c:v>0.30661590698631547</c:v>
                </c:pt>
                <c:pt idx="6">
                  <c:v>0.29220092531394581</c:v>
                </c:pt>
                <c:pt idx="7">
                  <c:v>0.29135603465645776</c:v>
                </c:pt>
                <c:pt idx="8">
                  <c:v>0.2829520206569387</c:v>
                </c:pt>
                <c:pt idx="9">
                  <c:v>0.28144033197242485</c:v>
                </c:pt>
                <c:pt idx="10">
                  <c:v>0.26959459459459462</c:v>
                </c:pt>
                <c:pt idx="11">
                  <c:v>0.26456334050133196</c:v>
                </c:pt>
                <c:pt idx="12">
                  <c:v>0.25946617008069522</c:v>
                </c:pt>
                <c:pt idx="13">
                  <c:v>0.25102439639412472</c:v>
                </c:pt>
                <c:pt idx="14">
                  <c:v>0.24802705749718151</c:v>
                </c:pt>
                <c:pt idx="15">
                  <c:v>0.23730964467005075</c:v>
                </c:pt>
                <c:pt idx="16">
                  <c:v>0.23624235686492495</c:v>
                </c:pt>
                <c:pt idx="17">
                  <c:v>0.23510331571359924</c:v>
                </c:pt>
                <c:pt idx="18">
                  <c:v>0.23243196444547054</c:v>
                </c:pt>
                <c:pt idx="19">
                  <c:v>0.22035676810073451</c:v>
                </c:pt>
                <c:pt idx="20">
                  <c:v>0.21685957632670888</c:v>
                </c:pt>
                <c:pt idx="21">
                  <c:v>0.21430682825894176</c:v>
                </c:pt>
                <c:pt idx="22">
                  <c:v>0.21202404809619238</c:v>
                </c:pt>
                <c:pt idx="23">
                  <c:v>0.2</c:v>
                </c:pt>
                <c:pt idx="24">
                  <c:v>0.19886363636363635</c:v>
                </c:pt>
                <c:pt idx="25">
                  <c:v>0.18949583136699702</c:v>
                </c:pt>
                <c:pt idx="26">
                  <c:v>0.18525216819433599</c:v>
                </c:pt>
                <c:pt idx="27">
                  <c:v>0.18449300364193982</c:v>
                </c:pt>
                <c:pt idx="28">
                  <c:v>0.18143923482082269</c:v>
                </c:pt>
                <c:pt idx="29">
                  <c:v>0.17606016932166343</c:v>
                </c:pt>
                <c:pt idx="30">
                  <c:v>0.17229544206479955</c:v>
                </c:pt>
                <c:pt idx="31">
                  <c:v>0.16873904698322623</c:v>
                </c:pt>
                <c:pt idx="32">
                  <c:v>0.16771965293572572</c:v>
                </c:pt>
                <c:pt idx="33">
                  <c:v>0.16393442622950818</c:v>
                </c:pt>
                <c:pt idx="34">
                  <c:v>0.16316392816201758</c:v>
                </c:pt>
                <c:pt idx="35">
                  <c:v>0.16216216216216217</c:v>
                </c:pt>
                <c:pt idx="36">
                  <c:v>0.15862269078247412</c:v>
                </c:pt>
                <c:pt idx="37">
                  <c:v>0.15558713082309955</c:v>
                </c:pt>
                <c:pt idx="38">
                  <c:v>0.14192639549216413</c:v>
                </c:pt>
                <c:pt idx="39">
                  <c:v>0.12353429490505344</c:v>
                </c:pt>
                <c:pt idx="40">
                  <c:v>0.12217194570135746</c:v>
                </c:pt>
                <c:pt idx="41">
                  <c:v>0.11919904158822522</c:v>
                </c:pt>
                <c:pt idx="42">
                  <c:v>9.7227097227097228E-2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52380160"/>
        <c:axId val="44918131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1.3662428618174524E-2"/>
                  <c:y val="-0.8972000191529370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DEF-4659-8D6C-3A6846EB0B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'市区町村別_健診受診率(通年資格)'!$AI$5:$AI$47</c:f>
              <c:numCache>
                <c:formatCode>0.0%</c:formatCode>
                <c:ptCount val="43"/>
                <c:pt idx="0">
                  <c:v>0.19011502637138958</c:v>
                </c:pt>
                <c:pt idx="1">
                  <c:v>0.19011502637138958</c:v>
                </c:pt>
                <c:pt idx="2">
                  <c:v>0.19011502637138958</c:v>
                </c:pt>
                <c:pt idx="3">
                  <c:v>0.19011502637138958</c:v>
                </c:pt>
                <c:pt idx="4">
                  <c:v>0.19011502637138958</c:v>
                </c:pt>
                <c:pt idx="5">
                  <c:v>0.19011502637138958</c:v>
                </c:pt>
                <c:pt idx="6">
                  <c:v>0.19011502637138958</c:v>
                </c:pt>
                <c:pt idx="7">
                  <c:v>0.19011502637138958</c:v>
                </c:pt>
                <c:pt idx="8">
                  <c:v>0.19011502637138958</c:v>
                </c:pt>
                <c:pt idx="9">
                  <c:v>0.19011502637138958</c:v>
                </c:pt>
                <c:pt idx="10">
                  <c:v>0.19011502637138958</c:v>
                </c:pt>
                <c:pt idx="11">
                  <c:v>0.19011502637138958</c:v>
                </c:pt>
                <c:pt idx="12">
                  <c:v>0.19011502637138958</c:v>
                </c:pt>
                <c:pt idx="13">
                  <c:v>0.19011502637138958</c:v>
                </c:pt>
                <c:pt idx="14">
                  <c:v>0.19011502637138958</c:v>
                </c:pt>
                <c:pt idx="15">
                  <c:v>0.19011502637138958</c:v>
                </c:pt>
                <c:pt idx="16">
                  <c:v>0.19011502637138958</c:v>
                </c:pt>
                <c:pt idx="17">
                  <c:v>0.19011502637138958</c:v>
                </c:pt>
                <c:pt idx="18">
                  <c:v>0.19011502637138958</c:v>
                </c:pt>
                <c:pt idx="19">
                  <c:v>0.19011502637138958</c:v>
                </c:pt>
                <c:pt idx="20">
                  <c:v>0.19011502637138958</c:v>
                </c:pt>
                <c:pt idx="21">
                  <c:v>0.19011502637138958</c:v>
                </c:pt>
                <c:pt idx="22">
                  <c:v>0.19011502637138958</c:v>
                </c:pt>
                <c:pt idx="23">
                  <c:v>0.19011502637138958</c:v>
                </c:pt>
                <c:pt idx="24">
                  <c:v>0.19011502637138958</c:v>
                </c:pt>
                <c:pt idx="25">
                  <c:v>0.19011502637138958</c:v>
                </c:pt>
                <c:pt idx="26">
                  <c:v>0.19011502637138958</c:v>
                </c:pt>
                <c:pt idx="27">
                  <c:v>0.19011502637138958</c:v>
                </c:pt>
                <c:pt idx="28">
                  <c:v>0.19011502637138958</c:v>
                </c:pt>
                <c:pt idx="29">
                  <c:v>0.19011502637138958</c:v>
                </c:pt>
                <c:pt idx="30">
                  <c:v>0.19011502637138958</c:v>
                </c:pt>
                <c:pt idx="31">
                  <c:v>0.19011502637138958</c:v>
                </c:pt>
                <c:pt idx="32">
                  <c:v>0.19011502637138958</c:v>
                </c:pt>
                <c:pt idx="33">
                  <c:v>0.19011502637138958</c:v>
                </c:pt>
                <c:pt idx="34">
                  <c:v>0.19011502637138958</c:v>
                </c:pt>
                <c:pt idx="35">
                  <c:v>0.19011502637138958</c:v>
                </c:pt>
                <c:pt idx="36">
                  <c:v>0.19011502637138958</c:v>
                </c:pt>
                <c:pt idx="37">
                  <c:v>0.19011502637138958</c:v>
                </c:pt>
                <c:pt idx="38">
                  <c:v>0.19011502637138958</c:v>
                </c:pt>
                <c:pt idx="39">
                  <c:v>0.19011502637138958</c:v>
                </c:pt>
                <c:pt idx="40">
                  <c:v>0.19011502637138958</c:v>
                </c:pt>
                <c:pt idx="41">
                  <c:v>0.19011502637138958</c:v>
                </c:pt>
                <c:pt idx="42">
                  <c:v>0.19011502637138958</c:v>
                </c:pt>
              </c:numCache>
            </c:numRef>
          </c:xVal>
          <c:yVal>
            <c:numRef>
              <c:f>'市区町村別_健診受診率(通年資格)'!$AJ$5:$AJ$47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49182464"/>
        <c:axId val="449181888"/>
      </c:scatterChart>
      <c:catAx>
        <c:axId val="452380160"/>
        <c:scaling>
          <c:orientation val="maxMin"/>
        </c:scaling>
        <c:delete val="0"/>
        <c:axPos val="l"/>
        <c:numFmt formatCode="General" sourceLinked="0"/>
        <c:majorTickMark val="none"/>
        <c:minorTickMark val="none"/>
        <c:tickLblPos val="nextTo"/>
        <c:spPr>
          <a:ln>
            <a:solidFill>
              <a:srgbClr val="7F7F7F"/>
            </a:solidFill>
          </a:ln>
        </c:spPr>
        <c:crossAx val="449181312"/>
        <c:crossesAt val="0"/>
        <c:auto val="1"/>
        <c:lblAlgn val="ctr"/>
        <c:lblOffset val="100"/>
        <c:noMultiLvlLbl val="0"/>
      </c:catAx>
      <c:valAx>
        <c:axId val="44918131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2380160"/>
        <c:crosses val="autoZero"/>
        <c:crossBetween val="between"/>
      </c:valAx>
      <c:valAx>
        <c:axId val="449181888"/>
        <c:scaling>
          <c:orientation val="minMax"/>
          <c:max val="50"/>
          <c:min val="0"/>
        </c:scaling>
        <c:delete val="1"/>
        <c:axPos val="r"/>
        <c:numFmt formatCode="General" sourceLinked="1"/>
        <c:majorTickMark val="out"/>
        <c:minorTickMark val="none"/>
        <c:tickLblPos val="nextTo"/>
        <c:crossAx val="449182464"/>
        <c:crosses val="max"/>
        <c:crossBetween val="midCat"/>
      </c:valAx>
      <c:valAx>
        <c:axId val="449182464"/>
        <c:scaling>
          <c:orientation val="minMax"/>
        </c:scaling>
        <c:delete val="1"/>
        <c:axPos val="b"/>
        <c:numFmt formatCode="0.0%" sourceLinked="1"/>
        <c:majorTickMark val="out"/>
        <c:minorTickMark val="none"/>
        <c:tickLblPos val="nextTo"/>
        <c:crossAx val="44918188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市区町村別_有所見者割合!$BG$5</c:f>
              <c:strCache>
                <c:ptCount val="1"/>
                <c:pt idx="0">
                  <c:v>有所見者割合 中性脂肪</c:v>
                </c:pt>
              </c:strCache>
            </c:strRef>
          </c:tx>
          <c:spPr>
            <a:solidFill>
              <a:schemeClr val="accent4">
                <a:lumMod val="60000"/>
                <a:lumOff val="40000"/>
              </a:schemeClr>
            </a:solidFill>
            <a:ln>
              <a:noFill/>
            </a:ln>
          </c:spPr>
          <c:invertIfNegative val="0"/>
          <c:dLbls>
            <c:dLbl>
              <c:idx val="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850-4956-822B-501800307A13}"/>
                </c:ext>
              </c:extLst>
            </c:dLbl>
            <c:dLbl>
              <c:idx val="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50-4956-822B-501800307A13}"/>
                </c:ext>
              </c:extLst>
            </c:dLbl>
            <c:dLbl>
              <c:idx val="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850-4956-822B-501800307A13}"/>
                </c:ext>
              </c:extLst>
            </c:dLbl>
            <c:dLbl>
              <c:idx val="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850-4956-822B-501800307A13}"/>
                </c:ext>
              </c:extLst>
            </c:dLbl>
            <c:dLbl>
              <c:idx val="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850-4956-822B-501800307A13}"/>
                </c:ext>
              </c:extLst>
            </c:dLbl>
            <c:dLbl>
              <c:idx val="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850-4956-822B-501800307A13}"/>
                </c:ext>
              </c:extLst>
            </c:dLbl>
            <c:dLbl>
              <c:idx val="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850-4956-822B-501800307A13}"/>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50-4956-822B-501800307A13}"/>
                </c:ext>
              </c:extLst>
            </c:dLbl>
            <c:dLbl>
              <c:idx val="8"/>
              <c:layout>
                <c:manualLayout>
                  <c:x val="-1.124623951573485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850-4956-822B-501800307A13}"/>
                </c:ext>
              </c:extLst>
            </c:dLbl>
            <c:dLbl>
              <c:idx val="9"/>
              <c:layout>
                <c:manualLayout>
                  <c:x val="-1.124623951573485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850-4956-822B-501800307A13}"/>
                </c:ext>
              </c:extLst>
            </c:dLbl>
            <c:dLbl>
              <c:idx val="10"/>
              <c:layout>
                <c:manualLayout>
                  <c:x val="-1.124623951573485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50-4956-822B-501800307A13}"/>
                </c:ext>
              </c:extLst>
            </c:dLbl>
            <c:dLbl>
              <c:idx val="1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850-4956-822B-501800307A13}"/>
                </c:ext>
              </c:extLst>
            </c:dLbl>
            <c:dLbl>
              <c:idx val="1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50-4956-822B-501800307A13}"/>
                </c:ext>
              </c:extLst>
            </c:dLbl>
            <c:dLbl>
              <c:idx val="1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850-4956-822B-501800307A13}"/>
                </c:ext>
              </c:extLst>
            </c:dLbl>
            <c:dLbl>
              <c:idx val="14"/>
              <c:layout>
                <c:manualLayout>
                  <c:x val="-1.124623951573485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50-4956-822B-501800307A13}"/>
                </c:ext>
              </c:extLst>
            </c:dLbl>
            <c:dLbl>
              <c:idx val="1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850-4956-822B-501800307A13}"/>
                </c:ext>
              </c:extLst>
            </c:dLbl>
            <c:dLbl>
              <c:idx val="1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50-4956-822B-501800307A13}"/>
                </c:ext>
              </c:extLst>
            </c:dLbl>
            <c:dLbl>
              <c:idx val="1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850-4956-822B-501800307A13}"/>
                </c:ext>
              </c:extLst>
            </c:dLbl>
            <c:dLbl>
              <c:idx val="1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850-4956-822B-501800307A13}"/>
                </c:ext>
              </c:extLst>
            </c:dLbl>
            <c:dLbl>
              <c:idx val="19"/>
              <c:layout>
                <c:manualLayout>
                  <c:x val="-1.124623951573485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850-4956-822B-501800307A13}"/>
                </c:ext>
              </c:extLst>
            </c:dLbl>
            <c:dLbl>
              <c:idx val="20"/>
              <c:layout>
                <c:manualLayout>
                  <c:x val="4.6007874954218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50-4956-822B-501800307A13}"/>
                </c:ext>
              </c:extLst>
            </c:dLbl>
            <c:dLbl>
              <c:idx val="21"/>
              <c:layout>
                <c:manualLayout>
                  <c:x val="4.6007874954218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50-4956-822B-501800307A13}"/>
                </c:ext>
              </c:extLst>
            </c:dLbl>
            <c:dLbl>
              <c:idx val="22"/>
              <c:layout>
                <c:manualLayout>
                  <c:x val="6.1343833272291389E-3"/>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50-4956-822B-501800307A13}"/>
                </c:ext>
              </c:extLst>
            </c:dLbl>
            <c:dLbl>
              <c:idx val="23"/>
              <c:layout>
                <c:manualLayout>
                  <c:x val="7.6679791590364239E-3"/>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50-4956-822B-501800307A13}"/>
                </c:ext>
              </c:extLst>
            </c:dLbl>
            <c:dLbl>
              <c:idx val="24"/>
              <c:layout>
                <c:manualLayout>
                  <c:x val="1.0735170822650993E-2"/>
                  <c:y val="7.882136824189942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50-4956-822B-501800307A13}"/>
                </c:ext>
              </c:extLst>
            </c:dLbl>
            <c:dLbl>
              <c:idx val="25"/>
              <c:layout>
                <c:manualLayout>
                  <c:x val="1.38023624862654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50-4956-822B-501800307A13}"/>
                </c:ext>
              </c:extLst>
            </c:dLbl>
            <c:dLbl>
              <c:idx val="26"/>
              <c:layout>
                <c:manualLayout>
                  <c:x val="1.6869554149880131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50-4956-822B-501800307A13}"/>
                </c:ext>
              </c:extLst>
            </c:dLbl>
            <c:dLbl>
              <c:idx val="27"/>
              <c:layout>
                <c:manualLayout>
                  <c:x val="1.84031499816874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50-4956-822B-501800307A13}"/>
                </c:ext>
              </c:extLst>
            </c:dLbl>
            <c:dLbl>
              <c:idx val="28"/>
              <c:layout>
                <c:manualLayout>
                  <c:x val="2.30039374771092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50-4956-822B-501800307A13}"/>
                </c:ext>
              </c:extLst>
            </c:dLbl>
            <c:dLbl>
              <c:idx val="29"/>
              <c:layout>
                <c:manualLayout>
                  <c:x val="2.30039374771092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50-4956-822B-501800307A13}"/>
                </c:ext>
              </c:extLst>
            </c:dLbl>
            <c:dLbl>
              <c:idx val="30"/>
              <c:layout>
                <c:manualLayout>
                  <c:x val="3.220551246795298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850-4956-822B-501800307A13}"/>
                </c:ext>
              </c:extLst>
            </c:dLbl>
            <c:dLbl>
              <c:idx val="31"/>
              <c:layout>
                <c:manualLayout>
                  <c:x val="3.527270413156755E-2"/>
                  <c:y val="1.576427366306150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50-4956-822B-501800307A13}"/>
                </c:ext>
              </c:extLst>
            </c:dLbl>
            <c:dLbl>
              <c:idx val="32"/>
              <c:layout>
                <c:manualLayout>
                  <c:x val="4.1407087458796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850-4956-822B-501800307A13}"/>
                </c:ext>
              </c:extLst>
            </c:dLbl>
            <c:dLbl>
              <c:idx val="33"/>
              <c:layout>
                <c:manualLayout>
                  <c:x val="4.1407087458796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850-4956-822B-501800307A13}"/>
                </c:ext>
              </c:extLst>
            </c:dLbl>
            <c:dLbl>
              <c:idx val="34"/>
              <c:layout>
                <c:manualLayout>
                  <c:x val="4.1407087458796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850-4956-822B-501800307A13}"/>
                </c:ext>
              </c:extLst>
            </c:dLbl>
            <c:dLbl>
              <c:idx val="35"/>
              <c:layout>
                <c:manualLayout>
                  <c:x val="4.1407087458796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850-4956-822B-501800307A13}"/>
                </c:ext>
              </c:extLst>
            </c:dLbl>
            <c:dLbl>
              <c:idx val="36"/>
              <c:layout>
                <c:manualLayout>
                  <c:x val="4.14070874587965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5850-4956-822B-501800307A13}"/>
                </c:ext>
              </c:extLst>
            </c:dLbl>
            <c:dLbl>
              <c:idx val="37"/>
              <c:layout>
                <c:manualLayout>
                  <c:x val="4.600787495421854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850-4956-822B-501800307A13}"/>
                </c:ext>
              </c:extLst>
            </c:dLbl>
            <c:dLbl>
              <c:idx val="38"/>
              <c:layout>
                <c:manualLayout>
                  <c:x val="5.06086624496403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5850-4956-822B-501800307A13}"/>
                </c:ext>
              </c:extLst>
            </c:dLbl>
            <c:dLbl>
              <c:idx val="39"/>
              <c:layout>
                <c:manualLayout>
                  <c:x val="5.98102374404841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850-4956-822B-501800307A13}"/>
                </c:ext>
              </c:extLst>
            </c:dLbl>
            <c:dLbl>
              <c:idx val="40"/>
              <c:layout>
                <c:manualLayout>
                  <c:x val="-4.6007874954218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850-4956-822B-501800307A13}"/>
                </c:ext>
              </c:extLst>
            </c:dLbl>
            <c:dLbl>
              <c:idx val="41"/>
              <c:layout>
                <c:manualLayout>
                  <c:x val="-4.6007874954218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850-4956-822B-501800307A13}"/>
                </c:ext>
              </c:extLst>
            </c:dLbl>
            <c:dLbl>
              <c:idx val="42"/>
              <c:layout>
                <c:manualLayout>
                  <c:x val="-4.6007874954218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850-4956-822B-501800307A13}"/>
                </c:ext>
              </c:extLst>
            </c:dLbl>
            <c:dLbl>
              <c:idx val="47"/>
              <c:layout>
                <c:manualLayout>
                  <c:x val="3.3499799199038266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AB-424D-BBC4-942BB067CA5B}"/>
                </c:ext>
              </c:extLst>
            </c:dLbl>
            <c:dLbl>
              <c:idx val="48"/>
              <c:layout>
                <c:manualLayout>
                  <c:x val="3.349979919903765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AB-424D-BBC4-942BB067CA5B}"/>
                </c:ext>
              </c:extLst>
            </c:dLbl>
            <c:dLbl>
              <c:idx val="49"/>
              <c:layout>
                <c:manualLayout>
                  <c:x val="3.349979919903765E-3"/>
                  <c:y val="8.1156512693988606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AB-424D-BBC4-942BB067CA5B}"/>
                </c:ext>
              </c:extLst>
            </c:dLbl>
            <c:dLbl>
              <c:idx val="50"/>
              <c:layout>
                <c:manualLayout>
                  <c:x val="1.0054423984801053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FD-4F7F-BD0D-27DCAF5B3B2B}"/>
                </c:ext>
              </c:extLst>
            </c:dLbl>
            <c:dLbl>
              <c:idx val="51"/>
              <c:layout>
                <c:manualLayout>
                  <c:x val="1.0055610985560197E-2"/>
                  <c:y val="4.05782563847857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FD-4F7F-BD0D-27DCAF5B3B2B}"/>
                </c:ext>
              </c:extLst>
            </c:dLbl>
            <c:dLbl>
              <c:idx val="52"/>
              <c:layout>
                <c:manualLayout>
                  <c:x val="1.0055610985560074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FD-4F7F-BD0D-27DCAF5B3B2B}"/>
                </c:ext>
              </c:extLst>
            </c:dLbl>
            <c:dLbl>
              <c:idx val="53"/>
              <c:layout>
                <c:manualLayout>
                  <c:x val="1.0055610985560074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FD-4F7F-BD0D-27DCAF5B3B2B}"/>
                </c:ext>
              </c:extLst>
            </c:dLbl>
            <c:dLbl>
              <c:idx val="54"/>
              <c:layout>
                <c:manualLayout>
                  <c:x val="1.0055610985560137E-2"/>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FD-4F7F-BD0D-27DCAF5B3B2B}"/>
                </c:ext>
              </c:extLst>
            </c:dLbl>
            <c:dLbl>
              <c:idx val="55"/>
              <c:layout>
                <c:manualLayout>
                  <c:x val="1.0055610985560137E-2"/>
                  <c:y val="1.1361911787740011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FD-4F7F-BD0D-27DCAF5B3B2B}"/>
                </c:ext>
              </c:extLst>
            </c:dLbl>
            <c:dLbl>
              <c:idx val="56"/>
              <c:layout>
                <c:manualLayout>
                  <c:x val="1.1731910707329535E-2"/>
                  <c:y val="1.618092474470343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5FD-4F7F-BD0D-27DCAF5B3B2B}"/>
                </c:ext>
              </c:extLst>
            </c:dLbl>
            <c:dLbl>
              <c:idx val="57"/>
              <c:layout>
                <c:manualLayout>
                  <c:x val="1.3409878711449455E-2"/>
                  <c:y val="3.23618495044765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5FD-4F7F-BD0D-27DCAF5B3B2B}"/>
                </c:ext>
              </c:extLst>
            </c:dLbl>
            <c:dLbl>
              <c:idx val="58"/>
              <c:layout>
                <c:manualLayout>
                  <c:x val="1.5083878089746428E-2"/>
                  <c:y val="4.057825639990232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5FD-4F7F-BD0D-27DCAF5B3B2B}"/>
                </c:ext>
              </c:extLst>
            </c:dLbl>
            <c:dLbl>
              <c:idx val="59"/>
              <c:layout>
                <c:manualLayout>
                  <c:x val="1.6761110162243222E-2"/>
                  <c:y val="1.0550346660044296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5FD-4F7F-BD0D-27DCAF5B3B2B}"/>
                </c:ext>
              </c:extLst>
            </c:dLbl>
            <c:dLbl>
              <c:idx val="60"/>
              <c:layout>
                <c:manualLayout>
                  <c:x val="2.0112145193932843E-2"/>
                  <c:y val="1.62313025690308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5FD-4F7F-BD0D-27DCAF5B3B2B}"/>
                </c:ext>
              </c:extLst>
            </c:dLbl>
            <c:dLbl>
              <c:idx val="61"/>
              <c:layout>
                <c:manualLayout>
                  <c:x val="2.5138829630440378E-2"/>
                  <c:y val="4.869390766174290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5FD-4F7F-BD0D-27DCAF5B3B2B}"/>
                </c:ext>
              </c:extLst>
            </c:dLbl>
            <c:dLbl>
              <c:idx val="62"/>
              <c:layout>
                <c:manualLayout>
                  <c:x val="2.5138829630440503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5FD-4F7F-BD0D-27DCAF5B3B2B}"/>
                </c:ext>
              </c:extLst>
            </c:dLbl>
            <c:dLbl>
              <c:idx val="63"/>
              <c:layout>
                <c:manualLayout>
                  <c:x val="2.6815006591151436E-2"/>
                  <c:y val="1.7042867681610015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FD-4F7F-BD0D-27DCAF5B3B2B}"/>
                </c:ext>
              </c:extLst>
            </c:dLbl>
            <c:dLbl>
              <c:idx val="64"/>
              <c:layout>
                <c:manualLayout>
                  <c:x val="-8.3805647444818599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5FD-4F7F-BD0D-27DCAF5B3B2B}"/>
                </c:ext>
              </c:extLst>
            </c:dLbl>
            <c:dLbl>
              <c:idx val="65"/>
              <c:layout>
                <c:manualLayout>
                  <c:x val="-5.02833884668917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FD-4F7F-BD0D-27DCAF5B3B2B}"/>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市区町村別_有所見者割合!$BG$6:$BG$48</c:f>
              <c:strCache>
                <c:ptCount val="43"/>
                <c:pt idx="0">
                  <c:v>守口市</c:v>
                </c:pt>
                <c:pt idx="1">
                  <c:v>田尻町</c:v>
                </c:pt>
                <c:pt idx="2">
                  <c:v>忠岡町</c:v>
                </c:pt>
                <c:pt idx="3">
                  <c:v>門真市</c:v>
                </c:pt>
                <c:pt idx="4">
                  <c:v>貝塚市</c:v>
                </c:pt>
                <c:pt idx="5">
                  <c:v>松原市</c:v>
                </c:pt>
                <c:pt idx="6">
                  <c:v>太子町</c:v>
                </c:pt>
                <c:pt idx="7">
                  <c:v>堺市</c:v>
                </c:pt>
                <c:pt idx="8">
                  <c:v>泉大津市</c:v>
                </c:pt>
                <c:pt idx="9">
                  <c:v>大阪市</c:v>
                </c:pt>
                <c:pt idx="10">
                  <c:v>富田林市</c:v>
                </c:pt>
                <c:pt idx="11">
                  <c:v>岬町</c:v>
                </c:pt>
                <c:pt idx="12">
                  <c:v>岸和田市</c:v>
                </c:pt>
                <c:pt idx="13">
                  <c:v>東大阪市</c:v>
                </c:pt>
                <c:pt idx="14">
                  <c:v>和泉市</c:v>
                </c:pt>
                <c:pt idx="15">
                  <c:v>柏原市</c:v>
                </c:pt>
                <c:pt idx="16">
                  <c:v>大東市</c:v>
                </c:pt>
                <c:pt idx="17">
                  <c:v>摂津市</c:v>
                </c:pt>
                <c:pt idx="18">
                  <c:v>阪南市</c:v>
                </c:pt>
                <c:pt idx="19">
                  <c:v>羽曳野市</c:v>
                </c:pt>
                <c:pt idx="20">
                  <c:v>八尾市</c:v>
                </c:pt>
                <c:pt idx="21">
                  <c:v>寝屋川市</c:v>
                </c:pt>
                <c:pt idx="22">
                  <c:v>高石市</c:v>
                </c:pt>
                <c:pt idx="23">
                  <c:v>池田市</c:v>
                </c:pt>
                <c:pt idx="24">
                  <c:v>泉佐野市</c:v>
                </c:pt>
                <c:pt idx="25">
                  <c:v>泉南市</c:v>
                </c:pt>
                <c:pt idx="26">
                  <c:v>豊中市</c:v>
                </c:pt>
                <c:pt idx="27">
                  <c:v>藤井寺市</c:v>
                </c:pt>
                <c:pt idx="28">
                  <c:v>四條畷市</c:v>
                </c:pt>
                <c:pt idx="29">
                  <c:v>能勢町</c:v>
                </c:pt>
                <c:pt idx="30">
                  <c:v>吹田市</c:v>
                </c:pt>
                <c:pt idx="31">
                  <c:v>交野市</c:v>
                </c:pt>
                <c:pt idx="32">
                  <c:v>熊取町</c:v>
                </c:pt>
                <c:pt idx="33">
                  <c:v>河内長野市</c:v>
                </c:pt>
                <c:pt idx="34">
                  <c:v>箕面市</c:v>
                </c:pt>
                <c:pt idx="35">
                  <c:v>豊能町</c:v>
                </c:pt>
                <c:pt idx="36">
                  <c:v>高槻市</c:v>
                </c:pt>
                <c:pt idx="37">
                  <c:v>枚方市</c:v>
                </c:pt>
                <c:pt idx="38">
                  <c:v>千早赤阪村</c:v>
                </c:pt>
                <c:pt idx="39">
                  <c:v>大阪狭山市</c:v>
                </c:pt>
                <c:pt idx="40">
                  <c:v>河南町</c:v>
                </c:pt>
                <c:pt idx="41">
                  <c:v>島本町</c:v>
                </c:pt>
                <c:pt idx="42">
                  <c:v>茨木市</c:v>
                </c:pt>
              </c:strCache>
            </c:strRef>
          </c:cat>
          <c:val>
            <c:numRef>
              <c:f>市区町村別_有所見者割合!$BH$6:$BH$48</c:f>
              <c:numCache>
                <c:formatCode>0.0%</c:formatCode>
                <c:ptCount val="43"/>
                <c:pt idx="0">
                  <c:v>0.27046263345195731</c:v>
                </c:pt>
                <c:pt idx="1">
                  <c:v>0.23981900452488689</c:v>
                </c:pt>
                <c:pt idx="2">
                  <c:v>0.19602977667493796</c:v>
                </c:pt>
                <c:pt idx="3">
                  <c:v>0.19155534351145037</c:v>
                </c:pt>
                <c:pt idx="4">
                  <c:v>0.19128329297820823</c:v>
                </c:pt>
                <c:pt idx="5">
                  <c:v>0.18738122386925124</c:v>
                </c:pt>
                <c:pt idx="6">
                  <c:v>0.18510638297872339</c:v>
                </c:pt>
                <c:pt idx="7">
                  <c:v>0.18466298118375007</c:v>
                </c:pt>
                <c:pt idx="8">
                  <c:v>0.18253968253968253</c:v>
                </c:pt>
                <c:pt idx="9">
                  <c:v>0.17699020859940401</c:v>
                </c:pt>
                <c:pt idx="10">
                  <c:v>0.17694190963721346</c:v>
                </c:pt>
                <c:pt idx="11">
                  <c:v>0.17684887459807075</c:v>
                </c:pt>
                <c:pt idx="12">
                  <c:v>0.17608594114899578</c:v>
                </c:pt>
                <c:pt idx="13">
                  <c:v>0.17508109456874324</c:v>
                </c:pt>
                <c:pt idx="14">
                  <c:v>0.17367921543815248</c:v>
                </c:pt>
                <c:pt idx="15">
                  <c:v>0.17254712421459642</c:v>
                </c:pt>
                <c:pt idx="16">
                  <c:v>0.16859602255862274</c:v>
                </c:pt>
                <c:pt idx="17">
                  <c:v>0.16843345111896349</c:v>
                </c:pt>
                <c:pt idx="18">
                  <c:v>0.16842105263157894</c:v>
                </c:pt>
                <c:pt idx="19">
                  <c:v>0.16797788645545397</c:v>
                </c:pt>
                <c:pt idx="20">
                  <c:v>0.16609324949578835</c:v>
                </c:pt>
                <c:pt idx="21">
                  <c:v>0.16607245543415755</c:v>
                </c:pt>
                <c:pt idx="22">
                  <c:v>0.16531961792799413</c:v>
                </c:pt>
                <c:pt idx="23">
                  <c:v>0.16482359136387573</c:v>
                </c:pt>
                <c:pt idx="24">
                  <c:v>0.16378908072795148</c:v>
                </c:pt>
                <c:pt idx="25">
                  <c:v>0.16227758007117438</c:v>
                </c:pt>
                <c:pt idx="26">
                  <c:v>0.16159999999999999</c:v>
                </c:pt>
                <c:pt idx="27">
                  <c:v>0.16116377901274925</c:v>
                </c:pt>
                <c:pt idx="28">
                  <c:v>0.15964240102171137</c:v>
                </c:pt>
                <c:pt idx="29">
                  <c:v>0.1581769436997319</c:v>
                </c:pt>
                <c:pt idx="30">
                  <c:v>0.15457813491224359</c:v>
                </c:pt>
                <c:pt idx="31">
                  <c:v>0.1541038525963149</c:v>
                </c:pt>
                <c:pt idx="32">
                  <c:v>0.1517094017094017</c:v>
                </c:pt>
                <c:pt idx="33">
                  <c:v>0.15161943319838056</c:v>
                </c:pt>
                <c:pt idx="34">
                  <c:v>0.15144766146993319</c:v>
                </c:pt>
                <c:pt idx="35">
                  <c:v>0.15127238454288408</c:v>
                </c:pt>
                <c:pt idx="36">
                  <c:v>0.15109291421779039</c:v>
                </c:pt>
                <c:pt idx="37">
                  <c:v>0.14984090251663293</c:v>
                </c:pt>
                <c:pt idx="38">
                  <c:v>0.1484593837535014</c:v>
                </c:pt>
                <c:pt idx="39">
                  <c:v>0.14439252336448599</c:v>
                </c:pt>
                <c:pt idx="40">
                  <c:v>0.13578274760383385</c:v>
                </c:pt>
                <c:pt idx="41">
                  <c:v>0.13461538461538461</c:v>
                </c:pt>
                <c:pt idx="42">
                  <c:v>0.13398437499999999</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145920"/>
        <c:axId val="46270931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1.0309678364483238E-2"/>
                  <c:y val="-0.8980942016106321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4C6-411E-9A26-81BAE674DA8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市区町村別_有所見者割合!$BV$6:$BV$48</c:f>
              <c:numCache>
                <c:formatCode>0.0%</c:formatCode>
                <c:ptCount val="43"/>
                <c:pt idx="0">
                  <c:v>0.1679962906899044</c:v>
                </c:pt>
                <c:pt idx="1">
                  <c:v>0.1679962906899044</c:v>
                </c:pt>
                <c:pt idx="2">
                  <c:v>0.1679962906899044</c:v>
                </c:pt>
                <c:pt idx="3">
                  <c:v>0.1679962906899044</c:v>
                </c:pt>
                <c:pt idx="4">
                  <c:v>0.1679962906899044</c:v>
                </c:pt>
                <c:pt idx="5">
                  <c:v>0.1679962906899044</c:v>
                </c:pt>
                <c:pt idx="6">
                  <c:v>0.1679962906899044</c:v>
                </c:pt>
                <c:pt idx="7">
                  <c:v>0.1679962906899044</c:v>
                </c:pt>
                <c:pt idx="8">
                  <c:v>0.1679962906899044</c:v>
                </c:pt>
                <c:pt idx="9">
                  <c:v>0.1679962906899044</c:v>
                </c:pt>
                <c:pt idx="10">
                  <c:v>0.1679962906899044</c:v>
                </c:pt>
                <c:pt idx="11">
                  <c:v>0.1679962906899044</c:v>
                </c:pt>
                <c:pt idx="12">
                  <c:v>0.1679962906899044</c:v>
                </c:pt>
                <c:pt idx="13">
                  <c:v>0.1679962906899044</c:v>
                </c:pt>
                <c:pt idx="14">
                  <c:v>0.1679962906899044</c:v>
                </c:pt>
                <c:pt idx="15">
                  <c:v>0.1679962906899044</c:v>
                </c:pt>
                <c:pt idx="16">
                  <c:v>0.1679962906899044</c:v>
                </c:pt>
                <c:pt idx="17">
                  <c:v>0.1679962906899044</c:v>
                </c:pt>
                <c:pt idx="18">
                  <c:v>0.1679962906899044</c:v>
                </c:pt>
                <c:pt idx="19">
                  <c:v>0.1679962906899044</c:v>
                </c:pt>
                <c:pt idx="20">
                  <c:v>0.1679962906899044</c:v>
                </c:pt>
                <c:pt idx="21">
                  <c:v>0.1679962906899044</c:v>
                </c:pt>
                <c:pt idx="22">
                  <c:v>0.1679962906899044</c:v>
                </c:pt>
                <c:pt idx="23">
                  <c:v>0.1679962906899044</c:v>
                </c:pt>
                <c:pt idx="24">
                  <c:v>0.1679962906899044</c:v>
                </c:pt>
                <c:pt idx="25">
                  <c:v>0.1679962906899044</c:v>
                </c:pt>
                <c:pt idx="26">
                  <c:v>0.1679962906899044</c:v>
                </c:pt>
                <c:pt idx="27">
                  <c:v>0.1679962906899044</c:v>
                </c:pt>
                <c:pt idx="28">
                  <c:v>0.1679962906899044</c:v>
                </c:pt>
                <c:pt idx="29">
                  <c:v>0.1679962906899044</c:v>
                </c:pt>
                <c:pt idx="30">
                  <c:v>0.1679962906899044</c:v>
                </c:pt>
                <c:pt idx="31">
                  <c:v>0.1679962906899044</c:v>
                </c:pt>
                <c:pt idx="32">
                  <c:v>0.1679962906899044</c:v>
                </c:pt>
                <c:pt idx="33">
                  <c:v>0.1679962906899044</c:v>
                </c:pt>
                <c:pt idx="34">
                  <c:v>0.1679962906899044</c:v>
                </c:pt>
                <c:pt idx="35">
                  <c:v>0.1679962906899044</c:v>
                </c:pt>
                <c:pt idx="36">
                  <c:v>0.1679962906899044</c:v>
                </c:pt>
                <c:pt idx="37">
                  <c:v>0.1679962906899044</c:v>
                </c:pt>
                <c:pt idx="38">
                  <c:v>0.1679962906899044</c:v>
                </c:pt>
                <c:pt idx="39">
                  <c:v>0.1679962906899044</c:v>
                </c:pt>
                <c:pt idx="40">
                  <c:v>0.1679962906899044</c:v>
                </c:pt>
                <c:pt idx="41">
                  <c:v>0.1679962906899044</c:v>
                </c:pt>
                <c:pt idx="42">
                  <c:v>0.1679962906899044</c:v>
                </c:pt>
              </c:numCache>
            </c:numRef>
          </c:xVal>
          <c:yVal>
            <c:numRef>
              <c:f>市区町村別_有所見者割合!$CA$6:$CA$48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710464"/>
        <c:axId val="462709888"/>
      </c:scatterChart>
      <c:catAx>
        <c:axId val="464145920"/>
        <c:scaling>
          <c:orientation val="maxMin"/>
        </c:scaling>
        <c:delete val="0"/>
        <c:axPos val="l"/>
        <c:numFmt formatCode="General" sourceLinked="0"/>
        <c:majorTickMark val="none"/>
        <c:minorTickMark val="none"/>
        <c:tickLblPos val="nextTo"/>
        <c:spPr>
          <a:ln>
            <a:solidFill>
              <a:srgbClr val="7F7F7F"/>
            </a:solidFill>
          </a:ln>
        </c:spPr>
        <c:crossAx val="462709312"/>
        <c:crossesAt val="0"/>
        <c:auto val="1"/>
        <c:lblAlgn val="ctr"/>
        <c:lblOffset val="100"/>
        <c:noMultiLvlLbl val="0"/>
      </c:catAx>
      <c:valAx>
        <c:axId val="46270931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145920"/>
        <c:crosses val="autoZero"/>
        <c:crossBetween val="between"/>
      </c:valAx>
      <c:valAx>
        <c:axId val="462709888"/>
        <c:scaling>
          <c:orientation val="minMax"/>
          <c:max val="50"/>
          <c:min val="0"/>
        </c:scaling>
        <c:delete val="1"/>
        <c:axPos val="r"/>
        <c:numFmt formatCode="General" sourceLinked="1"/>
        <c:majorTickMark val="out"/>
        <c:minorTickMark val="none"/>
        <c:tickLblPos val="nextTo"/>
        <c:crossAx val="462710464"/>
        <c:crosses val="max"/>
        <c:crossBetween val="midCat"/>
      </c:valAx>
      <c:valAx>
        <c:axId val="462710464"/>
        <c:scaling>
          <c:orientation val="minMax"/>
        </c:scaling>
        <c:delete val="1"/>
        <c:axPos val="b"/>
        <c:numFmt formatCode="0.0%" sourceLinked="1"/>
        <c:majorTickMark val="out"/>
        <c:minorTickMark val="none"/>
        <c:tickLblPos val="nextTo"/>
        <c:crossAx val="46270988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市区町村別_有所見者割合!$BI$5</c:f>
              <c:strCache>
                <c:ptCount val="1"/>
                <c:pt idx="0">
                  <c:v>有所見者割合 HDLコレステロール</c:v>
                </c:pt>
              </c:strCache>
            </c:strRef>
          </c:tx>
          <c:spPr>
            <a:solidFill>
              <a:schemeClr val="accent4">
                <a:lumMod val="60000"/>
                <a:lumOff val="40000"/>
              </a:schemeClr>
            </a:solidFill>
            <a:ln>
              <a:noFill/>
            </a:ln>
          </c:spPr>
          <c:invertIfNegative val="0"/>
          <c:dLbls>
            <c:dLbl>
              <c:idx val="25"/>
              <c:layout>
                <c:manualLayout>
                  <c:x val="1.534851337562400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97-4087-879C-C4345E32501A}"/>
                </c:ext>
              </c:extLst>
            </c:dLbl>
            <c:dLbl>
              <c:idx val="26"/>
              <c:layout>
                <c:manualLayout>
                  <c:x val="4.604554012687540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97-4087-879C-C4345E32501A}"/>
                </c:ext>
              </c:extLst>
            </c:dLbl>
            <c:dLbl>
              <c:idx val="27"/>
              <c:layout>
                <c:manualLayout>
                  <c:x val="1.38136620380626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97-4087-879C-C4345E32501A}"/>
                </c:ext>
              </c:extLst>
            </c:dLbl>
            <c:dLbl>
              <c:idx val="28"/>
              <c:layout>
                <c:manualLayout>
                  <c:x val="1.38136620380626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97-4087-879C-C4345E32501A}"/>
                </c:ext>
              </c:extLst>
            </c:dLbl>
            <c:dLbl>
              <c:idx val="29"/>
              <c:layout>
                <c:manualLayout>
                  <c:x val="1.84182160507500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97-4087-879C-C4345E32501A}"/>
                </c:ext>
              </c:extLst>
            </c:dLbl>
            <c:dLbl>
              <c:idx val="30"/>
              <c:layout>
                <c:manualLayout>
                  <c:x val="1.841821605075016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B97-4087-879C-C4345E32501A}"/>
                </c:ext>
              </c:extLst>
            </c:dLbl>
            <c:dLbl>
              <c:idx val="31"/>
              <c:layout>
                <c:manualLayout>
                  <c:x val="2.30227700634377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B97-4087-879C-C4345E32501A}"/>
                </c:ext>
              </c:extLst>
            </c:dLbl>
            <c:dLbl>
              <c:idx val="32"/>
              <c:layout>
                <c:manualLayout>
                  <c:x val="3.5301580763937808E-2"/>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B97-4087-879C-C4345E32501A}"/>
                </c:ext>
              </c:extLst>
            </c:dLbl>
            <c:dLbl>
              <c:idx val="33"/>
              <c:layout>
                <c:manualLayout>
                  <c:x val="3.68364321015003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B97-4087-879C-C4345E32501A}"/>
                </c:ext>
              </c:extLst>
            </c:dLbl>
            <c:dLbl>
              <c:idx val="34"/>
              <c:layout>
                <c:manualLayout>
                  <c:x val="3.68364321015003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B97-4087-879C-C4345E32501A}"/>
                </c:ext>
              </c:extLst>
            </c:dLbl>
            <c:dLbl>
              <c:idx val="35"/>
              <c:layout>
                <c:manualLayout>
                  <c:x val="3.990613477662535E-2"/>
                  <c:y val="7.966828689622752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B97-4087-879C-C4345E32501A}"/>
                </c:ext>
              </c:extLst>
            </c:dLbl>
            <c:dLbl>
              <c:idx val="36"/>
              <c:layout>
                <c:manualLayout>
                  <c:x val="4.14409861141878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B97-4087-879C-C4345E32501A}"/>
                </c:ext>
              </c:extLst>
            </c:dLbl>
            <c:dLbl>
              <c:idx val="37"/>
              <c:layout>
                <c:manualLayout>
                  <c:x val="5.525464815225037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B97-4087-879C-C4345E32501A}"/>
                </c:ext>
              </c:extLst>
            </c:dLbl>
            <c:dLbl>
              <c:idx val="38"/>
              <c:layout>
                <c:manualLayout>
                  <c:x val="7.6742566878125668E-2"/>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B97-4087-879C-C4345E32501A}"/>
                </c:ext>
              </c:extLst>
            </c:dLbl>
            <c:dLbl>
              <c:idx val="39"/>
              <c:layout>
                <c:manualLayout>
                  <c:x val="-4.60455401268759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B97-4087-879C-C4345E32501A}"/>
                </c:ext>
              </c:extLst>
            </c:dLbl>
            <c:dLbl>
              <c:idx val="40"/>
              <c:layout>
                <c:manualLayout>
                  <c:x val="-1.2514476850756333E-3"/>
                  <c:y val="1.618092474470343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90A-4E04-894D-EBAAFBB8E61C}"/>
                </c:ext>
              </c:extLst>
            </c:dLbl>
            <c:dLbl>
              <c:idx val="41"/>
              <c:layout>
                <c:manualLayout>
                  <c:x val="4.2262796279181965E-4"/>
                  <c:y val="3.246260511538689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0A-4E04-894D-EBAAFBB8E61C}"/>
                </c:ext>
              </c:extLst>
            </c:dLbl>
            <c:dLbl>
              <c:idx val="42"/>
              <c:layout>
                <c:manualLayout>
                  <c:x val="-6.6985988257541283E-3"/>
                  <c:y val="6.49252102156572E-7"/>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3.9292329127346995E-2"/>
                      <c:h val="1.3811240536773258E-2"/>
                    </c:manualLayout>
                  </c15:layout>
                </c:ext>
                <c:ext xmlns:c16="http://schemas.microsoft.com/office/drawing/2014/chart" uri="{C3380CC4-5D6E-409C-BE32-E72D297353CC}">
                  <c16:uniqueId val="{00000002-890A-4E04-894D-EBAAFBB8E61C}"/>
                </c:ext>
              </c:extLst>
            </c:dLbl>
            <c:dLbl>
              <c:idx val="43"/>
              <c:layout>
                <c:manualLayout>
                  <c:x val="5.0263771235398913E-3"/>
                  <c:y val="2.427138713212481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0A-4E04-894D-EBAAFBB8E61C}"/>
                </c:ext>
              </c:extLst>
            </c:dLbl>
            <c:dLbl>
              <c:idx val="44"/>
              <c:layout>
                <c:manualLayout>
                  <c:x val="5.0263771235400144E-3"/>
                  <c:y val="8.090462372351718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90A-4E04-894D-EBAAFBB8E61C}"/>
                </c:ext>
              </c:extLst>
            </c:dLbl>
            <c:dLbl>
              <c:idx val="45"/>
              <c:layout>
                <c:manualLayout>
                  <c:x val="6.7033889531114303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90A-4E04-894D-EBAAFBB8E61C}"/>
                </c:ext>
              </c:extLst>
            </c:dLbl>
            <c:dLbl>
              <c:idx val="46"/>
              <c:layout>
                <c:manualLayout>
                  <c:x val="8.3794340248492007E-3"/>
                  <c:y val="2.43469538233131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90A-4E04-894D-EBAAFBB8E61C}"/>
                </c:ext>
              </c:extLst>
            </c:dLbl>
            <c:dLbl>
              <c:idx val="47"/>
              <c:layout>
                <c:manualLayout>
                  <c:x val="8.3794340248490792E-3"/>
                  <c:y val="4.869390766174290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90A-4E04-894D-EBAAFBB8E61C}"/>
                </c:ext>
              </c:extLst>
            </c:dLbl>
            <c:dLbl>
              <c:idx val="48"/>
              <c:layout>
                <c:manualLayout>
                  <c:x val="8.3805647444818599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90A-4E04-894D-EBAAFBB8E61C}"/>
                </c:ext>
              </c:extLst>
            </c:dLbl>
            <c:dLbl>
              <c:idx val="49"/>
              <c:layout>
                <c:manualLayout>
                  <c:x val="8.3805647444817992E-3"/>
                  <c:y val="1.623130256147258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90A-4E04-894D-EBAAFBB8E61C}"/>
                </c:ext>
              </c:extLst>
            </c:dLbl>
            <c:dLbl>
              <c:idx val="50"/>
              <c:layout>
                <c:manualLayout>
                  <c:x val="1.0056677693378171E-2"/>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90A-4E04-894D-EBAAFBB8E61C}"/>
                </c:ext>
              </c:extLst>
            </c:dLbl>
            <c:dLbl>
              <c:idx val="51"/>
              <c:layout>
                <c:manualLayout>
                  <c:x val="1.6760055050457422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90A-4E04-894D-EBAAFBB8E61C}"/>
                </c:ext>
              </c:extLst>
            </c:dLbl>
            <c:dLbl>
              <c:idx val="52"/>
              <c:layout>
                <c:manualLayout>
                  <c:x val="1.8437242437860091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90A-4E04-894D-EBAAFBB8E61C}"/>
                </c:ext>
              </c:extLst>
            </c:dLbl>
            <c:dLbl>
              <c:idx val="53"/>
              <c:layout>
                <c:manualLayout>
                  <c:x val="2.0113355386756404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90A-4E04-894D-EBAAFBB8E61C}"/>
                </c:ext>
              </c:extLst>
            </c:dLbl>
            <c:dLbl>
              <c:idx val="54"/>
              <c:layout>
                <c:manualLayout>
                  <c:x val="2.3492636651047203E-2"/>
                  <c:y val="5.680955893870005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90A-4E04-894D-EBAAFBB8E61C}"/>
                </c:ext>
              </c:extLst>
            </c:dLbl>
            <c:dLbl>
              <c:idx val="55"/>
              <c:layout>
                <c:manualLayout>
                  <c:x val="2.5168749599943453E-2"/>
                  <c:y val="2.43469538459880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90A-4E04-894D-EBAAFBB8E61C}"/>
                </c:ext>
              </c:extLst>
            </c:dLbl>
            <c:dLbl>
              <c:idx val="56"/>
              <c:layout>
                <c:manualLayout>
                  <c:x val="-3.35222589779274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90A-4E04-894D-EBAAFBB8E61C}"/>
                </c:ext>
              </c:extLst>
            </c:dLbl>
            <c:dLbl>
              <c:idx val="57"/>
              <c:layout>
                <c:manualLayout>
                  <c:x val="-1.6761129488963721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90A-4E04-894D-EBAAFBB8E61C}"/>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市区町村別_有所見者割合!$BI$6:$BI$48</c:f>
              <c:strCache>
                <c:ptCount val="43"/>
                <c:pt idx="0">
                  <c:v>守口市</c:v>
                </c:pt>
                <c:pt idx="1">
                  <c:v>能勢町</c:v>
                </c:pt>
                <c:pt idx="2">
                  <c:v>太子町</c:v>
                </c:pt>
                <c:pt idx="3">
                  <c:v>和泉市</c:v>
                </c:pt>
                <c:pt idx="4">
                  <c:v>泉大津市</c:v>
                </c:pt>
                <c:pt idx="5">
                  <c:v>千早赤阪村</c:v>
                </c:pt>
                <c:pt idx="6">
                  <c:v>泉南市</c:v>
                </c:pt>
                <c:pt idx="7">
                  <c:v>泉佐野市</c:v>
                </c:pt>
                <c:pt idx="8">
                  <c:v>貝塚市</c:v>
                </c:pt>
                <c:pt idx="9">
                  <c:v>柏原市</c:v>
                </c:pt>
                <c:pt idx="10">
                  <c:v>藤井寺市</c:v>
                </c:pt>
                <c:pt idx="11">
                  <c:v>摂津市</c:v>
                </c:pt>
                <c:pt idx="12">
                  <c:v>門真市</c:v>
                </c:pt>
                <c:pt idx="13">
                  <c:v>松原市</c:v>
                </c:pt>
                <c:pt idx="14">
                  <c:v>岸和田市</c:v>
                </c:pt>
                <c:pt idx="15">
                  <c:v>田尻町</c:v>
                </c:pt>
                <c:pt idx="16">
                  <c:v>熊取町</c:v>
                </c:pt>
                <c:pt idx="17">
                  <c:v>豊能町</c:v>
                </c:pt>
                <c:pt idx="18">
                  <c:v>大阪狭山市</c:v>
                </c:pt>
                <c:pt idx="19">
                  <c:v>岬町</c:v>
                </c:pt>
                <c:pt idx="20">
                  <c:v>忠岡町</c:v>
                </c:pt>
                <c:pt idx="21">
                  <c:v>八尾市</c:v>
                </c:pt>
                <c:pt idx="22">
                  <c:v>堺市</c:v>
                </c:pt>
                <c:pt idx="23">
                  <c:v>阪南市</c:v>
                </c:pt>
                <c:pt idx="24">
                  <c:v>寝屋川市</c:v>
                </c:pt>
                <c:pt idx="25">
                  <c:v>富田林市</c:v>
                </c:pt>
                <c:pt idx="26">
                  <c:v>大阪市</c:v>
                </c:pt>
                <c:pt idx="27">
                  <c:v>四條畷市</c:v>
                </c:pt>
                <c:pt idx="28">
                  <c:v>東大阪市</c:v>
                </c:pt>
                <c:pt idx="29">
                  <c:v>羽曳野市</c:v>
                </c:pt>
                <c:pt idx="30">
                  <c:v>吹田市</c:v>
                </c:pt>
                <c:pt idx="31">
                  <c:v>大東市</c:v>
                </c:pt>
                <c:pt idx="32">
                  <c:v>高槻市</c:v>
                </c:pt>
                <c:pt idx="33">
                  <c:v>茨木市</c:v>
                </c:pt>
                <c:pt idx="34">
                  <c:v>河南町</c:v>
                </c:pt>
                <c:pt idx="35">
                  <c:v>河内長野市</c:v>
                </c:pt>
                <c:pt idx="36">
                  <c:v>池田市</c:v>
                </c:pt>
                <c:pt idx="37">
                  <c:v>豊中市</c:v>
                </c:pt>
                <c:pt idx="38">
                  <c:v>高石市</c:v>
                </c:pt>
                <c:pt idx="39">
                  <c:v>枚方市</c:v>
                </c:pt>
                <c:pt idx="40">
                  <c:v>交野市</c:v>
                </c:pt>
                <c:pt idx="41">
                  <c:v>箕面市</c:v>
                </c:pt>
                <c:pt idx="42">
                  <c:v>島本町</c:v>
                </c:pt>
              </c:strCache>
            </c:strRef>
          </c:cat>
          <c:val>
            <c:numRef>
              <c:f>市区町村別_有所見者割合!$BJ$6:$BJ$48</c:f>
              <c:numCache>
                <c:formatCode>0.0%</c:formatCode>
                <c:ptCount val="43"/>
                <c:pt idx="0">
                  <c:v>9.2922103598260183E-2</c:v>
                </c:pt>
                <c:pt idx="1">
                  <c:v>7.2386058981233251E-2</c:v>
                </c:pt>
                <c:pt idx="2">
                  <c:v>6.8085106382978725E-2</c:v>
                </c:pt>
                <c:pt idx="3">
                  <c:v>6.6592850363808923E-2</c:v>
                </c:pt>
                <c:pt idx="4">
                  <c:v>6.5826330532212887E-2</c:v>
                </c:pt>
                <c:pt idx="5">
                  <c:v>6.4425770308123242E-2</c:v>
                </c:pt>
                <c:pt idx="6">
                  <c:v>6.3345195729537368E-2</c:v>
                </c:pt>
                <c:pt idx="7">
                  <c:v>6.2529164722351843E-2</c:v>
                </c:pt>
                <c:pt idx="8">
                  <c:v>6.1016949152542375E-2</c:v>
                </c:pt>
                <c:pt idx="9">
                  <c:v>6.0898985016916388E-2</c:v>
                </c:pt>
                <c:pt idx="10">
                  <c:v>6.0804184373978422E-2</c:v>
                </c:pt>
                <c:pt idx="11">
                  <c:v>6.0070671378091869E-2</c:v>
                </c:pt>
                <c:pt idx="12">
                  <c:v>5.9875954198473282E-2</c:v>
                </c:pt>
                <c:pt idx="13">
                  <c:v>5.96731280881794E-2</c:v>
                </c:pt>
                <c:pt idx="14">
                  <c:v>5.8851004203643156E-2</c:v>
                </c:pt>
                <c:pt idx="15">
                  <c:v>5.8823529411764705E-2</c:v>
                </c:pt>
                <c:pt idx="16">
                  <c:v>5.7692307692307696E-2</c:v>
                </c:pt>
                <c:pt idx="17">
                  <c:v>5.6550424128180961E-2</c:v>
                </c:pt>
                <c:pt idx="18">
                  <c:v>5.5140186915887852E-2</c:v>
                </c:pt>
                <c:pt idx="19">
                  <c:v>5.4662379421221867E-2</c:v>
                </c:pt>
                <c:pt idx="20">
                  <c:v>5.4590570719602979E-2</c:v>
                </c:pt>
                <c:pt idx="21">
                  <c:v>5.3986710963455149E-2</c:v>
                </c:pt>
                <c:pt idx="22">
                  <c:v>5.3862149414211087E-2</c:v>
                </c:pt>
                <c:pt idx="23">
                  <c:v>5.3588516746411484E-2</c:v>
                </c:pt>
                <c:pt idx="24">
                  <c:v>5.1178838412880963E-2</c:v>
                </c:pt>
                <c:pt idx="25">
                  <c:v>5.0968172713109279E-2</c:v>
                </c:pt>
                <c:pt idx="26">
                  <c:v>5.0792890591741163E-2</c:v>
                </c:pt>
                <c:pt idx="27">
                  <c:v>4.9808429118773943E-2</c:v>
                </c:pt>
                <c:pt idx="28">
                  <c:v>4.9738002162521833E-2</c:v>
                </c:pt>
                <c:pt idx="29">
                  <c:v>4.9117584520518814E-2</c:v>
                </c:pt>
                <c:pt idx="30">
                  <c:v>4.891802354267992E-2</c:v>
                </c:pt>
                <c:pt idx="31">
                  <c:v>4.8085485307212822E-2</c:v>
                </c:pt>
                <c:pt idx="32">
                  <c:v>4.6688238790200093E-2</c:v>
                </c:pt>
                <c:pt idx="33">
                  <c:v>4.6484375000000001E-2</c:v>
                </c:pt>
                <c:pt idx="34">
                  <c:v>4.6325878594249199E-2</c:v>
                </c:pt>
                <c:pt idx="35">
                  <c:v>4.5748987854251015E-2</c:v>
                </c:pt>
                <c:pt idx="36">
                  <c:v>4.5638055116728103E-2</c:v>
                </c:pt>
                <c:pt idx="37">
                  <c:v>4.3839999999999997E-2</c:v>
                </c:pt>
                <c:pt idx="38">
                  <c:v>4.1146216017634095E-2</c:v>
                </c:pt>
                <c:pt idx="39">
                  <c:v>3.9822582200366406E-2</c:v>
                </c:pt>
                <c:pt idx="40">
                  <c:v>3.796761585706309E-2</c:v>
                </c:pt>
                <c:pt idx="41">
                  <c:v>2.9864051704925339E-2</c:v>
                </c:pt>
                <c:pt idx="42">
                  <c:v>2.6442307692307692E-2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485888"/>
        <c:axId val="46271334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1.0717995169082126E-2"/>
                  <c:y val="-0.8981624603174602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ABB-49B0-B310-E0D33817D8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市区町村別_有所見者割合!$BW$6:$BW$48</c:f>
              <c:numCache>
                <c:formatCode>0.0%</c:formatCode>
                <c:ptCount val="43"/>
                <c:pt idx="0">
                  <c:v>5.1131223776382718E-2</c:v>
                </c:pt>
                <c:pt idx="1">
                  <c:v>5.1131223776382718E-2</c:v>
                </c:pt>
                <c:pt idx="2">
                  <c:v>5.1131223776382718E-2</c:v>
                </c:pt>
                <c:pt idx="3">
                  <c:v>5.1131223776382718E-2</c:v>
                </c:pt>
                <c:pt idx="4">
                  <c:v>5.1131223776382718E-2</c:v>
                </c:pt>
                <c:pt idx="5">
                  <c:v>5.1131223776382718E-2</c:v>
                </c:pt>
                <c:pt idx="6">
                  <c:v>5.1131223776382718E-2</c:v>
                </c:pt>
                <c:pt idx="7">
                  <c:v>5.1131223776382718E-2</c:v>
                </c:pt>
                <c:pt idx="8">
                  <c:v>5.1131223776382718E-2</c:v>
                </c:pt>
                <c:pt idx="9">
                  <c:v>5.1131223776382718E-2</c:v>
                </c:pt>
                <c:pt idx="10">
                  <c:v>5.1131223776382718E-2</c:v>
                </c:pt>
                <c:pt idx="11">
                  <c:v>5.1131223776382718E-2</c:v>
                </c:pt>
                <c:pt idx="12">
                  <c:v>5.1131223776382718E-2</c:v>
                </c:pt>
                <c:pt idx="13">
                  <c:v>5.1131223776382718E-2</c:v>
                </c:pt>
                <c:pt idx="14">
                  <c:v>5.1131223776382718E-2</c:v>
                </c:pt>
                <c:pt idx="15">
                  <c:v>5.1131223776382718E-2</c:v>
                </c:pt>
                <c:pt idx="16">
                  <c:v>5.1131223776382718E-2</c:v>
                </c:pt>
                <c:pt idx="17">
                  <c:v>5.1131223776382718E-2</c:v>
                </c:pt>
                <c:pt idx="18">
                  <c:v>5.1131223776382718E-2</c:v>
                </c:pt>
                <c:pt idx="19">
                  <c:v>5.1131223776382718E-2</c:v>
                </c:pt>
                <c:pt idx="20">
                  <c:v>5.1131223776382718E-2</c:v>
                </c:pt>
                <c:pt idx="21">
                  <c:v>5.1131223776382718E-2</c:v>
                </c:pt>
                <c:pt idx="22">
                  <c:v>5.1131223776382718E-2</c:v>
                </c:pt>
                <c:pt idx="23">
                  <c:v>5.1131223776382718E-2</c:v>
                </c:pt>
                <c:pt idx="24">
                  <c:v>5.1131223776382718E-2</c:v>
                </c:pt>
                <c:pt idx="25">
                  <c:v>5.1131223776382718E-2</c:v>
                </c:pt>
                <c:pt idx="26">
                  <c:v>5.1131223776382718E-2</c:v>
                </c:pt>
                <c:pt idx="27">
                  <c:v>5.1131223776382718E-2</c:v>
                </c:pt>
                <c:pt idx="28">
                  <c:v>5.1131223776382718E-2</c:v>
                </c:pt>
                <c:pt idx="29">
                  <c:v>5.1131223776382718E-2</c:v>
                </c:pt>
                <c:pt idx="30">
                  <c:v>5.1131223776382718E-2</c:v>
                </c:pt>
                <c:pt idx="31">
                  <c:v>5.1131223776382718E-2</c:v>
                </c:pt>
                <c:pt idx="32">
                  <c:v>5.1131223776382718E-2</c:v>
                </c:pt>
                <c:pt idx="33">
                  <c:v>5.1131223776382718E-2</c:v>
                </c:pt>
                <c:pt idx="34">
                  <c:v>5.1131223776382718E-2</c:v>
                </c:pt>
                <c:pt idx="35">
                  <c:v>5.1131223776382718E-2</c:v>
                </c:pt>
                <c:pt idx="36">
                  <c:v>5.1131223776382718E-2</c:v>
                </c:pt>
                <c:pt idx="37">
                  <c:v>5.1131223776382718E-2</c:v>
                </c:pt>
                <c:pt idx="38">
                  <c:v>5.1131223776382718E-2</c:v>
                </c:pt>
                <c:pt idx="39">
                  <c:v>5.1131223776382718E-2</c:v>
                </c:pt>
                <c:pt idx="40">
                  <c:v>5.1131223776382718E-2</c:v>
                </c:pt>
                <c:pt idx="41">
                  <c:v>5.1131223776382718E-2</c:v>
                </c:pt>
                <c:pt idx="42">
                  <c:v>5.1131223776382718E-2</c:v>
                </c:pt>
              </c:numCache>
            </c:numRef>
          </c:xVal>
          <c:yVal>
            <c:numRef>
              <c:f>市区町村別_有所見者割合!$CA$6:$CA$48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714496"/>
        <c:axId val="462713920"/>
      </c:scatterChart>
      <c:catAx>
        <c:axId val="464485888"/>
        <c:scaling>
          <c:orientation val="maxMin"/>
        </c:scaling>
        <c:delete val="0"/>
        <c:axPos val="l"/>
        <c:numFmt formatCode="General" sourceLinked="0"/>
        <c:majorTickMark val="none"/>
        <c:minorTickMark val="none"/>
        <c:tickLblPos val="nextTo"/>
        <c:spPr>
          <a:ln>
            <a:solidFill>
              <a:srgbClr val="7F7F7F"/>
            </a:solidFill>
          </a:ln>
        </c:spPr>
        <c:crossAx val="462713344"/>
        <c:crossesAt val="0"/>
        <c:auto val="1"/>
        <c:lblAlgn val="ctr"/>
        <c:lblOffset val="100"/>
        <c:noMultiLvlLbl val="0"/>
      </c:catAx>
      <c:valAx>
        <c:axId val="46271334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485888"/>
        <c:crosses val="autoZero"/>
        <c:crossBetween val="between"/>
      </c:valAx>
      <c:valAx>
        <c:axId val="462713920"/>
        <c:scaling>
          <c:orientation val="minMax"/>
          <c:max val="50"/>
          <c:min val="0"/>
        </c:scaling>
        <c:delete val="1"/>
        <c:axPos val="r"/>
        <c:numFmt formatCode="General" sourceLinked="1"/>
        <c:majorTickMark val="out"/>
        <c:minorTickMark val="none"/>
        <c:tickLblPos val="nextTo"/>
        <c:crossAx val="462714496"/>
        <c:crosses val="max"/>
        <c:crossBetween val="midCat"/>
      </c:valAx>
      <c:valAx>
        <c:axId val="462714496"/>
        <c:scaling>
          <c:orientation val="minMax"/>
        </c:scaling>
        <c:delete val="1"/>
        <c:axPos val="b"/>
        <c:numFmt formatCode="0.0%" sourceLinked="1"/>
        <c:majorTickMark val="out"/>
        <c:minorTickMark val="none"/>
        <c:tickLblPos val="nextTo"/>
        <c:crossAx val="46271392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市区町村別_有所見者割合!$BK$5</c:f>
              <c:strCache>
                <c:ptCount val="1"/>
                <c:pt idx="0">
                  <c:v>有所見者割合 LDLコレステロール</c:v>
                </c:pt>
              </c:strCache>
            </c:strRef>
          </c:tx>
          <c:spPr>
            <a:solidFill>
              <a:schemeClr val="accent4">
                <a:lumMod val="60000"/>
                <a:lumOff val="40000"/>
              </a:schemeClr>
            </a:solidFill>
            <a:ln>
              <a:noFill/>
            </a:ln>
          </c:spPr>
          <c:invertIfNegative val="0"/>
          <c:dLbls>
            <c:dLbl>
              <c:idx val="21"/>
              <c:layout>
                <c:manualLayout>
                  <c:x val="4.604554012687427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17-45A4-A4DD-0268F5348D89}"/>
                </c:ext>
              </c:extLst>
            </c:dLbl>
            <c:dLbl>
              <c:idx val="22"/>
              <c:layout>
                <c:manualLayout>
                  <c:x val="4.604554012687540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17-45A4-A4DD-0268F5348D89}"/>
                </c:ext>
              </c:extLst>
            </c:dLbl>
            <c:dLbl>
              <c:idx val="23"/>
              <c:layout>
                <c:manualLayout>
                  <c:x val="4.604554012687540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17-45A4-A4DD-0268F5348D89}"/>
                </c:ext>
              </c:extLst>
            </c:dLbl>
            <c:dLbl>
              <c:idx val="24"/>
              <c:layout>
                <c:manualLayout>
                  <c:x val="9.20910802537496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17-45A4-A4DD-0268F5348D89}"/>
                </c:ext>
              </c:extLst>
            </c:dLbl>
            <c:dLbl>
              <c:idx val="25"/>
              <c:layout>
                <c:manualLayout>
                  <c:x val="9.20910802537508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17-45A4-A4DD-0268F5348D89}"/>
                </c:ext>
              </c:extLst>
            </c:dLbl>
            <c:dLbl>
              <c:idx val="26"/>
              <c:layout>
                <c:manualLayout>
                  <c:x val="1.38136620380626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17-45A4-A4DD-0268F5348D89}"/>
                </c:ext>
              </c:extLst>
            </c:dLbl>
            <c:dLbl>
              <c:idx val="27"/>
              <c:layout>
                <c:manualLayout>
                  <c:x val="1.841821605075016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17-45A4-A4DD-0268F5348D89}"/>
                </c:ext>
              </c:extLst>
            </c:dLbl>
            <c:dLbl>
              <c:idx val="28"/>
              <c:layout>
                <c:manualLayout>
                  <c:x val="1.9953067388312675E-2"/>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17-45A4-A4DD-0268F5348D89}"/>
                </c:ext>
              </c:extLst>
            </c:dLbl>
            <c:dLbl>
              <c:idx val="29"/>
              <c:layout>
                <c:manualLayout>
                  <c:x val="2.9162175413687642E-2"/>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17-45A4-A4DD-0268F5348D89}"/>
                </c:ext>
              </c:extLst>
            </c:dLbl>
            <c:dLbl>
              <c:idx val="30"/>
              <c:layout>
                <c:manualLayout>
                  <c:x val="3.22318780888126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317-45A4-A4DD-0268F5348D89}"/>
                </c:ext>
              </c:extLst>
            </c:dLbl>
            <c:dLbl>
              <c:idx val="31"/>
              <c:layout>
                <c:manualLayout>
                  <c:x val="3.3766729426375298E-2"/>
                  <c:y val="7.966828689622752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317-45A4-A4DD-0268F5348D89}"/>
                </c:ext>
              </c:extLst>
            </c:dLbl>
            <c:dLbl>
              <c:idx val="32"/>
              <c:layout>
                <c:manualLayout>
                  <c:x val="3.68364321015003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317-45A4-A4DD-0268F5348D89}"/>
                </c:ext>
              </c:extLst>
            </c:dLbl>
            <c:dLbl>
              <c:idx val="33"/>
              <c:layout>
                <c:manualLayout>
                  <c:x val="4.2975837451750376E-2"/>
                  <c:y val="7.966828689622752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317-45A4-A4DD-0268F5348D89}"/>
                </c:ext>
              </c:extLst>
            </c:dLbl>
            <c:dLbl>
              <c:idx val="34"/>
              <c:layout>
                <c:manualLayout>
                  <c:x val="4.60455401268754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317-45A4-A4DD-0268F5348D89}"/>
                </c:ext>
              </c:extLst>
            </c:dLbl>
            <c:dLbl>
              <c:idx val="35"/>
              <c:layout>
                <c:manualLayout>
                  <c:x val="4.60455401268754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317-45A4-A4DD-0268F5348D89}"/>
                </c:ext>
              </c:extLst>
            </c:dLbl>
            <c:dLbl>
              <c:idx val="36"/>
              <c:layout>
                <c:manualLayout>
                  <c:x val="4.9115242802000428E-2"/>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317-45A4-A4DD-0268F5348D89}"/>
                </c:ext>
              </c:extLst>
            </c:dLbl>
            <c:dLbl>
              <c:idx val="37"/>
              <c:layout>
                <c:manualLayout>
                  <c:x val="5.06500941395629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317-45A4-A4DD-0268F5348D89}"/>
                </c:ext>
              </c:extLst>
            </c:dLbl>
            <c:dLbl>
              <c:idx val="38"/>
              <c:layout>
                <c:manualLayout>
                  <c:x val="6.1394053502500538E-2"/>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317-45A4-A4DD-0268F5348D89}"/>
                </c:ext>
              </c:extLst>
            </c:dLbl>
            <c:dLbl>
              <c:idx val="39"/>
              <c:layout>
                <c:manualLayout>
                  <c:x val="-4.604554012687540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317-45A4-A4DD-0268F5348D89}"/>
                </c:ext>
              </c:extLst>
            </c:dLbl>
            <c:dLbl>
              <c:idx val="40"/>
              <c:layout>
                <c:manualLayout>
                  <c:x val="-2.929511529332028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83-4E7C-9550-EC028B814877}"/>
                </c:ext>
              </c:extLst>
            </c:dLbl>
            <c:dLbl>
              <c:idx val="41"/>
              <c:layout>
                <c:manualLayout>
                  <c:x val="-2.929511529331915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83-4E7C-9550-EC028B814877}"/>
                </c:ext>
              </c:extLst>
            </c:dLbl>
            <c:dLbl>
              <c:idx val="42"/>
              <c:layout>
                <c:manualLayout>
                  <c:x val="-2.9295115293319156E-3"/>
                  <c:y val="1.62313025463560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83-4E7C-9550-EC028B814877}"/>
                </c:ext>
              </c:extLst>
            </c:dLbl>
            <c:dLbl>
              <c:idx val="43"/>
              <c:layout>
                <c:manualLayout>
                  <c:x val="3.3511669206628476E-3"/>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06-462A-858C-8DBE339551A8}"/>
                </c:ext>
              </c:extLst>
            </c:dLbl>
            <c:dLbl>
              <c:idx val="44"/>
              <c:layout>
                <c:manualLayout>
                  <c:x val="3.3511669206627249E-3"/>
                  <c:y val="1.623130256147258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06-462A-858C-8DBE339551A8}"/>
                </c:ext>
              </c:extLst>
            </c:dLbl>
            <c:dLbl>
              <c:idx val="45"/>
              <c:layout>
                <c:manualLayout>
                  <c:x val="5.0272119924005577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06-462A-858C-8DBE339551A8}"/>
                </c:ext>
              </c:extLst>
            </c:dLbl>
            <c:dLbl>
              <c:idx val="46"/>
              <c:layout>
                <c:manualLayout>
                  <c:x val="6.7033889531114919E-3"/>
                  <c:y val="7.30408615001726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06-462A-858C-8DBE339551A8}"/>
                </c:ext>
              </c:extLst>
            </c:dLbl>
            <c:dLbl>
              <c:idx val="47"/>
              <c:layout>
                <c:manualLayout>
                  <c:x val="6.7033889531114919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06-462A-858C-8DBE339551A8}"/>
                </c:ext>
              </c:extLst>
            </c:dLbl>
            <c:dLbl>
              <c:idx val="48"/>
              <c:layout>
                <c:manualLayout>
                  <c:x val="8.3794340248492007E-3"/>
                  <c:y val="1.623130256147258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06-462A-858C-8DBE339551A8}"/>
                </c:ext>
              </c:extLst>
            </c:dLbl>
            <c:dLbl>
              <c:idx val="49"/>
              <c:layout>
                <c:manualLayout>
                  <c:x val="8.3794340248492007E-3"/>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06-462A-858C-8DBE339551A8}"/>
                </c:ext>
              </c:extLst>
            </c:dLbl>
            <c:dLbl>
              <c:idx val="50"/>
              <c:layout>
                <c:manualLayout>
                  <c:x val="8.3794340248492007E-3"/>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06-462A-858C-8DBE339551A8}"/>
                </c:ext>
              </c:extLst>
            </c:dLbl>
            <c:dLbl>
              <c:idx val="51"/>
              <c:layout>
                <c:manualLayout>
                  <c:x val="8.3794340248492007E-3"/>
                  <c:y val="2.43469538459880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906-462A-858C-8DBE339551A8}"/>
                </c:ext>
              </c:extLst>
            </c:dLbl>
            <c:dLbl>
              <c:idx val="52"/>
              <c:layout>
                <c:manualLayout>
                  <c:x val="1.0056677693378108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906-462A-858C-8DBE339551A8}"/>
                </c:ext>
              </c:extLst>
            </c:dLbl>
            <c:dLbl>
              <c:idx val="53"/>
              <c:layout>
                <c:manualLayout>
                  <c:x val="1.0056677693378108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06-462A-858C-8DBE339551A8}"/>
                </c:ext>
              </c:extLst>
            </c:dLbl>
            <c:dLbl>
              <c:idx val="54"/>
              <c:layout>
                <c:manualLayout>
                  <c:x val="1.1731656057297845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906-462A-858C-8DBE339551A8}"/>
                </c:ext>
              </c:extLst>
            </c:dLbl>
            <c:dLbl>
              <c:idx val="55"/>
              <c:layout>
                <c:manualLayout>
                  <c:x val="1.508387808974649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906-462A-858C-8DBE339551A8}"/>
                </c:ext>
              </c:extLst>
            </c:dLbl>
            <c:dLbl>
              <c:idx val="56"/>
              <c:layout>
                <c:manualLayout>
                  <c:x val="1.8436100122195133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906-462A-858C-8DBE339551A8}"/>
                </c:ext>
              </c:extLst>
            </c:dLbl>
            <c:dLbl>
              <c:idx val="57"/>
              <c:layout>
                <c:manualLayout>
                  <c:x val="2.0112277082906069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906-462A-858C-8DBE339551A8}"/>
                </c:ext>
              </c:extLst>
            </c:dLbl>
            <c:dLbl>
              <c:idx val="58"/>
              <c:layout>
                <c:manualLayout>
                  <c:x val="2.1788322154643654E-2"/>
                  <c:y val="5.680955893870005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906-462A-858C-8DBE339551A8}"/>
                </c:ext>
              </c:extLst>
            </c:dLbl>
            <c:dLbl>
              <c:idx val="59"/>
              <c:layout>
                <c:manualLayout>
                  <c:x val="2.1788322154643654E-2"/>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906-462A-858C-8DBE339551A8}"/>
                </c:ext>
              </c:extLst>
            </c:dLbl>
            <c:dLbl>
              <c:idx val="60"/>
              <c:layout>
                <c:manualLayout>
                  <c:x val="2.6816721147803355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906-462A-858C-8DBE339551A8}"/>
                </c:ext>
              </c:extLst>
            </c:dLbl>
            <c:dLbl>
              <c:idx val="61"/>
              <c:layout>
                <c:manualLayout>
                  <c:x val="2.6816721147803355E-2"/>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906-462A-858C-8DBE339551A8}"/>
                </c:ext>
              </c:extLst>
            </c:dLbl>
            <c:dLbl>
              <c:idx val="62"/>
              <c:layout>
                <c:manualLayout>
                  <c:x val="3.0168943180252001E-2"/>
                  <c:y val="4.05782563847857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906-462A-858C-8DBE339551A8}"/>
                </c:ext>
              </c:extLst>
            </c:dLbl>
            <c:dLbl>
              <c:idx val="63"/>
              <c:layout>
                <c:manualLayout>
                  <c:x val="-6.7044517955854883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906-462A-858C-8DBE339551A8}"/>
                </c:ext>
              </c:extLst>
            </c:dLbl>
            <c:dLbl>
              <c:idx val="64"/>
              <c:layout>
                <c:manualLayout>
                  <c:x val="-5.0283388466892389E-3"/>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906-462A-858C-8DBE339551A8}"/>
                </c:ext>
              </c:extLst>
            </c:dLbl>
            <c:dLbl>
              <c:idx val="65"/>
              <c:layout>
                <c:manualLayout>
                  <c:x val="-5.0283388466891158E-3"/>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906-462A-858C-8DBE339551A8}"/>
                </c:ext>
              </c:extLst>
            </c:dLbl>
            <c:dLbl>
              <c:idx val="66"/>
              <c:layout>
                <c:manualLayout>
                  <c:x val="-3.35222589779274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906-462A-858C-8DBE339551A8}"/>
                </c:ext>
              </c:extLst>
            </c:dLbl>
            <c:dLbl>
              <c:idx val="67"/>
              <c:layout>
                <c:manualLayout>
                  <c:x val="-5.02833884668911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906-462A-858C-8DBE339551A8}"/>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市区町村別_有所見者割合!$BK$6:$BK$48</c:f>
              <c:strCache>
                <c:ptCount val="43"/>
                <c:pt idx="0">
                  <c:v>島本町</c:v>
                </c:pt>
                <c:pt idx="1">
                  <c:v>箕面市</c:v>
                </c:pt>
                <c:pt idx="2">
                  <c:v>交野市</c:v>
                </c:pt>
                <c:pt idx="3">
                  <c:v>太子町</c:v>
                </c:pt>
                <c:pt idx="4">
                  <c:v>豊能町</c:v>
                </c:pt>
                <c:pt idx="5">
                  <c:v>忠岡町</c:v>
                </c:pt>
                <c:pt idx="6">
                  <c:v>豊中市</c:v>
                </c:pt>
                <c:pt idx="7">
                  <c:v>東大阪市</c:v>
                </c:pt>
                <c:pt idx="8">
                  <c:v>大阪狭山市</c:v>
                </c:pt>
                <c:pt idx="9">
                  <c:v>枚方市</c:v>
                </c:pt>
                <c:pt idx="10">
                  <c:v>泉南市</c:v>
                </c:pt>
                <c:pt idx="11">
                  <c:v>羽曳野市</c:v>
                </c:pt>
                <c:pt idx="12">
                  <c:v>四條畷市</c:v>
                </c:pt>
                <c:pt idx="13">
                  <c:v>池田市</c:v>
                </c:pt>
                <c:pt idx="14">
                  <c:v>阪南市</c:v>
                </c:pt>
                <c:pt idx="15">
                  <c:v>八尾市</c:v>
                </c:pt>
                <c:pt idx="16">
                  <c:v>吹田市</c:v>
                </c:pt>
                <c:pt idx="17">
                  <c:v>高石市</c:v>
                </c:pt>
                <c:pt idx="18">
                  <c:v>寝屋川市</c:v>
                </c:pt>
                <c:pt idx="19">
                  <c:v>堺市</c:v>
                </c:pt>
                <c:pt idx="20">
                  <c:v>大阪市</c:v>
                </c:pt>
                <c:pt idx="21">
                  <c:v>茨木市</c:v>
                </c:pt>
                <c:pt idx="22">
                  <c:v>千早赤阪村</c:v>
                </c:pt>
                <c:pt idx="23">
                  <c:v>大東市</c:v>
                </c:pt>
                <c:pt idx="24">
                  <c:v>熊取町</c:v>
                </c:pt>
                <c:pt idx="25">
                  <c:v>岬町</c:v>
                </c:pt>
                <c:pt idx="26">
                  <c:v>柏原市</c:v>
                </c:pt>
                <c:pt idx="27">
                  <c:v>岸和田市</c:v>
                </c:pt>
                <c:pt idx="28">
                  <c:v>和泉市</c:v>
                </c:pt>
                <c:pt idx="29">
                  <c:v>河内長野市</c:v>
                </c:pt>
                <c:pt idx="30">
                  <c:v>富田林市</c:v>
                </c:pt>
                <c:pt idx="31">
                  <c:v>松原市</c:v>
                </c:pt>
                <c:pt idx="32">
                  <c:v>摂津市</c:v>
                </c:pt>
                <c:pt idx="33">
                  <c:v>高槻市</c:v>
                </c:pt>
                <c:pt idx="34">
                  <c:v>貝塚市</c:v>
                </c:pt>
                <c:pt idx="35">
                  <c:v>藤井寺市</c:v>
                </c:pt>
                <c:pt idx="36">
                  <c:v>泉大津市</c:v>
                </c:pt>
                <c:pt idx="37">
                  <c:v>門真市</c:v>
                </c:pt>
                <c:pt idx="38">
                  <c:v>守口市</c:v>
                </c:pt>
                <c:pt idx="39">
                  <c:v>河南町</c:v>
                </c:pt>
                <c:pt idx="40">
                  <c:v>泉佐野市</c:v>
                </c:pt>
                <c:pt idx="41">
                  <c:v>田尻町</c:v>
                </c:pt>
                <c:pt idx="42">
                  <c:v>能勢町</c:v>
                </c:pt>
              </c:strCache>
            </c:strRef>
          </c:cat>
          <c:val>
            <c:numRef>
              <c:f>市区町村別_有所見者割合!$BL$6:$BL$48</c:f>
              <c:numCache>
                <c:formatCode>0.0%</c:formatCode>
                <c:ptCount val="43"/>
                <c:pt idx="0">
                  <c:v>0.48076923076923078</c:v>
                </c:pt>
                <c:pt idx="1">
                  <c:v>0.47483296213808462</c:v>
                </c:pt>
                <c:pt idx="2">
                  <c:v>0.47236180904522612</c:v>
                </c:pt>
                <c:pt idx="3">
                  <c:v>0.46808510638297873</c:v>
                </c:pt>
                <c:pt idx="4">
                  <c:v>0.46465598491988691</c:v>
                </c:pt>
                <c:pt idx="5">
                  <c:v>0.46153846153846156</c:v>
                </c:pt>
                <c:pt idx="6">
                  <c:v>0.45999573287817369</c:v>
                </c:pt>
                <c:pt idx="7">
                  <c:v>0.45283176244891149</c:v>
                </c:pt>
                <c:pt idx="8">
                  <c:v>0.452803738317757</c:v>
                </c:pt>
                <c:pt idx="9">
                  <c:v>0.4527046572172404</c:v>
                </c:pt>
                <c:pt idx="10">
                  <c:v>0.45053380782918151</c:v>
                </c:pt>
                <c:pt idx="11">
                  <c:v>0.44928768870933444</c:v>
                </c:pt>
                <c:pt idx="12">
                  <c:v>0.44827586206896552</c:v>
                </c:pt>
                <c:pt idx="13">
                  <c:v>0.44339125855713535</c:v>
                </c:pt>
                <c:pt idx="14">
                  <c:v>0.44306220095693782</c:v>
                </c:pt>
                <c:pt idx="15">
                  <c:v>0.44275714794163007</c:v>
                </c:pt>
                <c:pt idx="16">
                  <c:v>0.44149161144790638</c:v>
                </c:pt>
                <c:pt idx="17">
                  <c:v>0.44097995545657015</c:v>
                </c:pt>
                <c:pt idx="18">
                  <c:v>0.43300747556066704</c:v>
                </c:pt>
                <c:pt idx="19">
                  <c:v>0.43279569892473119</c:v>
                </c:pt>
                <c:pt idx="20">
                  <c:v>0.43010065505671835</c:v>
                </c:pt>
                <c:pt idx="21">
                  <c:v>0.42591145833333333</c:v>
                </c:pt>
                <c:pt idx="22">
                  <c:v>0.42577030812324929</c:v>
                </c:pt>
                <c:pt idx="23">
                  <c:v>0.42564559216384684</c:v>
                </c:pt>
                <c:pt idx="24">
                  <c:v>0.42200854700854701</c:v>
                </c:pt>
                <c:pt idx="25">
                  <c:v>0.4212218649517685</c:v>
                </c:pt>
                <c:pt idx="26">
                  <c:v>0.41807636539391008</c:v>
                </c:pt>
                <c:pt idx="27">
                  <c:v>0.41499299392807099</c:v>
                </c:pt>
                <c:pt idx="28">
                  <c:v>0.41300221448908575</c:v>
                </c:pt>
                <c:pt idx="29">
                  <c:v>0.40631962730403076</c:v>
                </c:pt>
                <c:pt idx="30">
                  <c:v>0.40485199198753619</c:v>
                </c:pt>
                <c:pt idx="31">
                  <c:v>0.40342205323193914</c:v>
                </c:pt>
                <c:pt idx="32">
                  <c:v>0.40129640542133177</c:v>
                </c:pt>
                <c:pt idx="33">
                  <c:v>0.39556230601598097</c:v>
                </c:pt>
                <c:pt idx="34">
                  <c:v>0.3948643410852713</c:v>
                </c:pt>
                <c:pt idx="35">
                  <c:v>0.39391958156260215</c:v>
                </c:pt>
                <c:pt idx="36">
                  <c:v>0.39122315592903828</c:v>
                </c:pt>
                <c:pt idx="37">
                  <c:v>0.39002862595419846</c:v>
                </c:pt>
                <c:pt idx="38">
                  <c:v>0.38157374456306842</c:v>
                </c:pt>
                <c:pt idx="39">
                  <c:v>0.36741214057507987</c:v>
                </c:pt>
                <c:pt idx="40">
                  <c:v>0.35884274381707887</c:v>
                </c:pt>
                <c:pt idx="41">
                  <c:v>0.34841628959276016</c:v>
                </c:pt>
                <c:pt idx="42">
                  <c:v>0.33512064343163539</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815616"/>
        <c:axId val="46493753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5646794209187184"/>
                  <c:y val="-0.8981624542378713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950-4688-B4FA-467587E496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市区町村別_有所見者割合!$BX$6:$BX$48</c:f>
              <c:numCache>
                <c:formatCode>0.0%</c:formatCode>
                <c:ptCount val="43"/>
                <c:pt idx="0">
                  <c:v>0.42975443383356071</c:v>
                </c:pt>
                <c:pt idx="1">
                  <c:v>0.42975443383356071</c:v>
                </c:pt>
                <c:pt idx="2">
                  <c:v>0.42975443383356071</c:v>
                </c:pt>
                <c:pt idx="3">
                  <c:v>0.42975443383356071</c:v>
                </c:pt>
                <c:pt idx="4">
                  <c:v>0.42975443383356071</c:v>
                </c:pt>
                <c:pt idx="5">
                  <c:v>0.42975443383356071</c:v>
                </c:pt>
                <c:pt idx="6">
                  <c:v>0.42975443383356071</c:v>
                </c:pt>
                <c:pt idx="7">
                  <c:v>0.42975443383356071</c:v>
                </c:pt>
                <c:pt idx="8">
                  <c:v>0.42975443383356071</c:v>
                </c:pt>
                <c:pt idx="9">
                  <c:v>0.42975443383356071</c:v>
                </c:pt>
                <c:pt idx="10">
                  <c:v>0.42975443383356071</c:v>
                </c:pt>
                <c:pt idx="11">
                  <c:v>0.42975443383356071</c:v>
                </c:pt>
                <c:pt idx="12">
                  <c:v>0.42975443383356071</c:v>
                </c:pt>
                <c:pt idx="13">
                  <c:v>0.42975443383356071</c:v>
                </c:pt>
                <c:pt idx="14">
                  <c:v>0.42975443383356071</c:v>
                </c:pt>
                <c:pt idx="15">
                  <c:v>0.42975443383356071</c:v>
                </c:pt>
                <c:pt idx="16">
                  <c:v>0.42975443383356071</c:v>
                </c:pt>
                <c:pt idx="17">
                  <c:v>0.42975443383356071</c:v>
                </c:pt>
                <c:pt idx="18">
                  <c:v>0.42975443383356071</c:v>
                </c:pt>
                <c:pt idx="19">
                  <c:v>0.42975443383356071</c:v>
                </c:pt>
                <c:pt idx="20">
                  <c:v>0.42975443383356071</c:v>
                </c:pt>
                <c:pt idx="21">
                  <c:v>0.42975443383356071</c:v>
                </c:pt>
                <c:pt idx="22">
                  <c:v>0.42975443383356071</c:v>
                </c:pt>
                <c:pt idx="23">
                  <c:v>0.42975443383356071</c:v>
                </c:pt>
                <c:pt idx="24">
                  <c:v>0.42975443383356071</c:v>
                </c:pt>
                <c:pt idx="25">
                  <c:v>0.42975443383356071</c:v>
                </c:pt>
                <c:pt idx="26">
                  <c:v>0.42975443383356071</c:v>
                </c:pt>
                <c:pt idx="27">
                  <c:v>0.42975443383356071</c:v>
                </c:pt>
                <c:pt idx="28">
                  <c:v>0.42975443383356071</c:v>
                </c:pt>
                <c:pt idx="29">
                  <c:v>0.42975443383356071</c:v>
                </c:pt>
                <c:pt idx="30">
                  <c:v>0.42975443383356071</c:v>
                </c:pt>
                <c:pt idx="31">
                  <c:v>0.42975443383356071</c:v>
                </c:pt>
                <c:pt idx="32">
                  <c:v>0.42975443383356071</c:v>
                </c:pt>
                <c:pt idx="33">
                  <c:v>0.42975443383356071</c:v>
                </c:pt>
                <c:pt idx="34">
                  <c:v>0.42975443383356071</c:v>
                </c:pt>
                <c:pt idx="35">
                  <c:v>0.42975443383356071</c:v>
                </c:pt>
                <c:pt idx="36">
                  <c:v>0.42975443383356071</c:v>
                </c:pt>
                <c:pt idx="37">
                  <c:v>0.42975443383356071</c:v>
                </c:pt>
                <c:pt idx="38">
                  <c:v>0.42975443383356071</c:v>
                </c:pt>
                <c:pt idx="39">
                  <c:v>0.42975443383356071</c:v>
                </c:pt>
                <c:pt idx="40">
                  <c:v>0.42975443383356071</c:v>
                </c:pt>
                <c:pt idx="41">
                  <c:v>0.42975443383356071</c:v>
                </c:pt>
                <c:pt idx="42">
                  <c:v>0.42975443383356071</c:v>
                </c:pt>
              </c:numCache>
            </c:numRef>
          </c:xVal>
          <c:yVal>
            <c:numRef>
              <c:f>市区町村別_有所見者割合!$CA$6:$CA$48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4938688"/>
        <c:axId val="464938112"/>
      </c:scatterChart>
      <c:catAx>
        <c:axId val="464815616"/>
        <c:scaling>
          <c:orientation val="maxMin"/>
        </c:scaling>
        <c:delete val="0"/>
        <c:axPos val="l"/>
        <c:numFmt formatCode="General" sourceLinked="0"/>
        <c:majorTickMark val="none"/>
        <c:minorTickMark val="none"/>
        <c:tickLblPos val="nextTo"/>
        <c:spPr>
          <a:ln>
            <a:solidFill>
              <a:srgbClr val="7F7F7F"/>
            </a:solidFill>
          </a:ln>
        </c:spPr>
        <c:crossAx val="464937536"/>
        <c:crossesAt val="0"/>
        <c:auto val="1"/>
        <c:lblAlgn val="ctr"/>
        <c:lblOffset val="100"/>
        <c:noMultiLvlLbl val="0"/>
      </c:catAx>
      <c:valAx>
        <c:axId val="46493753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815616"/>
        <c:crosses val="autoZero"/>
        <c:crossBetween val="between"/>
      </c:valAx>
      <c:valAx>
        <c:axId val="464938112"/>
        <c:scaling>
          <c:orientation val="minMax"/>
          <c:max val="50"/>
          <c:min val="0"/>
        </c:scaling>
        <c:delete val="1"/>
        <c:axPos val="r"/>
        <c:numFmt formatCode="General" sourceLinked="1"/>
        <c:majorTickMark val="out"/>
        <c:minorTickMark val="none"/>
        <c:tickLblPos val="nextTo"/>
        <c:crossAx val="464938688"/>
        <c:crosses val="max"/>
        <c:crossBetween val="midCat"/>
      </c:valAx>
      <c:valAx>
        <c:axId val="464938688"/>
        <c:scaling>
          <c:orientation val="minMax"/>
        </c:scaling>
        <c:delete val="1"/>
        <c:axPos val="b"/>
        <c:numFmt formatCode="0.0%" sourceLinked="1"/>
        <c:majorTickMark val="out"/>
        <c:minorTickMark val="none"/>
        <c:tickLblPos val="nextTo"/>
        <c:crossAx val="46493811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市区町村別_有所見者割合!$BM$5</c:f>
              <c:strCache>
                <c:ptCount val="1"/>
                <c:pt idx="0">
                  <c:v>有所見者割合 空腹時血糖</c:v>
                </c:pt>
              </c:strCache>
            </c:strRef>
          </c:tx>
          <c:spPr>
            <a:solidFill>
              <a:schemeClr val="accent4">
                <a:lumMod val="60000"/>
                <a:lumOff val="40000"/>
              </a:schemeClr>
            </a:solidFill>
            <a:ln>
              <a:noFill/>
            </a:ln>
          </c:spPr>
          <c:invertIfNegative val="0"/>
          <c:dLbls>
            <c:dLbl>
              <c:idx val="0"/>
              <c:layout>
                <c:manualLayout>
                  <c:x val="-3.3522258977927441E-3"/>
                  <c:y val="9.447861552421411E-1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9C-4D4A-B387-D010E66B6EB0}"/>
                </c:ext>
              </c:extLst>
            </c:dLbl>
            <c:dLbl>
              <c:idx val="16"/>
              <c:layout>
                <c:manualLayout>
                  <c:x val="4.604554012687427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C5-478B-AB23-BFC670727BC1}"/>
                </c:ext>
              </c:extLst>
            </c:dLbl>
            <c:dLbl>
              <c:idx val="17"/>
              <c:layout>
                <c:manualLayout>
                  <c:x val="4.604554012687427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C5-478B-AB23-BFC670727BC1}"/>
                </c:ext>
              </c:extLst>
            </c:dLbl>
            <c:dLbl>
              <c:idx val="18"/>
              <c:layout>
                <c:manualLayout>
                  <c:x val="6.1394053502500535E-3"/>
                  <c:y val="7.966828682203065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C5-478B-AB23-BFC670727BC1}"/>
                </c:ext>
              </c:extLst>
            </c:dLbl>
            <c:dLbl>
              <c:idx val="19"/>
              <c:layout>
                <c:manualLayout>
                  <c:x val="7.6742566878125673E-3"/>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C5-478B-AB23-BFC670727BC1}"/>
                </c:ext>
              </c:extLst>
            </c:dLbl>
            <c:dLbl>
              <c:idx val="20"/>
              <c:layout>
                <c:manualLayout>
                  <c:x val="9.20910802537508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C5-478B-AB23-BFC670727BC1}"/>
                </c:ext>
              </c:extLst>
            </c:dLbl>
            <c:dLbl>
              <c:idx val="21"/>
              <c:layout>
                <c:manualLayout>
                  <c:x val="9.20910802537508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C5-478B-AB23-BFC670727BC1}"/>
                </c:ext>
              </c:extLst>
            </c:dLbl>
            <c:dLbl>
              <c:idx val="22"/>
              <c:layout>
                <c:manualLayout>
                  <c:x val="9.20910802537496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AC5-478B-AB23-BFC670727BC1}"/>
                </c:ext>
              </c:extLst>
            </c:dLbl>
            <c:dLbl>
              <c:idx val="23"/>
              <c:layout>
                <c:manualLayout>
                  <c:x val="1.38136620380626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AC5-478B-AB23-BFC670727BC1}"/>
                </c:ext>
              </c:extLst>
            </c:dLbl>
            <c:dLbl>
              <c:idx val="24"/>
              <c:layout>
                <c:manualLayout>
                  <c:x val="1.6883364713187535E-2"/>
                  <c:y val="7.966828682203065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AC5-478B-AB23-BFC670727BC1}"/>
                </c:ext>
              </c:extLst>
            </c:dLbl>
            <c:dLbl>
              <c:idx val="25"/>
              <c:layout>
                <c:manualLayout>
                  <c:x val="1.6883364713187649E-2"/>
                  <c:y val="7.9668286673636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AC5-478B-AB23-BFC670727BC1}"/>
                </c:ext>
              </c:extLst>
            </c:dLbl>
            <c:dLbl>
              <c:idx val="26"/>
              <c:layout>
                <c:manualLayout>
                  <c:x val="1.841821605075016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AC5-478B-AB23-BFC670727BC1}"/>
                </c:ext>
              </c:extLst>
            </c:dLbl>
            <c:dLbl>
              <c:idx val="27"/>
              <c:layout>
                <c:manualLayout>
                  <c:x val="2.30227700634377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AC5-478B-AB23-BFC670727BC1}"/>
                </c:ext>
              </c:extLst>
            </c:dLbl>
            <c:dLbl>
              <c:idx val="28"/>
              <c:layout>
                <c:manualLayout>
                  <c:x val="2.4557621401000103E-2"/>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AC5-478B-AB23-BFC670727BC1}"/>
                </c:ext>
              </c:extLst>
            </c:dLbl>
            <c:dLbl>
              <c:idx val="29"/>
              <c:layout>
                <c:manualLayout>
                  <c:x val="3.0697026751250269E-2"/>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AC5-478B-AB23-BFC670727BC1}"/>
                </c:ext>
              </c:extLst>
            </c:dLbl>
            <c:dLbl>
              <c:idx val="30"/>
              <c:layout>
                <c:manualLayout>
                  <c:x val="3.22318780888126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AC5-478B-AB23-BFC670727BC1}"/>
                </c:ext>
              </c:extLst>
            </c:dLbl>
            <c:dLbl>
              <c:idx val="31"/>
              <c:layout>
                <c:manualLayout>
                  <c:x val="3.223187808881278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AC5-478B-AB23-BFC670727BC1}"/>
                </c:ext>
              </c:extLst>
            </c:dLbl>
            <c:dLbl>
              <c:idx val="32"/>
              <c:layout>
                <c:manualLayout>
                  <c:x val="3.5301580763937808E-2"/>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AC5-478B-AB23-BFC670727BC1}"/>
                </c:ext>
              </c:extLst>
            </c:dLbl>
            <c:dLbl>
              <c:idx val="33"/>
              <c:layout>
                <c:manualLayout>
                  <c:x val="3.68364321015003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AC5-478B-AB23-BFC670727BC1}"/>
                </c:ext>
              </c:extLst>
            </c:dLbl>
            <c:dLbl>
              <c:idx val="34"/>
              <c:layout>
                <c:manualLayout>
                  <c:x val="3.68364321015003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AC5-478B-AB23-BFC670727BC1}"/>
                </c:ext>
              </c:extLst>
            </c:dLbl>
            <c:dLbl>
              <c:idx val="35"/>
              <c:layout>
                <c:manualLayout>
                  <c:x val="4.4510688789312892E-2"/>
                  <c:y val="7.966828689622752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AC5-478B-AB23-BFC670727BC1}"/>
                </c:ext>
              </c:extLst>
            </c:dLbl>
            <c:dLbl>
              <c:idx val="36"/>
              <c:layout>
                <c:manualLayout>
                  <c:x val="4.60455401268752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AC5-478B-AB23-BFC670727BC1}"/>
                </c:ext>
              </c:extLst>
            </c:dLbl>
            <c:dLbl>
              <c:idx val="37"/>
              <c:layout>
                <c:manualLayout>
                  <c:x val="5.06500941395629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AC5-478B-AB23-BFC670727BC1}"/>
                </c:ext>
              </c:extLst>
            </c:dLbl>
            <c:dLbl>
              <c:idx val="38"/>
              <c:layout>
                <c:manualLayout>
                  <c:x val="5.06500941395628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AC5-478B-AB23-BFC670727BC1}"/>
                </c:ext>
              </c:extLst>
            </c:dLbl>
            <c:dLbl>
              <c:idx val="39"/>
              <c:layout>
                <c:manualLayout>
                  <c:x val="5.06500941395629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AC5-478B-AB23-BFC670727BC1}"/>
                </c:ext>
              </c:extLst>
            </c:dLbl>
            <c:dLbl>
              <c:idx val="40"/>
              <c:layout>
                <c:manualLayout>
                  <c:x val="5.06500941395629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AC5-478B-AB23-BFC670727BC1}"/>
                </c:ext>
              </c:extLst>
            </c:dLbl>
            <c:dLbl>
              <c:idx val="41"/>
              <c:layout>
                <c:manualLayout>
                  <c:x val="-4.604554012687540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AC5-478B-AB23-BFC670727BC1}"/>
                </c:ext>
              </c:extLst>
            </c:dLbl>
            <c:dLbl>
              <c:idx val="42"/>
              <c:layout>
                <c:manualLayout>
                  <c:x val="-4.604554012687540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AC5-478B-AB23-BFC670727BC1}"/>
                </c:ext>
              </c:extLst>
            </c:dLbl>
            <c:dLbl>
              <c:idx val="46"/>
              <c:layout>
                <c:manualLayout>
                  <c:x val="1.6761129488962491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19C-4D4A-B387-D010E66B6EB0}"/>
                </c:ext>
              </c:extLst>
            </c:dLbl>
            <c:dLbl>
              <c:idx val="47"/>
              <c:layout>
                <c:manualLayout>
                  <c:x val="1.6761129488963721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19C-4D4A-B387-D010E66B6EB0}"/>
                </c:ext>
              </c:extLst>
            </c:dLbl>
            <c:dLbl>
              <c:idx val="48"/>
              <c:layout>
                <c:manualLayout>
                  <c:x val="6.7044517955854883E-3"/>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9C-4D4A-B387-D010E66B6EB0}"/>
                </c:ext>
              </c:extLst>
            </c:dLbl>
            <c:dLbl>
              <c:idx val="49"/>
              <c:layout>
                <c:manualLayout>
                  <c:x val="8.3805647444818599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9C-4D4A-B387-D010E66B6EB0}"/>
                </c:ext>
              </c:extLst>
            </c:dLbl>
            <c:dLbl>
              <c:idx val="50"/>
              <c:layout>
                <c:manualLayout>
                  <c:x val="1.0056677693378232E-2"/>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9C-4D4A-B387-D010E66B6EB0}"/>
                </c:ext>
              </c:extLst>
            </c:dLbl>
            <c:dLbl>
              <c:idx val="51"/>
              <c:layout>
                <c:manualLayout>
                  <c:x val="1.0056677693378108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9C-4D4A-B387-D010E66B6EB0}"/>
                </c:ext>
              </c:extLst>
            </c:dLbl>
            <c:dLbl>
              <c:idx val="52"/>
              <c:layout>
                <c:manualLayout>
                  <c:x val="1.1732790642274482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19C-4D4A-B387-D010E66B6EB0}"/>
                </c:ext>
              </c:extLst>
            </c:dLbl>
            <c:dLbl>
              <c:idx val="53"/>
              <c:layout>
                <c:manualLayout>
                  <c:x val="1.3408903591170977E-2"/>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19C-4D4A-B387-D010E66B6EB0}"/>
                </c:ext>
              </c:extLst>
            </c:dLbl>
            <c:dLbl>
              <c:idx val="54"/>
              <c:layout>
                <c:manualLayout>
                  <c:x val="1.3408903591170977E-2"/>
                  <c:y val="1.62313025690308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19C-4D4A-B387-D010E66B6EB0}"/>
                </c:ext>
              </c:extLst>
            </c:dLbl>
            <c:dLbl>
              <c:idx val="55"/>
              <c:layout>
                <c:manualLayout>
                  <c:x val="1.50850165400673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19C-4D4A-B387-D010E66B6EB0}"/>
                </c:ext>
              </c:extLst>
            </c:dLbl>
            <c:dLbl>
              <c:idx val="56"/>
              <c:layout>
                <c:manualLayout>
                  <c:x val="1.6761129488963598E-2"/>
                  <c:y val="4.869390766174290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19C-4D4A-B387-D010E66B6EB0}"/>
                </c:ext>
              </c:extLst>
            </c:dLbl>
            <c:dLbl>
              <c:idx val="57"/>
              <c:layout>
                <c:manualLayout>
                  <c:x val="1.676112948896372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19C-4D4A-B387-D010E66B6EB0}"/>
                </c:ext>
              </c:extLst>
            </c:dLbl>
            <c:dLbl>
              <c:idx val="58"/>
              <c:layout>
                <c:manualLayout>
                  <c:x val="1.8437242437860091E-2"/>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19C-4D4A-B387-D010E66B6EB0}"/>
                </c:ext>
              </c:extLst>
            </c:dLbl>
            <c:dLbl>
              <c:idx val="59"/>
              <c:layout>
                <c:manualLayout>
                  <c:x val="1.8437242437860091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19C-4D4A-B387-D010E66B6EB0}"/>
                </c:ext>
              </c:extLst>
            </c:dLbl>
            <c:dLbl>
              <c:idx val="60"/>
              <c:layout>
                <c:manualLayout>
                  <c:x val="2.8493920131238325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19C-4D4A-B387-D010E66B6EB0}"/>
                </c:ext>
              </c:extLst>
            </c:dLbl>
            <c:dLbl>
              <c:idx val="61"/>
              <c:layout>
                <c:manualLayout>
                  <c:x val="-8.3805647444818599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19C-4D4A-B387-D010E66B6EB0}"/>
                </c:ext>
              </c:extLst>
            </c:dLbl>
            <c:dLbl>
              <c:idx val="62"/>
              <c:layout>
                <c:manualLayout>
                  <c:x val="-8.3805647444819831E-3"/>
                  <c:y val="1.62313025690308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19C-4D4A-B387-D010E66B6EB0}"/>
                </c:ext>
              </c:extLst>
            </c:dLbl>
            <c:dLbl>
              <c:idx val="63"/>
              <c:layout>
                <c:manualLayout>
                  <c:x val="-8.38056474448185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19C-4D4A-B387-D010E66B6EB0}"/>
                </c:ext>
              </c:extLst>
            </c:dLbl>
            <c:dLbl>
              <c:idx val="64"/>
              <c:layout>
                <c:manualLayout>
                  <c:x val="-8.3805647444818599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19C-4D4A-B387-D010E66B6EB0}"/>
                </c:ext>
              </c:extLst>
            </c:dLbl>
            <c:dLbl>
              <c:idx val="65"/>
              <c:layout>
                <c:manualLayout>
                  <c:x val="-5.02833884668911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19C-4D4A-B387-D010E66B6EB0}"/>
                </c:ext>
              </c:extLst>
            </c:dLbl>
            <c:dLbl>
              <c:idx val="66"/>
              <c:layout>
                <c:manualLayout>
                  <c:x val="-6.70445179558548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19C-4D4A-B387-D010E66B6EB0}"/>
                </c:ext>
              </c:extLst>
            </c:dLbl>
            <c:dLbl>
              <c:idx val="67"/>
              <c:layout>
                <c:manualLayout>
                  <c:x val="-3.35222589779286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19C-4D4A-B387-D010E66B6EB0}"/>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市区町村別_有所見者割合!$BM$6:$BM$48</c:f>
              <c:strCache>
                <c:ptCount val="43"/>
                <c:pt idx="0">
                  <c:v>岬町</c:v>
                </c:pt>
                <c:pt idx="1">
                  <c:v>門真市</c:v>
                </c:pt>
                <c:pt idx="2">
                  <c:v>堺市</c:v>
                </c:pt>
                <c:pt idx="3">
                  <c:v>和泉市</c:v>
                </c:pt>
                <c:pt idx="4">
                  <c:v>田尻町</c:v>
                </c:pt>
                <c:pt idx="5">
                  <c:v>箕面市</c:v>
                </c:pt>
                <c:pt idx="6">
                  <c:v>河内長野市</c:v>
                </c:pt>
                <c:pt idx="7">
                  <c:v>松原市</c:v>
                </c:pt>
                <c:pt idx="8">
                  <c:v>摂津市</c:v>
                </c:pt>
                <c:pt idx="9">
                  <c:v>岸和田市</c:v>
                </c:pt>
                <c:pt idx="10">
                  <c:v>忠岡町</c:v>
                </c:pt>
                <c:pt idx="11">
                  <c:v>泉南市</c:v>
                </c:pt>
                <c:pt idx="12">
                  <c:v>枚方市</c:v>
                </c:pt>
                <c:pt idx="13">
                  <c:v>熊取町</c:v>
                </c:pt>
                <c:pt idx="14">
                  <c:v>河南町</c:v>
                </c:pt>
                <c:pt idx="15">
                  <c:v>大阪市</c:v>
                </c:pt>
                <c:pt idx="16">
                  <c:v>守口市</c:v>
                </c:pt>
                <c:pt idx="17">
                  <c:v>高石市</c:v>
                </c:pt>
                <c:pt idx="18">
                  <c:v>泉佐野市</c:v>
                </c:pt>
                <c:pt idx="19">
                  <c:v>富田林市</c:v>
                </c:pt>
                <c:pt idx="20">
                  <c:v>高槻市</c:v>
                </c:pt>
                <c:pt idx="21">
                  <c:v>茨木市</c:v>
                </c:pt>
                <c:pt idx="22">
                  <c:v>千早赤阪村</c:v>
                </c:pt>
                <c:pt idx="23">
                  <c:v>吹田市</c:v>
                </c:pt>
                <c:pt idx="24">
                  <c:v>豊能町</c:v>
                </c:pt>
                <c:pt idx="25">
                  <c:v>豊中市</c:v>
                </c:pt>
                <c:pt idx="26">
                  <c:v>交野市</c:v>
                </c:pt>
                <c:pt idx="27">
                  <c:v>池田市</c:v>
                </c:pt>
                <c:pt idx="28">
                  <c:v>四條畷市</c:v>
                </c:pt>
                <c:pt idx="29">
                  <c:v>寝屋川市</c:v>
                </c:pt>
                <c:pt idx="30">
                  <c:v>阪南市</c:v>
                </c:pt>
                <c:pt idx="31">
                  <c:v>藤井寺市</c:v>
                </c:pt>
                <c:pt idx="32">
                  <c:v>太子町</c:v>
                </c:pt>
                <c:pt idx="33">
                  <c:v>貝塚市</c:v>
                </c:pt>
                <c:pt idx="34">
                  <c:v>大東市</c:v>
                </c:pt>
                <c:pt idx="35">
                  <c:v>柏原市</c:v>
                </c:pt>
                <c:pt idx="36">
                  <c:v>羽曳野市</c:v>
                </c:pt>
                <c:pt idx="37">
                  <c:v>大阪狭山市</c:v>
                </c:pt>
                <c:pt idx="38">
                  <c:v>島本町</c:v>
                </c:pt>
                <c:pt idx="39">
                  <c:v>泉大津市</c:v>
                </c:pt>
                <c:pt idx="40">
                  <c:v>八尾市</c:v>
                </c:pt>
                <c:pt idx="41">
                  <c:v>東大阪市</c:v>
                </c:pt>
                <c:pt idx="42">
                  <c:v>能勢町</c:v>
                </c:pt>
              </c:strCache>
            </c:strRef>
          </c:cat>
          <c:val>
            <c:numRef>
              <c:f>市区町村別_有所見者割合!$BN$6:$BN$48</c:f>
              <c:numCache>
                <c:formatCode>0.0%</c:formatCode>
                <c:ptCount val="43"/>
                <c:pt idx="0">
                  <c:v>0.45925925925925926</c:v>
                </c:pt>
                <c:pt idx="1">
                  <c:v>0.4421983575489577</c:v>
                </c:pt>
                <c:pt idx="2">
                  <c:v>0.43692600021112638</c:v>
                </c:pt>
                <c:pt idx="3">
                  <c:v>0.43660647103085026</c:v>
                </c:pt>
                <c:pt idx="4">
                  <c:v>0.43624161073825501</c:v>
                </c:pt>
                <c:pt idx="5">
                  <c:v>0.43390607101947309</c:v>
                </c:pt>
                <c:pt idx="6">
                  <c:v>0.43389911546736792</c:v>
                </c:pt>
                <c:pt idx="7">
                  <c:v>0.42844444444444446</c:v>
                </c:pt>
                <c:pt idx="8">
                  <c:v>0.41614906832298137</c:v>
                </c:pt>
                <c:pt idx="9">
                  <c:v>0.41184387617765816</c:v>
                </c:pt>
                <c:pt idx="10">
                  <c:v>0.4086687306501548</c:v>
                </c:pt>
                <c:pt idx="11">
                  <c:v>0.40708729472774419</c:v>
                </c:pt>
                <c:pt idx="12">
                  <c:v>0.40694687082519782</c:v>
                </c:pt>
                <c:pt idx="13">
                  <c:v>0.4034229828850856</c:v>
                </c:pt>
                <c:pt idx="14">
                  <c:v>0.40301003344481606</c:v>
                </c:pt>
                <c:pt idx="15">
                  <c:v>0.40092455737601812</c:v>
                </c:pt>
                <c:pt idx="16">
                  <c:v>0.3987915407854985</c:v>
                </c:pt>
                <c:pt idx="17">
                  <c:v>0.39809193408499566</c:v>
                </c:pt>
                <c:pt idx="18">
                  <c:v>0.39741427768409221</c:v>
                </c:pt>
                <c:pt idx="19">
                  <c:v>0.39704006124011226</c:v>
                </c:pt>
                <c:pt idx="20">
                  <c:v>0.39634991529339286</c:v>
                </c:pt>
                <c:pt idx="21">
                  <c:v>0.39580419580419579</c:v>
                </c:pt>
                <c:pt idx="22">
                  <c:v>0.39498432601880878</c:v>
                </c:pt>
                <c:pt idx="23">
                  <c:v>0.39190620806554133</c:v>
                </c:pt>
                <c:pt idx="24">
                  <c:v>0.3905511811023622</c:v>
                </c:pt>
                <c:pt idx="25">
                  <c:v>0.39033170480843404</c:v>
                </c:pt>
                <c:pt idx="26">
                  <c:v>0.39022881880024735</c:v>
                </c:pt>
                <c:pt idx="27">
                  <c:v>0.38747553816046965</c:v>
                </c:pt>
                <c:pt idx="28">
                  <c:v>0.38590872698158529</c:v>
                </c:pt>
                <c:pt idx="29">
                  <c:v>0.38202090592334492</c:v>
                </c:pt>
                <c:pt idx="30">
                  <c:v>0.38170347003154576</c:v>
                </c:pt>
                <c:pt idx="31">
                  <c:v>0.38149649834131955</c:v>
                </c:pt>
                <c:pt idx="32">
                  <c:v>0.37960339943342775</c:v>
                </c:pt>
                <c:pt idx="33">
                  <c:v>0.37836222355050808</c:v>
                </c:pt>
                <c:pt idx="34">
                  <c:v>0.37809917355371903</c:v>
                </c:pt>
                <c:pt idx="35">
                  <c:v>0.37371134020618557</c:v>
                </c:pt>
                <c:pt idx="36">
                  <c:v>0.37271589486858575</c:v>
                </c:pt>
                <c:pt idx="37">
                  <c:v>0.37011615628299893</c:v>
                </c:pt>
                <c:pt idx="38">
                  <c:v>0.36989795918367346</c:v>
                </c:pt>
                <c:pt idx="39">
                  <c:v>0.36644457904300426</c:v>
                </c:pt>
                <c:pt idx="40">
                  <c:v>0.36619718309859156</c:v>
                </c:pt>
                <c:pt idx="41">
                  <c:v>0.35870776086149275</c:v>
                </c:pt>
                <c:pt idx="42">
                  <c:v>0.31438127090301005</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018944"/>
        <c:axId val="46494156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5184782608695652"/>
                  <c:y val="-0.8981624542378713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05B-4B1E-8FDD-7E7A53540B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市区町村別_有所見者割合!$BY$6:$BY$48</c:f>
              <c:numCache>
                <c:formatCode>0.0%</c:formatCode>
                <c:ptCount val="43"/>
                <c:pt idx="0">
                  <c:v>0.39949212212154439</c:v>
                </c:pt>
                <c:pt idx="1">
                  <c:v>0.39949212212154439</c:v>
                </c:pt>
                <c:pt idx="2">
                  <c:v>0.39949212212154439</c:v>
                </c:pt>
                <c:pt idx="3">
                  <c:v>0.39949212212154439</c:v>
                </c:pt>
                <c:pt idx="4">
                  <c:v>0.39949212212154439</c:v>
                </c:pt>
                <c:pt idx="5">
                  <c:v>0.39949212212154439</c:v>
                </c:pt>
                <c:pt idx="6">
                  <c:v>0.39949212212154439</c:v>
                </c:pt>
                <c:pt idx="7">
                  <c:v>0.39949212212154439</c:v>
                </c:pt>
                <c:pt idx="8">
                  <c:v>0.39949212212154439</c:v>
                </c:pt>
                <c:pt idx="9">
                  <c:v>0.39949212212154439</c:v>
                </c:pt>
                <c:pt idx="10">
                  <c:v>0.39949212212154439</c:v>
                </c:pt>
                <c:pt idx="11">
                  <c:v>0.39949212212154439</c:v>
                </c:pt>
                <c:pt idx="12">
                  <c:v>0.39949212212154439</c:v>
                </c:pt>
                <c:pt idx="13">
                  <c:v>0.39949212212154439</c:v>
                </c:pt>
                <c:pt idx="14">
                  <c:v>0.39949212212154439</c:v>
                </c:pt>
                <c:pt idx="15">
                  <c:v>0.39949212212154439</c:v>
                </c:pt>
                <c:pt idx="16">
                  <c:v>0.39949212212154439</c:v>
                </c:pt>
                <c:pt idx="17">
                  <c:v>0.39949212212154439</c:v>
                </c:pt>
                <c:pt idx="18">
                  <c:v>0.39949212212154439</c:v>
                </c:pt>
                <c:pt idx="19">
                  <c:v>0.39949212212154439</c:v>
                </c:pt>
                <c:pt idx="20">
                  <c:v>0.39949212212154439</c:v>
                </c:pt>
                <c:pt idx="21">
                  <c:v>0.39949212212154439</c:v>
                </c:pt>
                <c:pt idx="22">
                  <c:v>0.39949212212154439</c:v>
                </c:pt>
                <c:pt idx="23">
                  <c:v>0.39949212212154439</c:v>
                </c:pt>
                <c:pt idx="24">
                  <c:v>0.39949212212154439</c:v>
                </c:pt>
                <c:pt idx="25">
                  <c:v>0.39949212212154439</c:v>
                </c:pt>
                <c:pt idx="26">
                  <c:v>0.39949212212154439</c:v>
                </c:pt>
                <c:pt idx="27">
                  <c:v>0.39949212212154439</c:v>
                </c:pt>
                <c:pt idx="28">
                  <c:v>0.39949212212154439</c:v>
                </c:pt>
                <c:pt idx="29">
                  <c:v>0.39949212212154439</c:v>
                </c:pt>
                <c:pt idx="30">
                  <c:v>0.39949212212154439</c:v>
                </c:pt>
                <c:pt idx="31">
                  <c:v>0.39949212212154439</c:v>
                </c:pt>
                <c:pt idx="32">
                  <c:v>0.39949212212154439</c:v>
                </c:pt>
                <c:pt idx="33">
                  <c:v>0.39949212212154439</c:v>
                </c:pt>
                <c:pt idx="34">
                  <c:v>0.39949212212154439</c:v>
                </c:pt>
                <c:pt idx="35">
                  <c:v>0.39949212212154439</c:v>
                </c:pt>
                <c:pt idx="36">
                  <c:v>0.39949212212154439</c:v>
                </c:pt>
                <c:pt idx="37">
                  <c:v>0.39949212212154439</c:v>
                </c:pt>
                <c:pt idx="38">
                  <c:v>0.39949212212154439</c:v>
                </c:pt>
                <c:pt idx="39">
                  <c:v>0.39949212212154439</c:v>
                </c:pt>
                <c:pt idx="40">
                  <c:v>0.39949212212154439</c:v>
                </c:pt>
                <c:pt idx="41">
                  <c:v>0.39949212212154439</c:v>
                </c:pt>
                <c:pt idx="42">
                  <c:v>0.39949212212154439</c:v>
                </c:pt>
              </c:numCache>
            </c:numRef>
          </c:xVal>
          <c:yVal>
            <c:numRef>
              <c:f>市区町村別_有所見者割合!$CA$6:$CA$48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4942720"/>
        <c:axId val="464942144"/>
      </c:scatterChart>
      <c:catAx>
        <c:axId val="464018944"/>
        <c:scaling>
          <c:orientation val="maxMin"/>
        </c:scaling>
        <c:delete val="0"/>
        <c:axPos val="l"/>
        <c:numFmt formatCode="General" sourceLinked="0"/>
        <c:majorTickMark val="none"/>
        <c:minorTickMark val="none"/>
        <c:tickLblPos val="nextTo"/>
        <c:spPr>
          <a:ln>
            <a:solidFill>
              <a:srgbClr val="7F7F7F"/>
            </a:solidFill>
          </a:ln>
        </c:spPr>
        <c:crossAx val="464941568"/>
        <c:crossesAt val="0"/>
        <c:auto val="1"/>
        <c:lblAlgn val="ctr"/>
        <c:lblOffset val="100"/>
        <c:noMultiLvlLbl val="0"/>
      </c:catAx>
      <c:valAx>
        <c:axId val="46494156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018944"/>
        <c:crosses val="autoZero"/>
        <c:crossBetween val="between"/>
      </c:valAx>
      <c:valAx>
        <c:axId val="464942144"/>
        <c:scaling>
          <c:orientation val="minMax"/>
          <c:max val="50"/>
          <c:min val="0"/>
        </c:scaling>
        <c:delete val="1"/>
        <c:axPos val="r"/>
        <c:numFmt formatCode="General" sourceLinked="1"/>
        <c:majorTickMark val="out"/>
        <c:minorTickMark val="none"/>
        <c:tickLblPos val="nextTo"/>
        <c:crossAx val="464942720"/>
        <c:crosses val="max"/>
        <c:crossBetween val="midCat"/>
      </c:valAx>
      <c:valAx>
        <c:axId val="464942720"/>
        <c:scaling>
          <c:orientation val="minMax"/>
        </c:scaling>
        <c:delete val="1"/>
        <c:axPos val="b"/>
        <c:numFmt formatCode="0.0%" sourceLinked="1"/>
        <c:majorTickMark val="out"/>
        <c:minorTickMark val="none"/>
        <c:tickLblPos val="nextTo"/>
        <c:crossAx val="4649421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市区町村別_有所見者割合!$BO$5</c:f>
              <c:strCache>
                <c:ptCount val="1"/>
                <c:pt idx="0">
                  <c:v>有所見者割合 HbA1c</c:v>
                </c:pt>
              </c:strCache>
            </c:strRef>
          </c:tx>
          <c:spPr>
            <a:solidFill>
              <a:schemeClr val="accent4">
                <a:lumMod val="60000"/>
                <a:lumOff val="40000"/>
              </a:schemeClr>
            </a:solidFill>
            <a:ln>
              <a:noFill/>
            </a:ln>
          </c:spPr>
          <c:invertIfNegative val="0"/>
          <c:dLbls>
            <c:dLbl>
              <c:idx val="10"/>
              <c:layout>
                <c:manualLayout>
                  <c:x val="1.53485133756251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63-4DFB-B801-5DF8D90DDCC9}"/>
                </c:ext>
              </c:extLst>
            </c:dLbl>
            <c:dLbl>
              <c:idx val="11"/>
              <c:layout>
                <c:manualLayout>
                  <c:x val="4.6045540126875405E-3"/>
                  <c:y val="7.966828678493221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63-4DFB-B801-5DF8D90DDCC9}"/>
                </c:ext>
              </c:extLst>
            </c:dLbl>
            <c:dLbl>
              <c:idx val="12"/>
              <c:layout>
                <c:manualLayout>
                  <c:x val="3.0697026751250267E-3"/>
                  <c:y val="7.966828671073534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63-4DFB-B801-5DF8D90DDCC9}"/>
                </c:ext>
              </c:extLst>
            </c:dLbl>
            <c:dLbl>
              <c:idx val="13"/>
              <c:layout>
                <c:manualLayout>
                  <c:x val="4.604554012687540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63-4DFB-B801-5DF8D90DDCC9}"/>
                </c:ext>
              </c:extLst>
            </c:dLbl>
            <c:dLbl>
              <c:idx val="14"/>
              <c:layout>
                <c:manualLayout>
                  <c:x val="7.6742566878125673E-3"/>
                  <c:y val="7.966828682203065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63-4DFB-B801-5DF8D90DDCC9}"/>
                </c:ext>
              </c:extLst>
            </c:dLbl>
            <c:dLbl>
              <c:idx val="15"/>
              <c:layout>
                <c:manualLayout>
                  <c:x val="6.1394053502500535E-3"/>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63-4DFB-B801-5DF8D90DDCC9}"/>
                </c:ext>
              </c:extLst>
            </c:dLbl>
            <c:dLbl>
              <c:idx val="16"/>
              <c:layout>
                <c:manualLayout>
                  <c:x val="6.1394053502500535E-3"/>
                  <c:y val="1.593365734956675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763-4DFB-B801-5DF8D90DDCC9}"/>
                </c:ext>
              </c:extLst>
            </c:dLbl>
            <c:dLbl>
              <c:idx val="17"/>
              <c:layout>
                <c:manualLayout>
                  <c:x val="7.6742566878125673E-3"/>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763-4DFB-B801-5DF8D90DDCC9}"/>
                </c:ext>
              </c:extLst>
            </c:dLbl>
            <c:dLbl>
              <c:idx val="18"/>
              <c:layout>
                <c:manualLayout>
                  <c:x val="1.0743959362937594E-2"/>
                  <c:y val="7.966828682203065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763-4DFB-B801-5DF8D90DDCC9}"/>
                </c:ext>
              </c:extLst>
            </c:dLbl>
            <c:dLbl>
              <c:idx val="19"/>
              <c:layout>
                <c:manualLayout>
                  <c:x val="1.2278810700500107E-2"/>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763-4DFB-B801-5DF8D90DDCC9}"/>
                </c:ext>
              </c:extLst>
            </c:dLbl>
            <c:dLbl>
              <c:idx val="20"/>
              <c:layout>
                <c:manualLayout>
                  <c:x val="1.2278810700500107E-2"/>
                  <c:y val="1.593365734956675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763-4DFB-B801-5DF8D90DDCC9}"/>
                </c:ext>
              </c:extLst>
            </c:dLbl>
            <c:dLbl>
              <c:idx val="21"/>
              <c:layout>
                <c:manualLayout>
                  <c:x val="1.38136620380625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763-4DFB-B801-5DF8D90DDCC9}"/>
                </c:ext>
              </c:extLst>
            </c:dLbl>
            <c:dLbl>
              <c:idx val="22"/>
              <c:layout>
                <c:manualLayout>
                  <c:x val="1.38136620380626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763-4DFB-B801-5DF8D90DDCC9}"/>
                </c:ext>
              </c:extLst>
            </c:dLbl>
            <c:dLbl>
              <c:idx val="23"/>
              <c:layout>
                <c:manualLayout>
                  <c:x val="1.6883364713187535E-2"/>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763-4DFB-B801-5DF8D90DDCC9}"/>
                </c:ext>
              </c:extLst>
            </c:dLbl>
            <c:dLbl>
              <c:idx val="24"/>
              <c:layout>
                <c:manualLayout>
                  <c:x val="1.84182160507500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763-4DFB-B801-5DF8D90DDCC9}"/>
                </c:ext>
              </c:extLst>
            </c:dLbl>
            <c:dLbl>
              <c:idx val="25"/>
              <c:layout>
                <c:manualLayout>
                  <c:x val="1.84182160507500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763-4DFB-B801-5DF8D90DDCC9}"/>
                </c:ext>
              </c:extLst>
            </c:dLbl>
            <c:dLbl>
              <c:idx val="26"/>
              <c:layout>
                <c:manualLayout>
                  <c:x val="1.841821605075016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763-4DFB-B801-5DF8D90DDCC9}"/>
                </c:ext>
              </c:extLst>
            </c:dLbl>
            <c:dLbl>
              <c:idx val="27"/>
              <c:layout>
                <c:manualLayout>
                  <c:x val="2.00943462240300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E3-4943-BC67-9E66A91A8D67}"/>
                </c:ext>
              </c:extLst>
            </c:dLbl>
            <c:dLbl>
              <c:idx val="28"/>
              <c:layout>
                <c:manualLayout>
                  <c:x val="2.00943462240299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E3-4943-BC67-9E66A91A8D67}"/>
                </c:ext>
              </c:extLst>
            </c:dLbl>
            <c:dLbl>
              <c:idx val="29"/>
              <c:layout>
                <c:manualLayout>
                  <c:x val="2.1770476397309814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E3-4943-BC67-9E66A91A8D67}"/>
                </c:ext>
              </c:extLst>
            </c:dLbl>
            <c:dLbl>
              <c:idx val="30"/>
              <c:layout>
                <c:manualLayout>
                  <c:x val="2.177047639730992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E3-4943-BC67-9E66A91A8D67}"/>
                </c:ext>
              </c:extLst>
            </c:dLbl>
            <c:dLbl>
              <c:idx val="31"/>
              <c:layout>
                <c:manualLayout>
                  <c:x val="2.3446606570589695E-2"/>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E3-4943-BC67-9E66A91A8D67}"/>
                </c:ext>
              </c:extLst>
            </c:dLbl>
            <c:dLbl>
              <c:idx val="32"/>
              <c:layout>
                <c:manualLayout>
                  <c:x val="2.4981457908152319E-2"/>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E3-4943-BC67-9E66A91A8D67}"/>
                </c:ext>
              </c:extLst>
            </c:dLbl>
            <c:dLbl>
              <c:idx val="33"/>
              <c:layout>
                <c:manualLayout>
                  <c:x val="2.5122615889433549E-2"/>
                  <c:y val="2.434695383842973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E3-4943-BC67-9E66A91A8D67}"/>
                </c:ext>
              </c:extLst>
            </c:dLbl>
            <c:dLbl>
              <c:idx val="34"/>
              <c:layout>
                <c:manualLayout>
                  <c:x val="2.8333597400275943E-2"/>
                  <c:y val="2.390048602435013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E3-4943-BC67-9E66A91A8D67}"/>
                </c:ext>
              </c:extLst>
            </c:dLbl>
            <c:dLbl>
              <c:idx val="35"/>
              <c:layout>
                <c:manualLayout>
                  <c:x val="3.0009727573555939E-2"/>
                  <c:y val="1.593365734956675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E3-4943-BC67-9E66A91A8D67}"/>
                </c:ext>
              </c:extLst>
            </c:dLbl>
            <c:dLbl>
              <c:idx val="36"/>
              <c:layout>
                <c:manualLayout>
                  <c:x val="3.322070908439833E-2"/>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E3-4943-BC67-9E66A91A8D67}"/>
                </c:ext>
              </c:extLst>
            </c:dLbl>
            <c:dLbl>
              <c:idx val="37"/>
              <c:layout>
                <c:manualLayout>
                  <c:x val="3.3503266755833067E-2"/>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6E3-4943-BC67-9E66A91A8D67}"/>
                </c:ext>
              </c:extLst>
            </c:dLbl>
            <c:dLbl>
              <c:idx val="38"/>
              <c:layout>
                <c:manualLayout>
                  <c:x val="3.8107820768520609E-2"/>
                  <c:y val="1.62313025463560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6E3-4943-BC67-9E66A91A8D67}"/>
                </c:ext>
              </c:extLst>
            </c:dLbl>
            <c:dLbl>
              <c:idx val="39"/>
              <c:layout>
                <c:manualLayout>
                  <c:x val="3.8107820768520498E-2"/>
                  <c:y val="1.623130256147258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6E3-4943-BC67-9E66A91A8D67}"/>
                </c:ext>
              </c:extLst>
            </c:dLbl>
            <c:dLbl>
              <c:idx val="40"/>
              <c:layout>
                <c:manualLayout>
                  <c:x val="3.81078207685206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6E3-4943-BC67-9E66A91A8D67}"/>
                </c:ext>
              </c:extLst>
            </c:dLbl>
            <c:dLbl>
              <c:idx val="41"/>
              <c:layout>
                <c:manualLayout>
                  <c:x val="4.1318802279362896E-2"/>
                  <c:y val="1.593365734956675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6E3-4943-BC67-9E66A91A8D67}"/>
                </c:ext>
              </c:extLst>
            </c:dLbl>
            <c:dLbl>
              <c:idx val="42"/>
              <c:layout>
                <c:manualLayout>
                  <c:x val="5.06690682860194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6E3-4943-BC67-9E66A91A8D67}"/>
                </c:ext>
              </c:extLst>
            </c:dLbl>
            <c:dLbl>
              <c:idx val="43"/>
              <c:layout>
                <c:manualLayout>
                  <c:x val="1.8437242437860091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6E3-4943-BC67-9E66A91A8D67}"/>
                </c:ext>
              </c:extLst>
            </c:dLbl>
            <c:dLbl>
              <c:idx val="44"/>
              <c:layout>
                <c:manualLayout>
                  <c:x val="2.0113355386756463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6E3-4943-BC67-9E66A91A8D67}"/>
                </c:ext>
              </c:extLst>
            </c:dLbl>
            <c:dLbl>
              <c:idx val="45"/>
              <c:layout>
                <c:manualLayout>
                  <c:x val="2.0113355386756342E-2"/>
                  <c:y val="1.511657848387425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6E3-4943-BC67-9E66A91A8D67}"/>
                </c:ext>
              </c:extLst>
            </c:dLbl>
            <c:dLbl>
              <c:idx val="46"/>
              <c:layout>
                <c:manualLayout>
                  <c:x val="2.3465581284549085E-2"/>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6E3-4943-BC67-9E66A91A8D67}"/>
                </c:ext>
              </c:extLst>
            </c:dLbl>
            <c:dLbl>
              <c:idx val="47"/>
              <c:layout>
                <c:manualLayout>
                  <c:x val="2.346558128454921E-2"/>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6E3-4943-BC67-9E66A91A8D67}"/>
                </c:ext>
              </c:extLst>
            </c:dLbl>
            <c:dLbl>
              <c:idx val="48"/>
              <c:layout>
                <c:manualLayout>
                  <c:x val="2.346558128454921E-2"/>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6E3-4943-BC67-9E66A91A8D67}"/>
                </c:ext>
              </c:extLst>
            </c:dLbl>
            <c:dLbl>
              <c:idx val="49"/>
              <c:layout>
                <c:manualLayout>
                  <c:x val="2.3465581284549085E-2"/>
                  <c:y val="4.0578256377227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6E3-4943-BC67-9E66A91A8D67}"/>
                </c:ext>
              </c:extLst>
            </c:dLbl>
            <c:dLbl>
              <c:idx val="50"/>
              <c:layout>
                <c:manualLayout>
                  <c:x val="2.3465581284549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6E3-4943-BC67-9E66A91A8D67}"/>
                </c:ext>
              </c:extLst>
            </c:dLbl>
            <c:dLbl>
              <c:idx val="51"/>
              <c:layout>
                <c:manualLayout>
                  <c:x val="2.3465581284549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6E3-4943-BC67-9E66A91A8D67}"/>
                </c:ext>
              </c:extLst>
            </c:dLbl>
            <c:dLbl>
              <c:idx val="52"/>
              <c:layout>
                <c:manualLayout>
                  <c:x val="2.514169423344558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6E3-4943-BC67-9E66A91A8D67}"/>
                </c:ext>
              </c:extLst>
            </c:dLbl>
            <c:dLbl>
              <c:idx val="53"/>
              <c:layout>
                <c:manualLayout>
                  <c:x val="2.5141694233445581E-2"/>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6E3-4943-BC67-9E66A91A8D67}"/>
                </c:ext>
              </c:extLst>
            </c:dLbl>
            <c:dLbl>
              <c:idx val="54"/>
              <c:layout>
                <c:manualLayout>
                  <c:x val="2.5141694233445581E-2"/>
                  <c:y val="1.511657848387425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36E3-4943-BC67-9E66A91A8D67}"/>
                </c:ext>
              </c:extLst>
            </c:dLbl>
            <c:dLbl>
              <c:idx val="55"/>
              <c:layout>
                <c:manualLayout>
                  <c:x val="2.514169423344558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6E3-4943-BC67-9E66A91A8D67}"/>
                </c:ext>
              </c:extLst>
            </c:dLbl>
            <c:dLbl>
              <c:idx val="56"/>
              <c:layout>
                <c:manualLayout>
                  <c:x val="2.6817807182341953E-2"/>
                  <c:y val="4.869390766174290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36E3-4943-BC67-9E66A91A8D67}"/>
                </c:ext>
              </c:extLst>
            </c:dLbl>
            <c:dLbl>
              <c:idx val="57"/>
              <c:layout>
                <c:manualLayout>
                  <c:x val="2.8493920131238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36E3-4943-BC67-9E66A91A8D67}"/>
                </c:ext>
              </c:extLst>
            </c:dLbl>
            <c:dLbl>
              <c:idx val="58"/>
              <c:layout>
                <c:manualLayout>
                  <c:x val="-6.8508140889943277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E3-4943-BC67-9E66A91A8D67}"/>
                </c:ext>
              </c:extLst>
            </c:dLbl>
            <c:dLbl>
              <c:idx val="59"/>
              <c:layout>
                <c:manualLayout>
                  <c:x val="-6.850814088994215E-3"/>
                  <c:y val="4.761904761904761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E3-4943-BC67-9E66A91A8D67}"/>
                </c:ext>
              </c:extLst>
            </c:dLbl>
            <c:dLbl>
              <c:idx val="60"/>
              <c:layout>
                <c:manualLayout>
                  <c:x val="-3.7783988406790052E-3"/>
                  <c:y val="-1.4319234780093351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E3-4943-BC67-9E66A91A8D67}"/>
                </c:ext>
              </c:extLst>
            </c:dLbl>
            <c:dLbl>
              <c:idx val="61"/>
              <c:layout>
                <c:manualLayout>
                  <c:x val="-3.7783988406790052E-3"/>
                  <c:y val="2.399871752343670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E3-4943-BC67-9E66A91A8D67}"/>
                </c:ext>
              </c:extLst>
            </c:dLbl>
            <c:dLbl>
              <c:idx val="62"/>
              <c:layout>
                <c:manualLayout>
                  <c:x val="-3.35222589779286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E3-4943-BC67-9E66A91A8D67}"/>
                </c:ext>
              </c:extLst>
            </c:dLbl>
            <c:dLbl>
              <c:idx val="63"/>
              <c:layout>
                <c:manualLayout>
                  <c:x val="-3.3522258977928669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E3-4943-BC67-9E66A91A8D67}"/>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市区町村別_有所見者割合!$BO$6:$BO$48</c:f>
              <c:strCache>
                <c:ptCount val="43"/>
                <c:pt idx="0">
                  <c:v>吹田市</c:v>
                </c:pt>
                <c:pt idx="1">
                  <c:v>田尻町</c:v>
                </c:pt>
                <c:pt idx="2">
                  <c:v>能勢町</c:v>
                </c:pt>
                <c:pt idx="3">
                  <c:v>高石市</c:v>
                </c:pt>
                <c:pt idx="4">
                  <c:v>箕面市</c:v>
                </c:pt>
                <c:pt idx="5">
                  <c:v>河内長野市</c:v>
                </c:pt>
                <c:pt idx="6">
                  <c:v>堺市</c:v>
                </c:pt>
                <c:pt idx="7">
                  <c:v>四條畷市</c:v>
                </c:pt>
                <c:pt idx="8">
                  <c:v>枚方市</c:v>
                </c:pt>
                <c:pt idx="9">
                  <c:v>富田林市</c:v>
                </c:pt>
                <c:pt idx="10">
                  <c:v>高槻市</c:v>
                </c:pt>
                <c:pt idx="11">
                  <c:v>和泉市</c:v>
                </c:pt>
                <c:pt idx="12">
                  <c:v>泉佐野市</c:v>
                </c:pt>
                <c:pt idx="13">
                  <c:v>茨木市</c:v>
                </c:pt>
                <c:pt idx="14">
                  <c:v>門真市</c:v>
                </c:pt>
                <c:pt idx="15">
                  <c:v>大阪狭山市</c:v>
                </c:pt>
                <c:pt idx="16">
                  <c:v>藤井寺市</c:v>
                </c:pt>
                <c:pt idx="17">
                  <c:v>岸和田市</c:v>
                </c:pt>
                <c:pt idx="18">
                  <c:v>岬町</c:v>
                </c:pt>
                <c:pt idx="19">
                  <c:v>松原市</c:v>
                </c:pt>
                <c:pt idx="20">
                  <c:v>大東市</c:v>
                </c:pt>
                <c:pt idx="21">
                  <c:v>千早赤阪村</c:v>
                </c:pt>
                <c:pt idx="22">
                  <c:v>泉大津市</c:v>
                </c:pt>
                <c:pt idx="23">
                  <c:v>大阪市</c:v>
                </c:pt>
                <c:pt idx="24">
                  <c:v>羽曳野市</c:v>
                </c:pt>
                <c:pt idx="25">
                  <c:v>柏原市</c:v>
                </c:pt>
                <c:pt idx="26">
                  <c:v>交野市</c:v>
                </c:pt>
                <c:pt idx="27">
                  <c:v>八尾市</c:v>
                </c:pt>
                <c:pt idx="28">
                  <c:v>貝塚市</c:v>
                </c:pt>
                <c:pt idx="29">
                  <c:v>忠岡町</c:v>
                </c:pt>
                <c:pt idx="30">
                  <c:v>池田市</c:v>
                </c:pt>
                <c:pt idx="31">
                  <c:v>阪南市</c:v>
                </c:pt>
                <c:pt idx="32">
                  <c:v>太子町</c:v>
                </c:pt>
                <c:pt idx="33">
                  <c:v>東大阪市</c:v>
                </c:pt>
                <c:pt idx="34">
                  <c:v>熊取町</c:v>
                </c:pt>
                <c:pt idx="35">
                  <c:v>寝屋川市</c:v>
                </c:pt>
                <c:pt idx="36">
                  <c:v>泉南市</c:v>
                </c:pt>
                <c:pt idx="37">
                  <c:v>摂津市</c:v>
                </c:pt>
                <c:pt idx="38">
                  <c:v>河南町</c:v>
                </c:pt>
                <c:pt idx="39">
                  <c:v>島本町</c:v>
                </c:pt>
                <c:pt idx="40">
                  <c:v>守口市</c:v>
                </c:pt>
                <c:pt idx="41">
                  <c:v>豊中市</c:v>
                </c:pt>
                <c:pt idx="42">
                  <c:v>豊能町</c:v>
                </c:pt>
              </c:strCache>
            </c:strRef>
          </c:cat>
          <c:val>
            <c:numRef>
              <c:f>市区町村別_有所見者割合!$BP$6:$BP$48</c:f>
              <c:numCache>
                <c:formatCode>0.0%</c:formatCode>
                <c:ptCount val="43"/>
                <c:pt idx="0">
                  <c:v>0.81440755621343486</c:v>
                </c:pt>
                <c:pt idx="1">
                  <c:v>0.62895927601809953</c:v>
                </c:pt>
                <c:pt idx="2">
                  <c:v>0.62466487935656834</c:v>
                </c:pt>
                <c:pt idx="3">
                  <c:v>0.61939750183688469</c:v>
                </c:pt>
                <c:pt idx="4">
                  <c:v>0.61622464898595941</c:v>
                </c:pt>
                <c:pt idx="5">
                  <c:v>0.61336032388663964</c:v>
                </c:pt>
                <c:pt idx="6">
                  <c:v>0.61205713414324203</c:v>
                </c:pt>
                <c:pt idx="7">
                  <c:v>0.6115015974440895</c:v>
                </c:pt>
                <c:pt idx="8">
                  <c:v>0.60970199633523003</c:v>
                </c:pt>
                <c:pt idx="9">
                  <c:v>0.60952804986642917</c:v>
                </c:pt>
                <c:pt idx="10">
                  <c:v>0.60857218333113194</c:v>
                </c:pt>
                <c:pt idx="11">
                  <c:v>0.60550458715596334</c:v>
                </c:pt>
                <c:pt idx="12">
                  <c:v>0.60532461466604393</c:v>
                </c:pt>
                <c:pt idx="13">
                  <c:v>0.60450579502539392</c:v>
                </c:pt>
                <c:pt idx="14">
                  <c:v>0.60066793893129766</c:v>
                </c:pt>
                <c:pt idx="15">
                  <c:v>0.60028050490883589</c:v>
                </c:pt>
                <c:pt idx="16">
                  <c:v>0.6002616944717043</c:v>
                </c:pt>
                <c:pt idx="17">
                  <c:v>0.59985984583041341</c:v>
                </c:pt>
                <c:pt idx="18">
                  <c:v>0.59677419354838712</c:v>
                </c:pt>
                <c:pt idx="19">
                  <c:v>0.59597111364500188</c:v>
                </c:pt>
                <c:pt idx="20">
                  <c:v>0.59542891065598103</c:v>
                </c:pt>
                <c:pt idx="21">
                  <c:v>0.5938375350140056</c:v>
                </c:pt>
                <c:pt idx="22">
                  <c:v>0.59224661373190102</c:v>
                </c:pt>
                <c:pt idx="23">
                  <c:v>0.59065868263473054</c:v>
                </c:pt>
                <c:pt idx="24">
                  <c:v>0.58877312353816713</c:v>
                </c:pt>
                <c:pt idx="25">
                  <c:v>0.58820686321894633</c:v>
                </c:pt>
                <c:pt idx="26">
                  <c:v>0.58682300390843101</c:v>
                </c:pt>
                <c:pt idx="27">
                  <c:v>0.58661604176554338</c:v>
                </c:pt>
                <c:pt idx="28">
                  <c:v>0.58624031007751942</c:v>
                </c:pt>
                <c:pt idx="29">
                  <c:v>0.5856079404466501</c:v>
                </c:pt>
                <c:pt idx="30">
                  <c:v>0.58223626470071965</c:v>
                </c:pt>
                <c:pt idx="31">
                  <c:v>0.58126195028680694</c:v>
                </c:pt>
                <c:pt idx="32">
                  <c:v>0.5787234042553191</c:v>
                </c:pt>
                <c:pt idx="33">
                  <c:v>0.5786890700382632</c:v>
                </c:pt>
                <c:pt idx="34">
                  <c:v>0.57362637362637359</c:v>
                </c:pt>
                <c:pt idx="35">
                  <c:v>0.57298976187737261</c:v>
                </c:pt>
                <c:pt idx="36">
                  <c:v>0.57010676156583628</c:v>
                </c:pt>
                <c:pt idx="37">
                  <c:v>0.56932153392330387</c:v>
                </c:pt>
                <c:pt idx="38">
                  <c:v>0.56549520766773165</c:v>
                </c:pt>
                <c:pt idx="39">
                  <c:v>0.56490384615384615</c:v>
                </c:pt>
                <c:pt idx="40">
                  <c:v>0.56465005931198098</c:v>
                </c:pt>
                <c:pt idx="41">
                  <c:v>0.56038441003737316</c:v>
                </c:pt>
                <c:pt idx="42">
                  <c:v>0.55256954266855252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901632"/>
        <c:axId val="46460166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5640852912467865"/>
                  <c:y val="-0.8981624542378713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F42-4304-965B-E9553C03A2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市区町村別_有所見者割合!$BZ$6:$BZ$48</c:f>
              <c:numCache>
                <c:formatCode>0.0%</c:formatCode>
                <c:ptCount val="43"/>
                <c:pt idx="0">
                  <c:v>0.6083648287875274</c:v>
                </c:pt>
                <c:pt idx="1">
                  <c:v>0.6083648287875274</c:v>
                </c:pt>
                <c:pt idx="2">
                  <c:v>0.6083648287875274</c:v>
                </c:pt>
                <c:pt idx="3">
                  <c:v>0.6083648287875274</c:v>
                </c:pt>
                <c:pt idx="4">
                  <c:v>0.6083648287875274</c:v>
                </c:pt>
                <c:pt idx="5">
                  <c:v>0.6083648287875274</c:v>
                </c:pt>
                <c:pt idx="6">
                  <c:v>0.6083648287875274</c:v>
                </c:pt>
                <c:pt idx="7">
                  <c:v>0.6083648287875274</c:v>
                </c:pt>
                <c:pt idx="8">
                  <c:v>0.6083648287875274</c:v>
                </c:pt>
                <c:pt idx="9">
                  <c:v>0.6083648287875274</c:v>
                </c:pt>
                <c:pt idx="10">
                  <c:v>0.6083648287875274</c:v>
                </c:pt>
                <c:pt idx="11">
                  <c:v>0.6083648287875274</c:v>
                </c:pt>
                <c:pt idx="12">
                  <c:v>0.6083648287875274</c:v>
                </c:pt>
                <c:pt idx="13">
                  <c:v>0.6083648287875274</c:v>
                </c:pt>
                <c:pt idx="14">
                  <c:v>0.6083648287875274</c:v>
                </c:pt>
                <c:pt idx="15">
                  <c:v>0.6083648287875274</c:v>
                </c:pt>
                <c:pt idx="16">
                  <c:v>0.6083648287875274</c:v>
                </c:pt>
                <c:pt idx="17">
                  <c:v>0.6083648287875274</c:v>
                </c:pt>
                <c:pt idx="18">
                  <c:v>0.6083648287875274</c:v>
                </c:pt>
                <c:pt idx="19">
                  <c:v>0.6083648287875274</c:v>
                </c:pt>
                <c:pt idx="20">
                  <c:v>0.6083648287875274</c:v>
                </c:pt>
                <c:pt idx="21">
                  <c:v>0.6083648287875274</c:v>
                </c:pt>
                <c:pt idx="22">
                  <c:v>0.6083648287875274</c:v>
                </c:pt>
                <c:pt idx="23">
                  <c:v>0.6083648287875274</c:v>
                </c:pt>
                <c:pt idx="24">
                  <c:v>0.6083648287875274</c:v>
                </c:pt>
                <c:pt idx="25">
                  <c:v>0.6083648287875274</c:v>
                </c:pt>
                <c:pt idx="26">
                  <c:v>0.6083648287875274</c:v>
                </c:pt>
                <c:pt idx="27">
                  <c:v>0.6083648287875274</c:v>
                </c:pt>
                <c:pt idx="28">
                  <c:v>0.6083648287875274</c:v>
                </c:pt>
                <c:pt idx="29">
                  <c:v>0.6083648287875274</c:v>
                </c:pt>
                <c:pt idx="30">
                  <c:v>0.6083648287875274</c:v>
                </c:pt>
                <c:pt idx="31">
                  <c:v>0.6083648287875274</c:v>
                </c:pt>
                <c:pt idx="32">
                  <c:v>0.6083648287875274</c:v>
                </c:pt>
                <c:pt idx="33">
                  <c:v>0.6083648287875274</c:v>
                </c:pt>
                <c:pt idx="34">
                  <c:v>0.6083648287875274</c:v>
                </c:pt>
                <c:pt idx="35">
                  <c:v>0.6083648287875274</c:v>
                </c:pt>
                <c:pt idx="36">
                  <c:v>0.6083648287875274</c:v>
                </c:pt>
                <c:pt idx="37">
                  <c:v>0.6083648287875274</c:v>
                </c:pt>
                <c:pt idx="38">
                  <c:v>0.6083648287875274</c:v>
                </c:pt>
                <c:pt idx="39">
                  <c:v>0.6083648287875274</c:v>
                </c:pt>
                <c:pt idx="40">
                  <c:v>0.6083648287875274</c:v>
                </c:pt>
                <c:pt idx="41">
                  <c:v>0.6083648287875274</c:v>
                </c:pt>
                <c:pt idx="42">
                  <c:v>0.6083648287875274</c:v>
                </c:pt>
              </c:numCache>
            </c:numRef>
          </c:xVal>
          <c:yVal>
            <c:numRef>
              <c:f>市区町村別_有所見者割合!$CA$6:$CA$48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4602816"/>
        <c:axId val="464602240"/>
      </c:scatterChart>
      <c:catAx>
        <c:axId val="464901632"/>
        <c:scaling>
          <c:orientation val="maxMin"/>
        </c:scaling>
        <c:delete val="0"/>
        <c:axPos val="l"/>
        <c:numFmt formatCode="General" sourceLinked="0"/>
        <c:majorTickMark val="none"/>
        <c:minorTickMark val="none"/>
        <c:tickLblPos val="nextTo"/>
        <c:spPr>
          <a:ln>
            <a:solidFill>
              <a:srgbClr val="7F7F7F"/>
            </a:solidFill>
          </a:ln>
        </c:spPr>
        <c:crossAx val="464601664"/>
        <c:crossesAt val="0"/>
        <c:auto val="1"/>
        <c:lblAlgn val="ctr"/>
        <c:lblOffset val="100"/>
        <c:noMultiLvlLbl val="0"/>
      </c:catAx>
      <c:valAx>
        <c:axId val="46460166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901632"/>
        <c:crosses val="autoZero"/>
        <c:crossBetween val="between"/>
      </c:valAx>
      <c:valAx>
        <c:axId val="464602240"/>
        <c:scaling>
          <c:orientation val="minMax"/>
          <c:max val="50"/>
          <c:min val="0"/>
        </c:scaling>
        <c:delete val="1"/>
        <c:axPos val="r"/>
        <c:numFmt formatCode="General" sourceLinked="1"/>
        <c:majorTickMark val="out"/>
        <c:minorTickMark val="none"/>
        <c:tickLblPos val="nextTo"/>
        <c:crossAx val="464602816"/>
        <c:crosses val="max"/>
        <c:crossBetween val="midCat"/>
      </c:valAx>
      <c:valAx>
        <c:axId val="464602816"/>
        <c:scaling>
          <c:orientation val="minMax"/>
        </c:scaling>
        <c:delete val="1"/>
        <c:axPos val="b"/>
        <c:numFmt formatCode="0.0%" sourceLinked="1"/>
        <c:majorTickMark val="out"/>
        <c:minorTickMark val="none"/>
        <c:tickLblPos val="nextTo"/>
        <c:crossAx val="4646022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6981068197412"/>
          <c:y val="5.4087777777777776E-2"/>
          <c:w val="0.81088486453317388"/>
          <c:h val="0.93980388888888888"/>
        </c:manualLayout>
      </c:layout>
      <c:barChart>
        <c:barDir val="bar"/>
        <c:grouping val="clustered"/>
        <c:varyColors val="0"/>
        <c:ser>
          <c:idx val="0"/>
          <c:order val="0"/>
          <c:tx>
            <c:strRef>
              <c:f>'年齢別受診率(年度末資格)'!$M$3</c:f>
              <c:strCache>
                <c:ptCount val="1"/>
                <c:pt idx="0">
                  <c:v>受診率</c:v>
                </c:pt>
              </c:strCache>
            </c:strRef>
          </c:tx>
          <c:spPr>
            <a:solidFill>
              <a:srgbClr val="FFC000"/>
            </a:solidFill>
            <a:ln>
              <a:noFill/>
            </a:ln>
          </c:spPr>
          <c:invertIfNegative val="0"/>
          <c:dLbls>
            <c:dLbl>
              <c:idx val="0"/>
              <c:layout>
                <c:manualLayout>
                  <c:x val="-5.6239285906731795E-17"/>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0A-44BB-921C-45336FD10C0C}"/>
                </c:ext>
              </c:extLst>
            </c:dLbl>
            <c:dLbl>
              <c:idx val="1"/>
              <c:layout>
                <c:manualLayout>
                  <c:x val="-1.1247857181346359E-16"/>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0A-44BB-921C-45336FD10C0C}"/>
                </c:ext>
              </c:extLst>
            </c:dLbl>
            <c:dLbl>
              <c:idx val="2"/>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0A-44BB-921C-45336FD10C0C}"/>
                </c:ext>
              </c:extLst>
            </c:dLbl>
            <c:dLbl>
              <c:idx val="3"/>
              <c:layout>
                <c:manualLayout>
                  <c:x val="-1.1247857181346359E-16"/>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0A-44BB-921C-45336FD10C0C}"/>
                </c:ext>
              </c:extLst>
            </c:dLbl>
            <c:dLbl>
              <c:idx val="4"/>
              <c:layout>
                <c:manualLayout>
                  <c:x val="9.464613526570048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37-4877-AB4F-DE2B9A5F5174}"/>
                </c:ext>
              </c:extLst>
            </c:dLbl>
            <c:dLbl>
              <c:idx val="5"/>
              <c:layout>
                <c:manualLayout>
                  <c:x val="1.031509661835737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37-4877-AB4F-DE2B9A5F5174}"/>
                </c:ext>
              </c:extLst>
            </c:dLbl>
            <c:dLbl>
              <c:idx val="6"/>
              <c:layout>
                <c:manualLayout>
                  <c:x val="5.62644927536231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37-4877-AB4F-DE2B9A5F5174}"/>
                </c:ext>
              </c:extLst>
            </c:dLbl>
            <c:dLbl>
              <c:idx val="7"/>
              <c:layout>
                <c:manualLayout>
                  <c:x val="5.97548309178732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37-4877-AB4F-DE2B9A5F5174}"/>
                </c:ext>
              </c:extLst>
            </c:dLbl>
            <c:dLbl>
              <c:idx val="8"/>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0A-44BB-921C-45336FD10C0C}"/>
                </c:ext>
              </c:extLst>
            </c:dLbl>
            <c:dLbl>
              <c:idx val="9"/>
              <c:layout>
                <c:manualLayout>
                  <c:x val="1.1247857181346359E-16"/>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0A-44BB-921C-45336FD10C0C}"/>
                </c:ext>
              </c:extLst>
            </c:dLbl>
            <c:dLbl>
              <c:idx val="10"/>
              <c:layout>
                <c:manualLayout>
                  <c:x val="1.0641425120772947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37-4877-AB4F-DE2B9A5F5174}"/>
                </c:ext>
              </c:extLst>
            </c:dLbl>
            <c:dLbl>
              <c:idx val="11"/>
              <c:layout>
                <c:manualLayout>
                  <c:x val="1.0395531400966183E-2"/>
                  <c:y val="7.9365079328122119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37-4877-AB4F-DE2B9A5F5174}"/>
                </c:ext>
              </c:extLst>
            </c:dLbl>
            <c:dLbl>
              <c:idx val="12"/>
              <c:layout>
                <c:manualLayout>
                  <c:x val="6.56413043478260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37-4877-AB4F-DE2B9A5F5174}"/>
                </c:ext>
              </c:extLst>
            </c:dLbl>
            <c:dLbl>
              <c:idx val="13"/>
              <c:layout>
                <c:manualLayout>
                  <c:x val="4.8390096618357486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37-4877-AB4F-DE2B9A5F5174}"/>
                </c:ext>
              </c:extLst>
            </c:dLbl>
            <c:dLbl>
              <c:idx val="14"/>
              <c:layout>
                <c:manualLayout>
                  <c:x val="7.76364734299522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237-4877-AB4F-DE2B9A5F5174}"/>
                </c:ext>
              </c:extLst>
            </c:dLbl>
            <c:dLbl>
              <c:idx val="15"/>
              <c:layout>
                <c:manualLayout>
                  <c:x val="2.486231884057971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237-4877-AB4F-DE2B9A5F5174}"/>
                </c:ext>
              </c:extLst>
            </c:dLbl>
            <c:dLbl>
              <c:idx val="16"/>
              <c:layout>
                <c:manualLayout>
                  <c:x val="5.6239285906731795E-17"/>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0A-44BB-921C-45336FD10C0C}"/>
                </c:ext>
              </c:extLst>
            </c:dLbl>
            <c:dLbl>
              <c:idx val="17"/>
              <c:layout>
                <c:manualLayout>
                  <c:x val="7.67644927536231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237-4877-AB4F-DE2B9A5F5174}"/>
                </c:ext>
              </c:extLst>
            </c:dLbl>
            <c:dLbl>
              <c:idx val="18"/>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0A-44BB-921C-45336FD10C0C}"/>
                </c:ext>
              </c:extLst>
            </c:dLbl>
            <c:dLbl>
              <c:idx val="19"/>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0A-44BB-921C-45336FD10C0C}"/>
                </c:ext>
              </c:extLst>
            </c:dLbl>
            <c:dLbl>
              <c:idx val="20"/>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E0A-44BB-921C-45336FD10C0C}"/>
                </c:ext>
              </c:extLst>
            </c:dLbl>
            <c:dLbl>
              <c:idx val="21"/>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0A-44BB-921C-45336FD10C0C}"/>
                </c:ext>
              </c:extLst>
            </c:dLbl>
            <c:dLbl>
              <c:idx val="22"/>
              <c:layout>
                <c:manualLayout>
                  <c:x val="9.377415458937197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237-4877-AB4F-DE2B9A5F5174}"/>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237-4877-AB4F-DE2B9A5F5174}"/>
                </c:ext>
              </c:extLst>
            </c:dLbl>
            <c:dLbl>
              <c:idx val="28"/>
              <c:layout>
                <c:manualLayout>
                  <c:x val="2.3115942028985505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237-4877-AB4F-DE2B9A5F5174}"/>
                </c:ext>
              </c:extLst>
            </c:dLbl>
            <c:dLbl>
              <c:idx val="31"/>
              <c:layout>
                <c:manualLayout>
                  <c:x val="-8.5921497584541349E-3"/>
                  <c:y val="1.58730158730158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237-4877-AB4F-DE2B9A5F5174}"/>
                </c:ext>
              </c:extLst>
            </c:dLbl>
            <c:dLbl>
              <c:idx val="33"/>
              <c:layout>
                <c:manualLayout>
                  <c:x val="2.4581417633207282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237-4877-AB4F-DE2B9A5F5174}"/>
                </c:ext>
              </c:extLst>
            </c:dLbl>
            <c:dLbl>
              <c:idx val="34"/>
              <c:layout>
                <c:manualLayout>
                  <c:x val="1.1995169082125604E-3"/>
                  <c:y val="2.380952382430670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237-4877-AB4F-DE2B9A5F5174}"/>
                </c:ext>
              </c:extLst>
            </c:dLbl>
            <c:dLbl>
              <c:idx val="38"/>
              <c:layout>
                <c:manualLayout>
                  <c:x val="-5.2802287655789014E-4"/>
                  <c:y val="-1.0078571428571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237-4877-AB4F-DE2B9A5F5174}"/>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237-4877-AB4F-DE2B9A5F5174}"/>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237-4877-AB4F-DE2B9A5F5174}"/>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237-4877-AB4F-DE2B9A5F5174}"/>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'年齢別受診率(年度末資格)'!$L$4:$L$26</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'年齢別受診率(年度末資格)'!$M$4:$M$26</c:f>
              <c:numCache>
                <c:formatCode>0.0%</c:formatCode>
                <c:ptCount val="23"/>
                <c:pt idx="0">
                  <c:v>0.11439665471923537</c:v>
                </c:pt>
                <c:pt idx="1">
                  <c:v>0.16435919357952508</c:v>
                </c:pt>
                <c:pt idx="2">
                  <c:v>0.24752774297476285</c:v>
                </c:pt>
                <c:pt idx="3">
                  <c:v>0.24891263331413477</c:v>
                </c:pt>
                <c:pt idx="4">
                  <c:v>0.2408396224431878</c:v>
                </c:pt>
                <c:pt idx="5">
                  <c:v>0.23106071937854628</c:v>
                </c:pt>
                <c:pt idx="6">
                  <c:v>0.22481195283697253</c:v>
                </c:pt>
                <c:pt idx="7">
                  <c:v>0.20916889935319749</c:v>
                </c:pt>
                <c:pt idx="8">
                  <c:v>0.20128049350406579</c:v>
                </c:pt>
                <c:pt idx="9">
                  <c:v>0.18847521590826621</c:v>
                </c:pt>
                <c:pt idx="10">
                  <c:v>0.17482393800045021</c:v>
                </c:pt>
                <c:pt idx="11">
                  <c:v>0.16540108868146683</c:v>
                </c:pt>
                <c:pt idx="12">
                  <c:v>0.15299810130458749</c:v>
                </c:pt>
                <c:pt idx="13">
                  <c:v>0.13891297724236529</c:v>
                </c:pt>
                <c:pt idx="14">
                  <c:v>0.12700319488817891</c:v>
                </c:pt>
                <c:pt idx="15">
                  <c:v>0.11690880989180835</c:v>
                </c:pt>
                <c:pt idx="16">
                  <c:v>0.1078061413244543</c:v>
                </c:pt>
                <c:pt idx="17">
                  <c:v>9.4474314372204396E-2</c:v>
                </c:pt>
                <c:pt idx="18">
                  <c:v>8.7767795438838975E-2</c:v>
                </c:pt>
                <c:pt idx="19">
                  <c:v>8.5895055360704214E-2</c:v>
                </c:pt>
                <c:pt idx="20">
                  <c:v>7.1653476299889371E-2</c:v>
                </c:pt>
                <c:pt idx="21">
                  <c:v>5.4135487716045295E-2</c:v>
                </c:pt>
                <c:pt idx="22">
                  <c:v>0.18831149423815075</c:v>
                </c:pt>
              </c:numCache>
            </c:numRef>
          </c:val>
          <c:extLst>
            <c:ext xmlns:c16="http://schemas.microsoft.com/office/drawing/2014/chart" uri="{C3380CC4-5D6E-409C-BE32-E72D297353CC}">
              <c16:uniqueId val="{00000016-4237-4877-AB4F-DE2B9A5F5174}"/>
            </c:ext>
          </c:extLst>
        </c:ser>
        <c:dLbls>
          <c:showLegendKey val="0"/>
          <c:showVal val="0"/>
          <c:showCatName val="0"/>
          <c:showSerName val="0"/>
          <c:showPercent val="0"/>
          <c:showBubbleSize val="0"/>
        </c:dLbls>
        <c:gapWidth val="150"/>
        <c:axId val="452965888"/>
        <c:axId val="452544768"/>
      </c:barChart>
      <c:catAx>
        <c:axId val="452965888"/>
        <c:scaling>
          <c:orientation val="maxMin"/>
        </c:scaling>
        <c:delete val="0"/>
        <c:axPos val="l"/>
        <c:numFmt formatCode="General" sourceLinked="0"/>
        <c:majorTickMark val="none"/>
        <c:minorTickMark val="none"/>
        <c:tickLblPos val="nextTo"/>
        <c:spPr>
          <a:ln>
            <a:solidFill>
              <a:srgbClr val="7F7F7F"/>
            </a:solidFill>
          </a:ln>
        </c:spPr>
        <c:crossAx val="452544768"/>
        <c:crossesAt val="0"/>
        <c:auto val="1"/>
        <c:lblAlgn val="ctr"/>
        <c:lblOffset val="100"/>
        <c:noMultiLvlLbl val="0"/>
      </c:catAx>
      <c:valAx>
        <c:axId val="45254476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52965888"/>
        <c:crosses val="autoZero"/>
        <c:crossBetween val="between"/>
      </c:valAx>
      <c:spPr>
        <a:ln>
          <a:solidFill>
            <a:srgbClr val="7F7F7F"/>
          </a:solidFill>
        </a:ln>
      </c:spPr>
    </c:plotArea>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'地区別_健診受診率(年度末資格)'!$AC$4:$AD$4</c:f>
              <c:strCache>
                <c:ptCount val="1"/>
                <c:pt idx="0">
                  <c:v>医科健診受診率</c:v>
                </c:pt>
              </c:strCache>
            </c:strRef>
          </c:tx>
          <c:spPr>
            <a:solidFill>
              <a:schemeClr val="accent3">
                <a:lumMod val="60000"/>
                <a:lumOff val="40000"/>
              </a:schemeClr>
            </a:solidFill>
            <a:ln>
              <a:noFill/>
            </a:ln>
          </c:spPr>
          <c:invertIfNegative val="0"/>
          <c:dLbls>
            <c:dLbl>
              <c:idx val="0"/>
              <c:layout>
                <c:manualLayout>
                  <c:x val="-2.9252790167155975E-3"/>
                  <c:y val="2.43469538308714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B8-4DBB-9631-8837E1D46153}"/>
                </c:ext>
              </c:extLst>
            </c:dLbl>
            <c:dLbl>
              <c:idx val="4"/>
              <c:layout>
                <c:manualLayout>
                  <c:x val="9.464613526570048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4.703949275362318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5.9754830917874398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'地区別_健診受診率(年度末資格)'!$AC$5:$AC$12</c:f>
              <c:strCache>
                <c:ptCount val="8"/>
                <c:pt idx="0">
                  <c:v>豊能医療圏</c:v>
                </c:pt>
                <c:pt idx="1">
                  <c:v>南河内医療圏</c:v>
                </c:pt>
                <c:pt idx="2">
                  <c:v>三島医療圏</c:v>
                </c:pt>
                <c:pt idx="3">
                  <c:v>北河内医療圏</c:v>
                </c:pt>
                <c:pt idx="4">
                  <c:v>中河内医療圏</c:v>
                </c:pt>
                <c:pt idx="5">
                  <c:v>泉州医療圏</c:v>
                </c:pt>
                <c:pt idx="6">
                  <c:v>堺市医療圏</c:v>
                </c:pt>
                <c:pt idx="7">
                  <c:v>大阪市医療圏</c:v>
                </c:pt>
              </c:strCache>
            </c:strRef>
          </c:cat>
          <c:val>
            <c:numRef>
              <c:f>'地区別_健診受診率(年度末資格)'!$AD$5:$AD$12</c:f>
              <c:numCache>
                <c:formatCode>0.0%</c:formatCode>
                <c:ptCount val="8"/>
                <c:pt idx="0">
                  <c:v>0.26606268722145099</c:v>
                </c:pt>
                <c:pt idx="1">
                  <c:v>0.2511459435202103</c:v>
                </c:pt>
                <c:pt idx="2">
                  <c:v>0.24618237241406091</c:v>
                </c:pt>
                <c:pt idx="3">
                  <c:v>0.19814625602101882</c:v>
                </c:pt>
                <c:pt idx="4">
                  <c:v>0.19572419505124755</c:v>
                </c:pt>
                <c:pt idx="5">
                  <c:v>0.18918806025012322</c:v>
                </c:pt>
                <c:pt idx="6">
                  <c:v>0.17035214914552047</c:v>
                </c:pt>
                <c:pt idx="7">
                  <c:v>0.11686591939123786</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53019136"/>
        <c:axId val="45254649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1.0278399721263614E-2"/>
                  <c:y val="-0.8929634868733398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DC2-4654-A45A-F5603523448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'地区別_健診受診率(年度末資格)'!$AF$5:$AF$12</c:f>
              <c:numCache>
                <c:formatCode>0.0%</c:formatCode>
                <c:ptCount val="8"/>
                <c:pt idx="0">
                  <c:v>0.18831149423815075</c:v>
                </c:pt>
                <c:pt idx="1">
                  <c:v>0.18831149423815075</c:v>
                </c:pt>
                <c:pt idx="2">
                  <c:v>0.18831149423815075</c:v>
                </c:pt>
                <c:pt idx="3">
                  <c:v>0.18831149423815075</c:v>
                </c:pt>
                <c:pt idx="4">
                  <c:v>0.18831149423815075</c:v>
                </c:pt>
                <c:pt idx="5">
                  <c:v>0.18831149423815075</c:v>
                </c:pt>
                <c:pt idx="6">
                  <c:v>0.18831149423815075</c:v>
                </c:pt>
                <c:pt idx="7">
                  <c:v>0.18831149423815075</c:v>
                </c:pt>
              </c:numCache>
            </c:numRef>
          </c:xVal>
          <c:yVal>
            <c:numRef>
              <c:f>'地区別_健診受診率(年度末資格)'!$AG$5:$AG$12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52547648"/>
        <c:axId val="452547072"/>
      </c:scatterChart>
      <c:catAx>
        <c:axId val="453019136"/>
        <c:scaling>
          <c:orientation val="maxMin"/>
        </c:scaling>
        <c:delete val="0"/>
        <c:axPos val="l"/>
        <c:numFmt formatCode="General" sourceLinked="0"/>
        <c:majorTickMark val="none"/>
        <c:minorTickMark val="none"/>
        <c:tickLblPos val="nextTo"/>
        <c:spPr>
          <a:ln>
            <a:solidFill>
              <a:srgbClr val="7F7F7F"/>
            </a:solidFill>
          </a:ln>
        </c:spPr>
        <c:crossAx val="452546496"/>
        <c:crossesAt val="0"/>
        <c:auto val="1"/>
        <c:lblAlgn val="ctr"/>
        <c:lblOffset val="100"/>
        <c:noMultiLvlLbl val="0"/>
      </c:catAx>
      <c:valAx>
        <c:axId val="45254649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3019136"/>
        <c:crosses val="autoZero"/>
        <c:crossBetween val="between"/>
      </c:valAx>
      <c:valAx>
        <c:axId val="452547072"/>
        <c:scaling>
          <c:orientation val="minMax"/>
          <c:max val="50"/>
          <c:min val="0"/>
        </c:scaling>
        <c:delete val="1"/>
        <c:axPos val="r"/>
        <c:numFmt formatCode="General" sourceLinked="1"/>
        <c:majorTickMark val="out"/>
        <c:minorTickMark val="none"/>
        <c:tickLblPos val="nextTo"/>
        <c:crossAx val="452547648"/>
        <c:crosses val="max"/>
        <c:crossBetween val="midCat"/>
      </c:valAx>
      <c:valAx>
        <c:axId val="452547648"/>
        <c:scaling>
          <c:orientation val="minMax"/>
        </c:scaling>
        <c:delete val="1"/>
        <c:axPos val="b"/>
        <c:numFmt formatCode="0.0%" sourceLinked="1"/>
        <c:majorTickMark val="out"/>
        <c:minorTickMark val="none"/>
        <c:tickLblPos val="nextTo"/>
        <c:crossAx val="45254707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64118357487923"/>
          <c:y val="7.2786609996886034E-2"/>
          <c:w val="0.79701340579710145"/>
          <c:h val="0.92166103060674787"/>
        </c:manualLayout>
      </c:layout>
      <c:barChart>
        <c:barDir val="bar"/>
        <c:grouping val="clustered"/>
        <c:varyColors val="0"/>
        <c:ser>
          <c:idx val="0"/>
          <c:order val="0"/>
          <c:tx>
            <c:strRef>
              <c:f>'市区町村別_健診受診率(年度末資格)'!$AF$4:$AG$4</c:f>
              <c:strCache>
                <c:ptCount val="1"/>
                <c:pt idx="0">
                  <c:v>医科健診受診率</c:v>
                </c:pt>
              </c:strCache>
            </c:strRef>
          </c:tx>
          <c:spPr>
            <a:solidFill>
              <a:schemeClr val="accent4">
                <a:lumMod val="60000"/>
                <a:lumOff val="40000"/>
              </a:schemeClr>
            </a:solidFill>
            <a:ln>
              <a:noFill/>
            </a:ln>
          </c:spPr>
          <c:invertIfNegative val="0"/>
          <c:dLbls>
            <c:dLbl>
              <c:idx val="0"/>
              <c:layout>
                <c:manualLayout>
                  <c:x val="-5.02833884668911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50-4428-865D-351E3E26FE9B}"/>
                </c:ext>
              </c:extLst>
            </c:dLbl>
            <c:dLbl>
              <c:idx val="26"/>
              <c:layout>
                <c:manualLayout>
                  <c:x val="7.6742566878125673E-3"/>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B5-418F-95CC-18F01545D0E9}"/>
                </c:ext>
              </c:extLst>
            </c:dLbl>
            <c:dLbl>
              <c:idx val="27"/>
              <c:layout>
                <c:manualLayout>
                  <c:x val="7.9568143592472478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5E1-42CC-BE82-D06ADC93262C}"/>
                </c:ext>
              </c:extLst>
            </c:dLbl>
            <c:dLbl>
              <c:idx val="28"/>
              <c:layout>
                <c:manualLayout>
                  <c:x val="1.1732790642274605E-2"/>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50-4428-865D-351E3E26FE9B}"/>
                </c:ext>
              </c:extLst>
            </c:dLbl>
            <c:dLbl>
              <c:idx val="29"/>
              <c:layout>
                <c:manualLayout>
                  <c:x val="2.1083177219615595E-2"/>
                  <c:y val="4.780097204870026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50-4428-865D-351E3E26FE9B}"/>
                </c:ext>
              </c:extLst>
            </c:dLbl>
            <c:dLbl>
              <c:idx val="30"/>
              <c:layout>
                <c:manualLayout>
                  <c:x val="2.1365734891050332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50-4428-865D-351E3E26FE9B}"/>
                </c:ext>
              </c:extLst>
            </c:dLbl>
            <c:dLbl>
              <c:idx val="31"/>
              <c:layout>
                <c:manualLayout>
                  <c:x val="2.6111446885019155E-2"/>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C50-4428-865D-351E3E26FE9B}"/>
                </c:ext>
              </c:extLst>
            </c:dLbl>
            <c:dLbl>
              <c:idx val="32"/>
              <c:layout>
                <c:manualLayout>
                  <c:x val="2.8070134729733829E-2"/>
                  <c:y val="1.030768868686403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C50-4428-865D-351E3E26FE9B}"/>
                </c:ext>
              </c:extLst>
            </c:dLbl>
            <c:dLbl>
              <c:idx val="33"/>
              <c:layout>
                <c:manualLayout>
                  <c:x val="3.4379219708167957E-2"/>
                  <c:y val="4.038634221140909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50-4428-865D-351E3E26FE9B}"/>
                </c:ext>
              </c:extLst>
            </c:dLbl>
            <c:dLbl>
              <c:idx val="34"/>
              <c:layout>
                <c:manualLayout>
                  <c:x val="3.75902012190103E-2"/>
                  <c:y val="4.780097204870026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C50-4428-865D-351E3E26FE9B}"/>
                </c:ext>
              </c:extLst>
            </c:dLbl>
            <c:dLbl>
              <c:idx val="35"/>
              <c:layout>
                <c:manualLayout>
                  <c:x val="3.7660780209651024E-2"/>
                  <c:y val="8.077268442281818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C50-4428-865D-351E3E26FE9B}"/>
                </c:ext>
              </c:extLst>
            </c:dLbl>
            <c:dLbl>
              <c:idx val="36"/>
              <c:layout>
                <c:manualLayout>
                  <c:x val="3.9335460129698567E-2"/>
                  <c:y val="7.52254244152625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E1-42CC-BE82-D06ADC93262C}"/>
                </c:ext>
              </c:extLst>
            </c:dLbl>
            <c:dLbl>
              <c:idx val="37"/>
              <c:layout>
                <c:manualLayout>
                  <c:x val="4.1012919701774758E-2"/>
                  <c:y val="8.077268449804361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E1-42CC-BE82-D06ADC93262C}"/>
                </c:ext>
              </c:extLst>
            </c:dLbl>
            <c:dLbl>
              <c:idx val="38"/>
              <c:layout>
                <c:manualLayout>
                  <c:x val="5.8039013503912121E-2"/>
                  <c:y val="3.186731469913351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E1-42CC-BE82-D06ADC93262C}"/>
                </c:ext>
              </c:extLst>
            </c:dLbl>
            <c:dLbl>
              <c:idx val="39"/>
              <c:layout>
                <c:manualLayout>
                  <c:x val="-3.355067300800804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E1-42CC-BE82-D06ADC93262C}"/>
                </c:ext>
              </c:extLst>
            </c:dLbl>
            <c:dLbl>
              <c:idx val="40"/>
              <c:layout>
                <c:manualLayout>
                  <c:x val="-1.67753365040040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E1-42CC-BE82-D06ADC93262C}"/>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'市区町村別_健診受診率(年度末資格)'!$AF$5:$AF$47</c:f>
              <c:strCache>
                <c:ptCount val="43"/>
                <c:pt idx="0">
                  <c:v>豊能町</c:v>
                </c:pt>
                <c:pt idx="1">
                  <c:v>池田市</c:v>
                </c:pt>
                <c:pt idx="2">
                  <c:v>藤井寺市</c:v>
                </c:pt>
                <c:pt idx="3">
                  <c:v>吹田市</c:v>
                </c:pt>
                <c:pt idx="4">
                  <c:v>千早赤阪村</c:v>
                </c:pt>
                <c:pt idx="5">
                  <c:v>和泉市</c:v>
                </c:pt>
                <c:pt idx="6">
                  <c:v>羽曳野市</c:v>
                </c:pt>
                <c:pt idx="7">
                  <c:v>高槻市</c:v>
                </c:pt>
                <c:pt idx="8">
                  <c:v>河内長野市</c:v>
                </c:pt>
                <c:pt idx="9">
                  <c:v>富田林市</c:v>
                </c:pt>
                <c:pt idx="10">
                  <c:v>大阪狭山市</c:v>
                </c:pt>
                <c:pt idx="11">
                  <c:v>寝屋川市</c:v>
                </c:pt>
                <c:pt idx="12">
                  <c:v>箕面市</c:v>
                </c:pt>
                <c:pt idx="13">
                  <c:v>太子町</c:v>
                </c:pt>
                <c:pt idx="14">
                  <c:v>門真市</c:v>
                </c:pt>
                <c:pt idx="15">
                  <c:v>河南町</c:v>
                </c:pt>
                <c:pt idx="16">
                  <c:v>泉大津市</c:v>
                </c:pt>
                <c:pt idx="17">
                  <c:v>茨木市</c:v>
                </c:pt>
                <c:pt idx="18">
                  <c:v>八尾市</c:v>
                </c:pt>
                <c:pt idx="19">
                  <c:v>田尻町</c:v>
                </c:pt>
                <c:pt idx="20">
                  <c:v>柏原市</c:v>
                </c:pt>
                <c:pt idx="21">
                  <c:v>大東市</c:v>
                </c:pt>
                <c:pt idx="22">
                  <c:v>四條畷市</c:v>
                </c:pt>
                <c:pt idx="23">
                  <c:v>能勢町</c:v>
                </c:pt>
                <c:pt idx="24">
                  <c:v>島本町</c:v>
                </c:pt>
                <c:pt idx="25">
                  <c:v>枚方市</c:v>
                </c:pt>
                <c:pt idx="26">
                  <c:v>豊中市</c:v>
                </c:pt>
                <c:pt idx="27">
                  <c:v>貝塚市</c:v>
                </c:pt>
                <c:pt idx="28">
                  <c:v>東大阪市</c:v>
                </c:pt>
                <c:pt idx="29">
                  <c:v>堺市</c:v>
                </c:pt>
                <c:pt idx="30">
                  <c:v>高石市</c:v>
                </c:pt>
                <c:pt idx="31">
                  <c:v>岸和田市</c:v>
                </c:pt>
                <c:pt idx="32">
                  <c:v>泉佐野市</c:v>
                </c:pt>
                <c:pt idx="33">
                  <c:v>泉南市</c:v>
                </c:pt>
                <c:pt idx="34">
                  <c:v>熊取町</c:v>
                </c:pt>
                <c:pt idx="35">
                  <c:v>忠岡町</c:v>
                </c:pt>
                <c:pt idx="36">
                  <c:v>交野市</c:v>
                </c:pt>
                <c:pt idx="37">
                  <c:v>摂津市</c:v>
                </c:pt>
                <c:pt idx="38">
                  <c:v>松原市</c:v>
                </c:pt>
                <c:pt idx="39">
                  <c:v>阪南市</c:v>
                </c:pt>
                <c:pt idx="40">
                  <c:v>守口市</c:v>
                </c:pt>
                <c:pt idx="41">
                  <c:v>大阪市</c:v>
                </c:pt>
                <c:pt idx="42">
                  <c:v>岬町</c:v>
                </c:pt>
              </c:strCache>
            </c:strRef>
          </c:cat>
          <c:val>
            <c:numRef>
              <c:f>'市区町村別_健診受診率(年度末資格)'!$AG$5:$AG$47</c:f>
              <c:numCache>
                <c:formatCode>0.0%</c:formatCode>
                <c:ptCount val="43"/>
                <c:pt idx="0">
                  <c:v>0.4772931654676259</c:v>
                </c:pt>
                <c:pt idx="1">
                  <c:v>0.38660877823756867</c:v>
                </c:pt>
                <c:pt idx="2">
                  <c:v>0.32650448143405891</c:v>
                </c:pt>
                <c:pt idx="3">
                  <c:v>0.31581758696668227</c:v>
                </c:pt>
                <c:pt idx="4">
                  <c:v>0.29725228975853457</c:v>
                </c:pt>
                <c:pt idx="5">
                  <c:v>0.29096343987123474</c:v>
                </c:pt>
                <c:pt idx="6">
                  <c:v>0.28239461991113246</c:v>
                </c:pt>
                <c:pt idx="7">
                  <c:v>0.28107947585285276</c:v>
                </c:pt>
                <c:pt idx="8">
                  <c:v>0.27399956265033892</c:v>
                </c:pt>
                <c:pt idx="9">
                  <c:v>0.27291464597478177</c:v>
                </c:pt>
                <c:pt idx="10">
                  <c:v>0.25655767157743442</c:v>
                </c:pt>
                <c:pt idx="11">
                  <c:v>0.25599437889744414</c:v>
                </c:pt>
                <c:pt idx="12">
                  <c:v>0.2500139143986197</c:v>
                </c:pt>
                <c:pt idx="13">
                  <c:v>0.24065540194572452</c:v>
                </c:pt>
                <c:pt idx="14">
                  <c:v>0.23950179969148147</c:v>
                </c:pt>
                <c:pt idx="15">
                  <c:v>0.23569277108433734</c:v>
                </c:pt>
                <c:pt idx="16">
                  <c:v>0.22847999999999999</c:v>
                </c:pt>
                <c:pt idx="17">
                  <c:v>0.22726062649747095</c:v>
                </c:pt>
                <c:pt idx="18">
                  <c:v>0.22543016995671911</c:v>
                </c:pt>
                <c:pt idx="19">
                  <c:v>0.21249999999999999</c:v>
                </c:pt>
                <c:pt idx="20">
                  <c:v>0.21110779337115557</c:v>
                </c:pt>
                <c:pt idx="21">
                  <c:v>0.20521251979052491</c:v>
                </c:pt>
                <c:pt idx="22">
                  <c:v>0.20387970316365056</c:v>
                </c:pt>
                <c:pt idx="23">
                  <c:v>0.19642857142857142</c:v>
                </c:pt>
                <c:pt idx="24">
                  <c:v>0.19245894055054361</c:v>
                </c:pt>
                <c:pt idx="25">
                  <c:v>0.18558858246592982</c:v>
                </c:pt>
                <c:pt idx="26">
                  <c:v>0.1803740615367159</c:v>
                </c:pt>
                <c:pt idx="27">
                  <c:v>0.17987990601340179</c:v>
                </c:pt>
                <c:pt idx="28">
                  <c:v>0.17688946431461403</c:v>
                </c:pt>
                <c:pt idx="29">
                  <c:v>0.17035214914552047</c:v>
                </c:pt>
                <c:pt idx="30">
                  <c:v>0.16936085550857996</c:v>
                </c:pt>
                <c:pt idx="31">
                  <c:v>0.16553936536157385</c:v>
                </c:pt>
                <c:pt idx="32">
                  <c:v>0.16475743830245251</c:v>
                </c:pt>
                <c:pt idx="33">
                  <c:v>0.16027834816335843</c:v>
                </c:pt>
                <c:pt idx="34">
                  <c:v>0.15736381977135172</c:v>
                </c:pt>
                <c:pt idx="35">
                  <c:v>0.15650485436893205</c:v>
                </c:pt>
                <c:pt idx="36">
                  <c:v>0.15607136670708471</c:v>
                </c:pt>
                <c:pt idx="37">
                  <c:v>0.15453140623579675</c:v>
                </c:pt>
                <c:pt idx="38">
                  <c:v>0.14142227951444838</c:v>
                </c:pt>
                <c:pt idx="39">
                  <c:v>0.12061808118081181</c:v>
                </c:pt>
                <c:pt idx="40">
                  <c:v>0.11928682609310881</c:v>
                </c:pt>
                <c:pt idx="41">
                  <c:v>0.11686591939123786</c:v>
                </c:pt>
                <c:pt idx="42">
                  <c:v>9.8200189453741718E-2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54462976"/>
        <c:axId val="45436985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3.6669260022528544E-2"/>
                  <c:y val="-0.897154490349273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BFB-4559-B4D6-B522492DA53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'市区町村別_健診受診率(年度末資格)'!$AI$5:$AI$47</c:f>
              <c:numCache>
                <c:formatCode>0.0%</c:formatCode>
                <c:ptCount val="43"/>
                <c:pt idx="0">
                  <c:v>0.18831149423815075</c:v>
                </c:pt>
                <c:pt idx="1">
                  <c:v>0.18831149423815075</c:v>
                </c:pt>
                <c:pt idx="2">
                  <c:v>0.18831149423815075</c:v>
                </c:pt>
                <c:pt idx="3">
                  <c:v>0.18831149423815075</c:v>
                </c:pt>
                <c:pt idx="4">
                  <c:v>0.18831149423815075</c:v>
                </c:pt>
                <c:pt idx="5">
                  <c:v>0.18831149423815075</c:v>
                </c:pt>
                <c:pt idx="6">
                  <c:v>0.18831149423815075</c:v>
                </c:pt>
                <c:pt idx="7">
                  <c:v>0.18831149423815075</c:v>
                </c:pt>
                <c:pt idx="8">
                  <c:v>0.18831149423815075</c:v>
                </c:pt>
                <c:pt idx="9">
                  <c:v>0.18831149423815075</c:v>
                </c:pt>
                <c:pt idx="10">
                  <c:v>0.18831149423815075</c:v>
                </c:pt>
                <c:pt idx="11">
                  <c:v>0.18831149423815075</c:v>
                </c:pt>
                <c:pt idx="12">
                  <c:v>0.18831149423815075</c:v>
                </c:pt>
                <c:pt idx="13">
                  <c:v>0.18831149423815075</c:v>
                </c:pt>
                <c:pt idx="14">
                  <c:v>0.18831149423815075</c:v>
                </c:pt>
                <c:pt idx="15">
                  <c:v>0.18831149423815075</c:v>
                </c:pt>
                <c:pt idx="16">
                  <c:v>0.18831149423815075</c:v>
                </c:pt>
                <c:pt idx="17">
                  <c:v>0.18831149423815075</c:v>
                </c:pt>
                <c:pt idx="18">
                  <c:v>0.18831149423815075</c:v>
                </c:pt>
                <c:pt idx="19">
                  <c:v>0.18831149423815075</c:v>
                </c:pt>
                <c:pt idx="20">
                  <c:v>0.18831149423815075</c:v>
                </c:pt>
                <c:pt idx="21">
                  <c:v>0.18831149423815075</c:v>
                </c:pt>
                <c:pt idx="22">
                  <c:v>0.18831149423815075</c:v>
                </c:pt>
                <c:pt idx="23">
                  <c:v>0.18831149423815075</c:v>
                </c:pt>
                <c:pt idx="24">
                  <c:v>0.18831149423815075</c:v>
                </c:pt>
                <c:pt idx="25">
                  <c:v>0.18831149423815075</c:v>
                </c:pt>
                <c:pt idx="26">
                  <c:v>0.18831149423815075</c:v>
                </c:pt>
                <c:pt idx="27">
                  <c:v>0.18831149423815075</c:v>
                </c:pt>
                <c:pt idx="28">
                  <c:v>0.18831149423815075</c:v>
                </c:pt>
                <c:pt idx="29">
                  <c:v>0.18831149423815075</c:v>
                </c:pt>
                <c:pt idx="30">
                  <c:v>0.18831149423815075</c:v>
                </c:pt>
                <c:pt idx="31">
                  <c:v>0.18831149423815075</c:v>
                </c:pt>
                <c:pt idx="32">
                  <c:v>0.18831149423815075</c:v>
                </c:pt>
                <c:pt idx="33">
                  <c:v>0.18831149423815075</c:v>
                </c:pt>
                <c:pt idx="34">
                  <c:v>0.18831149423815075</c:v>
                </c:pt>
                <c:pt idx="35">
                  <c:v>0.18831149423815075</c:v>
                </c:pt>
                <c:pt idx="36">
                  <c:v>0.18831149423815075</c:v>
                </c:pt>
                <c:pt idx="37">
                  <c:v>0.18831149423815075</c:v>
                </c:pt>
                <c:pt idx="38">
                  <c:v>0.18831149423815075</c:v>
                </c:pt>
                <c:pt idx="39">
                  <c:v>0.18831149423815075</c:v>
                </c:pt>
                <c:pt idx="40">
                  <c:v>0.18831149423815075</c:v>
                </c:pt>
                <c:pt idx="41">
                  <c:v>0.18831149423815075</c:v>
                </c:pt>
                <c:pt idx="42">
                  <c:v>0.18831149423815075</c:v>
                </c:pt>
              </c:numCache>
            </c:numRef>
          </c:xVal>
          <c:yVal>
            <c:numRef>
              <c:f>'市区町村別_健診受診率(年度末資格)'!$AJ$5:$AJ$47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54371008"/>
        <c:axId val="454370432"/>
      </c:scatterChart>
      <c:catAx>
        <c:axId val="454462976"/>
        <c:scaling>
          <c:orientation val="maxMin"/>
        </c:scaling>
        <c:delete val="0"/>
        <c:axPos val="l"/>
        <c:numFmt formatCode="General" sourceLinked="0"/>
        <c:majorTickMark val="none"/>
        <c:minorTickMark val="none"/>
        <c:tickLblPos val="nextTo"/>
        <c:spPr>
          <a:ln>
            <a:solidFill>
              <a:srgbClr val="7F7F7F"/>
            </a:solidFill>
          </a:ln>
        </c:spPr>
        <c:crossAx val="454369856"/>
        <c:crossesAt val="0"/>
        <c:auto val="1"/>
        <c:lblAlgn val="ctr"/>
        <c:lblOffset val="100"/>
        <c:noMultiLvlLbl val="0"/>
      </c:catAx>
      <c:valAx>
        <c:axId val="45436985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4462976"/>
        <c:crosses val="autoZero"/>
        <c:crossBetween val="between"/>
      </c:valAx>
      <c:valAx>
        <c:axId val="454370432"/>
        <c:scaling>
          <c:orientation val="minMax"/>
          <c:max val="50"/>
          <c:min val="0"/>
        </c:scaling>
        <c:delete val="1"/>
        <c:axPos val="r"/>
        <c:numFmt formatCode="General" sourceLinked="1"/>
        <c:majorTickMark val="out"/>
        <c:minorTickMark val="none"/>
        <c:tickLblPos val="nextTo"/>
        <c:crossAx val="454371008"/>
        <c:crosses val="max"/>
        <c:crossBetween val="midCat"/>
      </c:valAx>
      <c:valAx>
        <c:axId val="454371008"/>
        <c:scaling>
          <c:orientation val="minMax"/>
        </c:scaling>
        <c:delete val="1"/>
        <c:axPos val="b"/>
        <c:numFmt formatCode="0.0%" sourceLinked="1"/>
        <c:majorTickMark val="out"/>
        <c:minorTickMark val="none"/>
        <c:tickLblPos val="nextTo"/>
        <c:crossAx val="45437043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地区別_指導対象者群分析!$AH$5</c:f>
              <c:strCache>
                <c:ptCount val="1"/>
                <c:pt idx="0">
                  <c:v>健診異常値放置者割合</c:v>
                </c:pt>
              </c:strCache>
            </c:strRef>
          </c:tx>
          <c:spPr>
            <a:solidFill>
              <a:schemeClr val="accent3">
                <a:lumMod val="60000"/>
                <a:lumOff val="40000"/>
              </a:schemeClr>
            </a:solidFill>
            <a:ln>
              <a:noFill/>
            </a:ln>
          </c:spPr>
          <c:invertIfNegative val="0"/>
          <c:dLbls>
            <c:dLbl>
              <c:idx val="0"/>
              <c:layout>
                <c:manualLayout>
                  <c:x val="0"/>
                  <c:y val="1.847862251221187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82-45C2-8EC8-D52B0BAB3D0E}"/>
                </c:ext>
              </c:extLst>
            </c:dLbl>
            <c:dLbl>
              <c:idx val="5"/>
              <c:layout>
                <c:manualLayout>
                  <c:x val="1.5338164251207729E-3"/>
                  <c:y val="-1.00785714285714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82-45C2-8EC8-D52B0BAB3D0E}"/>
                </c:ext>
              </c:extLst>
            </c:dLbl>
            <c:dLbl>
              <c:idx val="6"/>
              <c:layout>
                <c:manualLayout>
                  <c:x val="3.2263793449233143E-2"/>
                  <c:y val="1.03085002519909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82-45C2-8EC8-D52B0BAB3D0E}"/>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地区別_指導対象者群分析!$AH$6:$AH$13</c:f>
              <c:strCache>
                <c:ptCount val="8"/>
                <c:pt idx="0">
                  <c:v>豊能医療圏</c:v>
                </c:pt>
                <c:pt idx="1">
                  <c:v>三島医療圏</c:v>
                </c:pt>
                <c:pt idx="2">
                  <c:v>南河内医療圏</c:v>
                </c:pt>
                <c:pt idx="3">
                  <c:v>北河内医療圏</c:v>
                </c:pt>
                <c:pt idx="4">
                  <c:v>中河内医療圏</c:v>
                </c:pt>
                <c:pt idx="5">
                  <c:v>堺市医療圏</c:v>
                </c:pt>
                <c:pt idx="6">
                  <c:v>泉州医療圏</c:v>
                </c:pt>
                <c:pt idx="7">
                  <c:v>大阪市医療圏</c:v>
                </c:pt>
              </c:strCache>
            </c:strRef>
          </c:cat>
          <c:val>
            <c:numRef>
              <c:f>地区別_指導対象者群分析!$AI$6:$AI$13</c:f>
              <c:numCache>
                <c:formatCode>0.00%</c:formatCode>
                <c:ptCount val="8"/>
                <c:pt idx="0">
                  <c:v>1.3976766274567107E-2</c:v>
                </c:pt>
                <c:pt idx="1">
                  <c:v>1.3426011319399276E-2</c:v>
                </c:pt>
                <c:pt idx="2">
                  <c:v>1.2597365131262622E-2</c:v>
                </c:pt>
                <c:pt idx="3">
                  <c:v>1.2029873984333188E-2</c:v>
                </c:pt>
                <c:pt idx="4">
                  <c:v>1.0646374710977673E-2</c:v>
                </c:pt>
                <c:pt idx="5">
                  <c:v>1.0633523217676506E-2</c:v>
                </c:pt>
                <c:pt idx="6">
                  <c:v>9.6072714513663216E-3</c:v>
                </c:pt>
                <c:pt idx="7">
                  <c:v>5.9869071376615624E-3</c:v>
                </c:pt>
              </c:numCache>
            </c:numRef>
          </c:val>
          <c:extLst>
            <c:ext xmlns:c16="http://schemas.microsoft.com/office/drawing/2014/chart" uri="{C3380CC4-5D6E-409C-BE32-E72D297353CC}">
              <c16:uniqueId val="{00000015-07B5-46BC-BDCC-58B874FB047F}"/>
            </c:ext>
          </c:extLst>
        </c:ser>
        <c:dLbls>
          <c:showLegendKey val="0"/>
          <c:showVal val="0"/>
          <c:showCatName val="0"/>
          <c:showSerName val="0"/>
          <c:showPercent val="0"/>
          <c:showBubbleSize val="0"/>
        </c:dLbls>
        <c:gapWidth val="150"/>
        <c:axId val="458482176"/>
        <c:axId val="45880633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07B5-46BC-BDCC-58B874FB047F}"/>
              </c:ext>
            </c:extLst>
          </c:dPt>
          <c:dLbls>
            <c:dLbl>
              <c:idx val="0"/>
              <c:layout>
                <c:manualLayout>
                  <c:x val="1.5338164251207729E-3"/>
                  <c:y val="-0.8930317460317460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D4B-48DC-8BF6-6DB6D7F603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地区別_指導対象者群分析!$AL$6:$AL$13</c:f>
              <c:numCache>
                <c:formatCode>0.00%</c:formatCode>
                <c:ptCount val="8"/>
                <c:pt idx="0">
                  <c:v>1.024281316579353E-2</c:v>
                </c:pt>
                <c:pt idx="1">
                  <c:v>1.024281316579353E-2</c:v>
                </c:pt>
                <c:pt idx="2">
                  <c:v>1.024281316579353E-2</c:v>
                </c:pt>
                <c:pt idx="3">
                  <c:v>1.024281316579353E-2</c:v>
                </c:pt>
                <c:pt idx="4">
                  <c:v>1.024281316579353E-2</c:v>
                </c:pt>
                <c:pt idx="5">
                  <c:v>1.024281316579353E-2</c:v>
                </c:pt>
                <c:pt idx="6">
                  <c:v>1.024281316579353E-2</c:v>
                </c:pt>
                <c:pt idx="7">
                  <c:v>1.024281316579353E-2</c:v>
                </c:pt>
              </c:numCache>
            </c:numRef>
          </c:xVal>
          <c:yVal>
            <c:numRef>
              <c:f>地区別_指導対象者群分析!$AN$6:$AN$13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07B5-46BC-BDCC-58B874FB047F}"/>
            </c:ext>
          </c:extLst>
        </c:ser>
        <c:dLbls>
          <c:showLegendKey val="0"/>
          <c:showVal val="0"/>
          <c:showCatName val="0"/>
          <c:showSerName val="0"/>
          <c:showPercent val="0"/>
          <c:showBubbleSize val="0"/>
        </c:dLbls>
        <c:axId val="458807488"/>
        <c:axId val="458806912"/>
      </c:scatterChart>
      <c:catAx>
        <c:axId val="458482176"/>
        <c:scaling>
          <c:orientation val="maxMin"/>
        </c:scaling>
        <c:delete val="0"/>
        <c:axPos val="l"/>
        <c:numFmt formatCode="General" sourceLinked="0"/>
        <c:majorTickMark val="none"/>
        <c:minorTickMark val="none"/>
        <c:tickLblPos val="nextTo"/>
        <c:spPr>
          <a:ln>
            <a:solidFill>
              <a:srgbClr val="7F7F7F"/>
            </a:solidFill>
          </a:ln>
        </c:spPr>
        <c:crossAx val="458806336"/>
        <c:crossesAt val="0"/>
        <c:auto val="1"/>
        <c:lblAlgn val="ctr"/>
        <c:lblOffset val="100"/>
        <c:noMultiLvlLbl val="0"/>
      </c:catAx>
      <c:valAx>
        <c:axId val="45880633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54695652173913"/>
              <c:y val="2.3380873015873015E-2"/>
            </c:manualLayout>
          </c:layout>
          <c:overlay val="0"/>
        </c:title>
        <c:numFmt formatCode="0.00%" sourceLinked="0"/>
        <c:majorTickMark val="out"/>
        <c:minorTickMark val="none"/>
        <c:tickLblPos val="nextTo"/>
        <c:spPr>
          <a:ln>
            <a:solidFill>
              <a:srgbClr val="7F7F7F"/>
            </a:solidFill>
          </a:ln>
        </c:spPr>
        <c:crossAx val="458482176"/>
        <c:crosses val="autoZero"/>
        <c:crossBetween val="between"/>
      </c:valAx>
      <c:valAx>
        <c:axId val="458806912"/>
        <c:scaling>
          <c:orientation val="minMax"/>
          <c:max val="50"/>
          <c:min val="0"/>
        </c:scaling>
        <c:delete val="1"/>
        <c:axPos val="r"/>
        <c:numFmt formatCode="General" sourceLinked="1"/>
        <c:majorTickMark val="out"/>
        <c:minorTickMark val="none"/>
        <c:tickLblPos val="nextTo"/>
        <c:crossAx val="458807488"/>
        <c:crosses val="max"/>
        <c:crossBetween val="midCat"/>
      </c:valAx>
      <c:valAx>
        <c:axId val="458807488"/>
        <c:scaling>
          <c:orientation val="minMax"/>
        </c:scaling>
        <c:delete val="1"/>
        <c:axPos val="b"/>
        <c:numFmt formatCode="0.00%" sourceLinked="1"/>
        <c:majorTickMark val="out"/>
        <c:minorTickMark val="none"/>
        <c:tickLblPos val="nextTo"/>
        <c:crossAx val="45880691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地区別_指導対象者群分析!$AJ$5</c:f>
              <c:strCache>
                <c:ptCount val="1"/>
                <c:pt idx="0">
                  <c:v>治療中断者割合</c:v>
                </c:pt>
              </c:strCache>
            </c:strRef>
          </c:tx>
          <c:spPr>
            <a:solidFill>
              <a:schemeClr val="accent3">
                <a:lumMod val="60000"/>
                <a:lumOff val="40000"/>
              </a:schemeClr>
            </a:solidFill>
            <a:ln>
              <a:noFill/>
            </a:ln>
          </c:spPr>
          <c:invertIfNegative val="0"/>
          <c:dLbls>
            <c:dLbl>
              <c:idx val="0"/>
              <c:layout>
                <c:manualLayout>
                  <c:x val="1.2501207729468599E-3"/>
                  <c:y val="8.730158730343516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42-4249-A54C-135FAB1171F2}"/>
                </c:ext>
              </c:extLst>
            </c:dLbl>
            <c:dLbl>
              <c:idx val="3"/>
              <c:layout>
                <c:manualLayout>
                  <c:x val="3.5201690821256037E-3"/>
                  <c:y val="1.03085002519909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95-414A-AF28-0BB0D497DFA5}"/>
                </c:ext>
              </c:extLst>
            </c:dLbl>
            <c:dLbl>
              <c:idx val="4"/>
              <c:layout>
                <c:manualLayout>
                  <c:x val="1.3432367149758342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DF-4FFE-94C9-02863EA54D47}"/>
                </c:ext>
              </c:extLst>
            </c:dLbl>
            <c:dLbl>
              <c:idx val="5"/>
              <c:layout>
                <c:manualLayout>
                  <c:x val="3.643961352657004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DF-4FFE-94C9-02863EA54D47}"/>
                </c:ext>
              </c:extLst>
            </c:dLbl>
            <c:dLbl>
              <c:idx val="6"/>
              <c:layout>
                <c:manualLayout>
                  <c:x val="4.14130434782607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F1-445A-8E70-E8C9895D2305}"/>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地区別_指導対象者群分析!$AJ$6:$AJ$13</c:f>
              <c:strCache>
                <c:ptCount val="8"/>
                <c:pt idx="0">
                  <c:v>大阪市医療圏</c:v>
                </c:pt>
                <c:pt idx="1">
                  <c:v>豊能医療圏</c:v>
                </c:pt>
                <c:pt idx="2">
                  <c:v>北河内医療圏</c:v>
                </c:pt>
                <c:pt idx="3">
                  <c:v>堺市医療圏</c:v>
                </c:pt>
                <c:pt idx="4">
                  <c:v>中河内医療圏</c:v>
                </c:pt>
                <c:pt idx="5">
                  <c:v>泉州医療圏</c:v>
                </c:pt>
                <c:pt idx="6">
                  <c:v>三島医療圏</c:v>
                </c:pt>
                <c:pt idx="7">
                  <c:v>南河内医療圏</c:v>
                </c:pt>
              </c:strCache>
            </c:strRef>
          </c:cat>
          <c:val>
            <c:numRef>
              <c:f>地区別_指導対象者群分析!$AK$6:$AK$13</c:f>
              <c:numCache>
                <c:formatCode>0.00%</c:formatCode>
                <c:ptCount val="8"/>
                <c:pt idx="0">
                  <c:v>5.576589514519649E-3</c:v>
                </c:pt>
                <c:pt idx="1">
                  <c:v>5.2239351209176594E-3</c:v>
                </c:pt>
                <c:pt idx="2">
                  <c:v>5.1209069235634702E-3</c:v>
                </c:pt>
                <c:pt idx="3">
                  <c:v>5.1009839461418956E-3</c:v>
                </c:pt>
                <c:pt idx="4">
                  <c:v>5.0039686648031198E-3</c:v>
                </c:pt>
                <c:pt idx="5">
                  <c:v>4.8203440238594499E-3</c:v>
                </c:pt>
                <c:pt idx="6">
                  <c:v>4.7859895737265672E-3</c:v>
                </c:pt>
                <c:pt idx="7">
                  <c:v>4.1350129820175016E-3</c:v>
                </c:pt>
              </c:numCache>
            </c:numRef>
          </c:val>
          <c:extLst>
            <c:ext xmlns:c16="http://schemas.microsoft.com/office/drawing/2014/chart" uri="{C3380CC4-5D6E-409C-BE32-E72D297353CC}">
              <c16:uniqueId val="{00000015-07B5-46BC-BDCC-58B874FB047F}"/>
            </c:ext>
          </c:extLst>
        </c:ser>
        <c:dLbls>
          <c:showLegendKey val="0"/>
          <c:showVal val="0"/>
          <c:showCatName val="0"/>
          <c:showSerName val="0"/>
          <c:showPercent val="0"/>
          <c:showBubbleSize val="0"/>
        </c:dLbls>
        <c:gapWidth val="150"/>
        <c:axId val="458417152"/>
        <c:axId val="45266592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07B5-46BC-BDCC-58B874FB047F}"/>
              </c:ext>
            </c:extLst>
          </c:dPt>
          <c:dLbls>
            <c:dLbl>
              <c:idx val="0"/>
              <c:layout>
                <c:manualLayout>
                  <c:x val="-0.16105072463768116"/>
                  <c:y val="-0.8950476190476190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0F95-414A-AF28-0BB0D497DFA5}"/>
                </c:ext>
              </c:extLst>
            </c:dLbl>
            <c:numFmt formatCode="0.00%" sourceLinked="0"/>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地区別_指導対象者群分析!$AM$6:$AM$13</c:f>
              <c:numCache>
                <c:formatCode>0.00%</c:formatCode>
                <c:ptCount val="8"/>
                <c:pt idx="0">
                  <c:v>5.1056089969386837E-3</c:v>
                </c:pt>
                <c:pt idx="1">
                  <c:v>5.1056089969386837E-3</c:v>
                </c:pt>
                <c:pt idx="2">
                  <c:v>5.1056089969386837E-3</c:v>
                </c:pt>
                <c:pt idx="3">
                  <c:v>5.1056089969386837E-3</c:v>
                </c:pt>
                <c:pt idx="4">
                  <c:v>5.1056089969386837E-3</c:v>
                </c:pt>
                <c:pt idx="5">
                  <c:v>5.1056089969386837E-3</c:v>
                </c:pt>
                <c:pt idx="6">
                  <c:v>5.1056089969386837E-3</c:v>
                </c:pt>
                <c:pt idx="7">
                  <c:v>5.1056089969386837E-3</c:v>
                </c:pt>
              </c:numCache>
            </c:numRef>
          </c:xVal>
          <c:yVal>
            <c:numRef>
              <c:f>地区別_指導対象者群分析!$AN$6:$AN$13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07B5-46BC-BDCC-58B874FB047F}"/>
            </c:ext>
          </c:extLst>
        </c:ser>
        <c:dLbls>
          <c:showLegendKey val="0"/>
          <c:showVal val="0"/>
          <c:showCatName val="0"/>
          <c:showSerName val="0"/>
          <c:showPercent val="0"/>
          <c:showBubbleSize val="0"/>
        </c:dLbls>
        <c:axId val="452667072"/>
        <c:axId val="452666496"/>
      </c:scatterChart>
      <c:catAx>
        <c:axId val="458417152"/>
        <c:scaling>
          <c:orientation val="maxMin"/>
        </c:scaling>
        <c:delete val="0"/>
        <c:axPos val="l"/>
        <c:numFmt formatCode="General" sourceLinked="0"/>
        <c:majorTickMark val="none"/>
        <c:minorTickMark val="none"/>
        <c:tickLblPos val="nextTo"/>
        <c:spPr>
          <a:ln>
            <a:solidFill>
              <a:srgbClr val="7F7F7F"/>
            </a:solidFill>
          </a:ln>
        </c:spPr>
        <c:crossAx val="452665920"/>
        <c:crossesAt val="0"/>
        <c:auto val="1"/>
        <c:lblAlgn val="ctr"/>
        <c:lblOffset val="100"/>
        <c:noMultiLvlLbl val="0"/>
      </c:catAx>
      <c:valAx>
        <c:axId val="452665920"/>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2.640468253968254E-2"/>
            </c:manualLayout>
          </c:layout>
          <c:overlay val="0"/>
        </c:title>
        <c:numFmt formatCode="0.00%" sourceLinked="0"/>
        <c:majorTickMark val="out"/>
        <c:minorTickMark val="none"/>
        <c:tickLblPos val="nextTo"/>
        <c:spPr>
          <a:ln>
            <a:solidFill>
              <a:srgbClr val="7F7F7F"/>
            </a:solidFill>
          </a:ln>
        </c:spPr>
        <c:crossAx val="458417152"/>
        <c:crosses val="autoZero"/>
        <c:crossBetween val="between"/>
      </c:valAx>
      <c:valAx>
        <c:axId val="452666496"/>
        <c:scaling>
          <c:orientation val="minMax"/>
          <c:max val="50"/>
          <c:min val="0"/>
        </c:scaling>
        <c:delete val="1"/>
        <c:axPos val="r"/>
        <c:numFmt formatCode="General" sourceLinked="1"/>
        <c:majorTickMark val="out"/>
        <c:minorTickMark val="none"/>
        <c:tickLblPos val="nextTo"/>
        <c:crossAx val="452667072"/>
        <c:crosses val="max"/>
        <c:crossBetween val="midCat"/>
      </c:valAx>
      <c:valAx>
        <c:axId val="452667072"/>
        <c:scaling>
          <c:orientation val="minMax"/>
        </c:scaling>
        <c:delete val="1"/>
        <c:axPos val="b"/>
        <c:numFmt formatCode="0.00%" sourceLinked="1"/>
        <c:majorTickMark val="out"/>
        <c:minorTickMark val="none"/>
        <c:tickLblPos val="nextTo"/>
        <c:crossAx val="452666496"/>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市区町村別_指導対象者群分析!$AN$5</c:f>
              <c:strCache>
                <c:ptCount val="1"/>
                <c:pt idx="0">
                  <c:v>健診異常値放置者割合</c:v>
                </c:pt>
              </c:strCache>
            </c:strRef>
          </c:tx>
          <c:spPr>
            <a:solidFill>
              <a:srgbClr val="B3A2C7"/>
            </a:solidFill>
            <a:ln>
              <a:noFill/>
            </a:ln>
          </c:spPr>
          <c:invertIfNegative val="0"/>
          <c:dLbls>
            <c:dLbl>
              <c:idx val="0"/>
              <c:layout>
                <c:manualLayout>
                  <c:x val="-5.0270749548750751E-3"/>
                  <c:y val="-1.03068771217354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55-48F0-8494-4A0C0BBEB7D1}"/>
                </c:ext>
              </c:extLst>
            </c:dLbl>
            <c:dLbl>
              <c:idx val="28"/>
              <c:layout>
                <c:manualLayout>
                  <c:x val="9.21166854869194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06-4EAB-BFAA-408165EE0778}"/>
                </c:ext>
              </c:extLst>
            </c:dLbl>
            <c:dLbl>
              <c:idx val="29"/>
              <c:layout>
                <c:manualLayout>
                  <c:x val="1.381750282303792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06-4EAB-BFAA-408165EE0778}"/>
                </c:ext>
              </c:extLst>
            </c:dLbl>
            <c:dLbl>
              <c:idx val="30"/>
              <c:layout>
                <c:manualLayout>
                  <c:x val="1.381750282303792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06-4EAB-BFAA-408165EE0778}"/>
                </c:ext>
              </c:extLst>
            </c:dLbl>
            <c:dLbl>
              <c:idx val="31"/>
              <c:layout>
                <c:manualLayout>
                  <c:x val="1.38175028230378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06-4EAB-BFAA-408165EE0778}"/>
                </c:ext>
              </c:extLst>
            </c:dLbl>
            <c:dLbl>
              <c:idx val="32"/>
              <c:layout>
                <c:manualLayout>
                  <c:x val="1.84233370973838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06-4EAB-BFAA-408165EE0778}"/>
                </c:ext>
              </c:extLst>
            </c:dLbl>
            <c:dLbl>
              <c:idx val="33"/>
              <c:layout>
                <c:manualLayout>
                  <c:x val="3.1126856643831319E-2"/>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55-48F0-8494-4A0C0BBEB7D1}"/>
                </c:ext>
              </c:extLst>
            </c:dLbl>
            <c:dLbl>
              <c:idx val="34"/>
              <c:layout>
                <c:manualLayout>
                  <c:x val="3.7267969009625951E-2"/>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55-48F0-8494-4A0C0BBEB7D1}"/>
                </c:ext>
              </c:extLst>
            </c:dLbl>
            <c:dLbl>
              <c:idx val="35"/>
              <c:layout>
                <c:manualLayout>
                  <c:x val="4.0618139226028839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55-48F0-8494-4A0C0BBEB7D1}"/>
                </c:ext>
              </c:extLst>
            </c:dLbl>
            <c:dLbl>
              <c:idx val="36"/>
              <c:layout>
                <c:manualLayout>
                  <c:x val="4.5364445401340429E-2"/>
                  <c:y val="1.593365734956675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55-48F0-8494-4A0C0BBEB7D1}"/>
                </c:ext>
              </c:extLst>
            </c:dLbl>
            <c:dLbl>
              <c:idx val="37"/>
              <c:layout>
                <c:manualLayout>
                  <c:x val="4.7317754330602431E-2"/>
                  <c:y val="2.423180533436799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55-48F0-8494-4A0C0BBEB7D1}"/>
                </c:ext>
              </c:extLst>
            </c:dLbl>
            <c:dLbl>
              <c:idx val="38"/>
              <c:layout>
                <c:manualLayout>
                  <c:x val="4.6487857944949224E-2"/>
                  <c:y val="4.03863422189316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60-444A-BF86-D648F9622618}"/>
                </c:ext>
              </c:extLst>
            </c:dLbl>
            <c:dLbl>
              <c:idx val="39"/>
              <c:layout>
                <c:manualLayout>
                  <c:x val="4.8012497888992624E-2"/>
                  <c:y val="3.968253968253968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55-48F0-8494-4A0C0BBEB7D1}"/>
                </c:ext>
              </c:extLst>
            </c:dLbl>
            <c:dLbl>
              <c:idx val="40"/>
              <c:layout>
                <c:manualLayout>
                  <c:x val="5.6232521856255123E-2"/>
                  <c:y val="7.142857142857143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60-444A-BF86-D648F9622618}"/>
                </c:ext>
              </c:extLst>
            </c:dLbl>
            <c:dLbl>
              <c:idx val="41"/>
              <c:layout>
                <c:manualLayout>
                  <c:x val="-6.704913437777218E-3"/>
                  <c:y val="8.077268449804361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55-48F0-8494-4A0C0BBEB7D1}"/>
                </c:ext>
              </c:extLst>
            </c:dLbl>
            <c:dLbl>
              <c:idx val="42"/>
              <c:layout>
                <c:manualLayout>
                  <c:x val="-6.704913437777218E-3"/>
                  <c:y val="8.077268434759276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55-48F0-8494-4A0C0BBEB7D1}"/>
                </c:ext>
              </c:extLst>
            </c:dLbl>
            <c:numFmt formatCode="0.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市区町村別_指導対象者群分析!$AN$6:$AN$48</c:f>
              <c:strCache>
                <c:ptCount val="43"/>
                <c:pt idx="0">
                  <c:v>豊能町</c:v>
                </c:pt>
                <c:pt idx="1">
                  <c:v>池田市</c:v>
                </c:pt>
                <c:pt idx="2">
                  <c:v>能勢町</c:v>
                </c:pt>
                <c:pt idx="3">
                  <c:v>羽曳野市</c:v>
                </c:pt>
                <c:pt idx="4">
                  <c:v>藤井寺市</c:v>
                </c:pt>
                <c:pt idx="5">
                  <c:v>大阪狭山市</c:v>
                </c:pt>
                <c:pt idx="6">
                  <c:v>吹田市</c:v>
                </c:pt>
                <c:pt idx="7">
                  <c:v>寝屋川市</c:v>
                </c:pt>
                <c:pt idx="8">
                  <c:v>高槻市</c:v>
                </c:pt>
                <c:pt idx="9">
                  <c:v>和泉市</c:v>
                </c:pt>
                <c:pt idx="10">
                  <c:v>箕面市</c:v>
                </c:pt>
                <c:pt idx="11">
                  <c:v>河内長野市</c:v>
                </c:pt>
                <c:pt idx="12">
                  <c:v>太子町</c:v>
                </c:pt>
                <c:pt idx="13">
                  <c:v>門真市</c:v>
                </c:pt>
                <c:pt idx="14">
                  <c:v>茨木市</c:v>
                </c:pt>
                <c:pt idx="15">
                  <c:v>四條畷市</c:v>
                </c:pt>
                <c:pt idx="16">
                  <c:v>富田林市</c:v>
                </c:pt>
                <c:pt idx="17">
                  <c:v>熊取町</c:v>
                </c:pt>
                <c:pt idx="18">
                  <c:v>千早赤阪村</c:v>
                </c:pt>
                <c:pt idx="19">
                  <c:v>忠岡町</c:v>
                </c:pt>
                <c:pt idx="20">
                  <c:v>枚方市</c:v>
                </c:pt>
                <c:pt idx="21">
                  <c:v>摂津市</c:v>
                </c:pt>
                <c:pt idx="22">
                  <c:v>交野市</c:v>
                </c:pt>
                <c:pt idx="23">
                  <c:v>柏原市</c:v>
                </c:pt>
                <c:pt idx="24">
                  <c:v>八尾市</c:v>
                </c:pt>
                <c:pt idx="25">
                  <c:v>堺市</c:v>
                </c:pt>
                <c:pt idx="26">
                  <c:v>東大阪市</c:v>
                </c:pt>
                <c:pt idx="27">
                  <c:v>守口市</c:v>
                </c:pt>
                <c:pt idx="28">
                  <c:v>大東市</c:v>
                </c:pt>
                <c:pt idx="29">
                  <c:v>豊中市</c:v>
                </c:pt>
                <c:pt idx="30">
                  <c:v>泉南市</c:v>
                </c:pt>
                <c:pt idx="31">
                  <c:v>島本町</c:v>
                </c:pt>
                <c:pt idx="32">
                  <c:v>貝塚市</c:v>
                </c:pt>
                <c:pt idx="33">
                  <c:v>河南町</c:v>
                </c:pt>
                <c:pt idx="34">
                  <c:v>阪南市</c:v>
                </c:pt>
                <c:pt idx="35">
                  <c:v>泉大津市</c:v>
                </c:pt>
                <c:pt idx="36">
                  <c:v>岬町</c:v>
                </c:pt>
                <c:pt idx="37">
                  <c:v>岸和田市</c:v>
                </c:pt>
                <c:pt idx="38">
                  <c:v>高石市</c:v>
                </c:pt>
                <c:pt idx="39">
                  <c:v>泉佐野市</c:v>
                </c:pt>
                <c:pt idx="40">
                  <c:v>松原市</c:v>
                </c:pt>
                <c:pt idx="41">
                  <c:v>田尻町</c:v>
                </c:pt>
                <c:pt idx="42">
                  <c:v>大阪市</c:v>
                </c:pt>
              </c:strCache>
            </c:strRef>
          </c:cat>
          <c:val>
            <c:numRef>
              <c:f>市区町村別_指導対象者群分析!$AO$6:$AO$48</c:f>
              <c:numCache>
                <c:formatCode>0.00%</c:formatCode>
                <c:ptCount val="43"/>
                <c:pt idx="0">
                  <c:v>3.7769784172661872E-2</c:v>
                </c:pt>
                <c:pt idx="1">
                  <c:v>1.872328878637813E-2</c:v>
                </c:pt>
                <c:pt idx="2">
                  <c:v>1.680672268907563E-2</c:v>
                </c:pt>
                <c:pt idx="3">
                  <c:v>1.5431728113366159E-2</c:v>
                </c:pt>
                <c:pt idx="4">
                  <c:v>1.5364916773367477E-2</c:v>
                </c:pt>
                <c:pt idx="5">
                  <c:v>1.5331177386513356E-2</c:v>
                </c:pt>
                <c:pt idx="6">
                  <c:v>1.5045291669448711E-2</c:v>
                </c:pt>
                <c:pt idx="7">
                  <c:v>1.5018883391398542E-2</c:v>
                </c:pt>
                <c:pt idx="8">
                  <c:v>1.466275659824047E-2</c:v>
                </c:pt>
                <c:pt idx="9">
                  <c:v>1.4440101172683375E-2</c:v>
                </c:pt>
                <c:pt idx="10">
                  <c:v>1.402571380864919E-2</c:v>
                </c:pt>
                <c:pt idx="11">
                  <c:v>1.344850207741089E-2</c:v>
                </c:pt>
                <c:pt idx="12">
                  <c:v>1.2800819252432157E-2</c:v>
                </c:pt>
                <c:pt idx="13">
                  <c:v>1.2740673027481003E-2</c:v>
                </c:pt>
                <c:pt idx="14">
                  <c:v>1.263052030644541E-2</c:v>
                </c:pt>
                <c:pt idx="15">
                  <c:v>1.2498372607733368E-2</c:v>
                </c:pt>
                <c:pt idx="16">
                  <c:v>1.242725509214355E-2</c:v>
                </c:pt>
                <c:pt idx="17">
                  <c:v>1.2104909213180901E-2</c:v>
                </c:pt>
                <c:pt idx="18">
                  <c:v>1.1656952539550375E-2</c:v>
                </c:pt>
                <c:pt idx="19">
                  <c:v>1.1650485436893204E-2</c:v>
                </c:pt>
                <c:pt idx="20">
                  <c:v>1.1446149443788675E-2</c:v>
                </c:pt>
                <c:pt idx="21">
                  <c:v>1.1362603399690937E-2</c:v>
                </c:pt>
                <c:pt idx="22">
                  <c:v>1.1086090420924996E-2</c:v>
                </c:pt>
                <c:pt idx="23">
                  <c:v>1.1048074051955807E-2</c:v>
                </c:pt>
                <c:pt idx="24">
                  <c:v>1.0978570674548717E-2</c:v>
                </c:pt>
                <c:pt idx="25">
                  <c:v>1.0633523217676506E-2</c:v>
                </c:pt>
                <c:pt idx="26">
                  <c:v>1.0401800820962497E-2</c:v>
                </c:pt>
                <c:pt idx="27">
                  <c:v>1.0235366256308664E-2</c:v>
                </c:pt>
                <c:pt idx="28">
                  <c:v>9.8039215686274508E-3</c:v>
                </c:pt>
                <c:pt idx="29">
                  <c:v>9.6257493522948611E-3</c:v>
                </c:pt>
                <c:pt idx="30">
                  <c:v>9.5824777549623538E-3</c:v>
                </c:pt>
                <c:pt idx="31">
                  <c:v>9.4841545223224612E-3</c:v>
                </c:pt>
                <c:pt idx="32">
                  <c:v>9.3116351927595518E-3</c:v>
                </c:pt>
                <c:pt idx="33">
                  <c:v>8.6596385542168676E-3</c:v>
                </c:pt>
                <c:pt idx="34">
                  <c:v>8.3025830258302586E-3</c:v>
                </c:pt>
                <c:pt idx="35">
                  <c:v>8.2133333333333329E-3</c:v>
                </c:pt>
                <c:pt idx="36">
                  <c:v>7.8939059046416165E-3</c:v>
                </c:pt>
                <c:pt idx="37">
                  <c:v>7.7300660920650872E-3</c:v>
                </c:pt>
                <c:pt idx="38">
                  <c:v>7.709524993782641E-3</c:v>
                </c:pt>
                <c:pt idx="39">
                  <c:v>7.6881679095871453E-3</c:v>
                </c:pt>
                <c:pt idx="40">
                  <c:v>7.3584702975614995E-3</c:v>
                </c:pt>
                <c:pt idx="41">
                  <c:v>6.7307692307692311E-3</c:v>
                </c:pt>
                <c:pt idx="42">
                  <c:v>5.9869071376615624E-3</c:v>
                </c:pt>
              </c:numCache>
            </c:numRef>
          </c:val>
          <c:extLst>
            <c:ext xmlns:c16="http://schemas.microsoft.com/office/drawing/2014/chart" uri="{C3380CC4-5D6E-409C-BE32-E72D297353CC}">
              <c16:uniqueId val="{00000015-07B5-46BC-BDCC-58B874FB047F}"/>
            </c:ext>
          </c:extLst>
        </c:ser>
        <c:dLbls>
          <c:showLegendKey val="0"/>
          <c:showVal val="0"/>
          <c:showCatName val="0"/>
          <c:showSerName val="0"/>
          <c:showPercent val="0"/>
          <c:showBubbleSize val="0"/>
        </c:dLbls>
        <c:gapWidth val="150"/>
        <c:axId val="459355648"/>
        <c:axId val="45266937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07B5-46BC-BDCC-58B874FB047F}"/>
              </c:ext>
            </c:extLst>
          </c:dPt>
          <c:dLbls>
            <c:dLbl>
              <c:idx val="0"/>
              <c:layout>
                <c:manualLayout>
                  <c:x val="1.5338120269799551E-2"/>
                  <c:y val="-0.8972454668000879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E26-43C7-8323-B2219B7F1D9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市区町村別_指導対象者群分析!$AR$6:$AR$48</c:f>
              <c:numCache>
                <c:formatCode>0.00%</c:formatCode>
                <c:ptCount val="43"/>
                <c:pt idx="0">
                  <c:v>1.024281316579353E-2</c:v>
                </c:pt>
                <c:pt idx="1">
                  <c:v>1.024281316579353E-2</c:v>
                </c:pt>
                <c:pt idx="2">
                  <c:v>1.024281316579353E-2</c:v>
                </c:pt>
                <c:pt idx="3">
                  <c:v>1.024281316579353E-2</c:v>
                </c:pt>
                <c:pt idx="4">
                  <c:v>1.024281316579353E-2</c:v>
                </c:pt>
                <c:pt idx="5">
                  <c:v>1.024281316579353E-2</c:v>
                </c:pt>
                <c:pt idx="6">
                  <c:v>1.024281316579353E-2</c:v>
                </c:pt>
                <c:pt idx="7">
                  <c:v>1.024281316579353E-2</c:v>
                </c:pt>
                <c:pt idx="8">
                  <c:v>1.024281316579353E-2</c:v>
                </c:pt>
                <c:pt idx="9">
                  <c:v>1.024281316579353E-2</c:v>
                </c:pt>
                <c:pt idx="10">
                  <c:v>1.024281316579353E-2</c:v>
                </c:pt>
                <c:pt idx="11">
                  <c:v>1.024281316579353E-2</c:v>
                </c:pt>
                <c:pt idx="12">
                  <c:v>1.024281316579353E-2</c:v>
                </c:pt>
                <c:pt idx="13">
                  <c:v>1.024281316579353E-2</c:v>
                </c:pt>
                <c:pt idx="14">
                  <c:v>1.024281316579353E-2</c:v>
                </c:pt>
                <c:pt idx="15">
                  <c:v>1.024281316579353E-2</c:v>
                </c:pt>
                <c:pt idx="16">
                  <c:v>1.024281316579353E-2</c:v>
                </c:pt>
                <c:pt idx="17">
                  <c:v>1.024281316579353E-2</c:v>
                </c:pt>
                <c:pt idx="18">
                  <c:v>1.024281316579353E-2</c:v>
                </c:pt>
                <c:pt idx="19">
                  <c:v>1.024281316579353E-2</c:v>
                </c:pt>
                <c:pt idx="20">
                  <c:v>1.024281316579353E-2</c:v>
                </c:pt>
                <c:pt idx="21">
                  <c:v>1.024281316579353E-2</c:v>
                </c:pt>
                <c:pt idx="22">
                  <c:v>1.024281316579353E-2</c:v>
                </c:pt>
                <c:pt idx="23">
                  <c:v>1.024281316579353E-2</c:v>
                </c:pt>
                <c:pt idx="24">
                  <c:v>1.024281316579353E-2</c:v>
                </c:pt>
                <c:pt idx="25">
                  <c:v>1.024281316579353E-2</c:v>
                </c:pt>
                <c:pt idx="26">
                  <c:v>1.024281316579353E-2</c:v>
                </c:pt>
                <c:pt idx="27">
                  <c:v>1.024281316579353E-2</c:v>
                </c:pt>
                <c:pt idx="28">
                  <c:v>1.024281316579353E-2</c:v>
                </c:pt>
                <c:pt idx="29">
                  <c:v>1.024281316579353E-2</c:v>
                </c:pt>
                <c:pt idx="30">
                  <c:v>1.024281316579353E-2</c:v>
                </c:pt>
                <c:pt idx="31">
                  <c:v>1.024281316579353E-2</c:v>
                </c:pt>
                <c:pt idx="32">
                  <c:v>1.024281316579353E-2</c:v>
                </c:pt>
                <c:pt idx="33">
                  <c:v>1.024281316579353E-2</c:v>
                </c:pt>
                <c:pt idx="34">
                  <c:v>1.024281316579353E-2</c:v>
                </c:pt>
                <c:pt idx="35">
                  <c:v>1.024281316579353E-2</c:v>
                </c:pt>
                <c:pt idx="36">
                  <c:v>1.024281316579353E-2</c:v>
                </c:pt>
                <c:pt idx="37">
                  <c:v>1.024281316579353E-2</c:v>
                </c:pt>
                <c:pt idx="38">
                  <c:v>1.024281316579353E-2</c:v>
                </c:pt>
                <c:pt idx="39">
                  <c:v>1.024281316579353E-2</c:v>
                </c:pt>
                <c:pt idx="40">
                  <c:v>1.024281316579353E-2</c:v>
                </c:pt>
                <c:pt idx="41">
                  <c:v>1.024281316579353E-2</c:v>
                </c:pt>
                <c:pt idx="42">
                  <c:v>1.024281316579353E-2</c:v>
                </c:pt>
              </c:numCache>
            </c:numRef>
          </c:xVal>
          <c:yVal>
            <c:numRef>
              <c:f>市区町村別_指導対象者群分析!$AT$6:$AT$48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17-07B5-46BC-BDCC-58B874FB047F}"/>
            </c:ext>
          </c:extLst>
        </c:ser>
        <c:dLbls>
          <c:showLegendKey val="0"/>
          <c:showVal val="0"/>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nextTo"/>
        <c:spPr>
          <a:ln>
            <a:solidFill>
              <a:srgbClr val="7F7F7F"/>
            </a:solidFill>
          </a:ln>
        </c:spPr>
        <c:crossAx val="452669376"/>
        <c:crossesAt val="0"/>
        <c:auto val="1"/>
        <c:lblAlgn val="ctr"/>
        <c:lblOffset val="100"/>
        <c:noMultiLvlLbl val="0"/>
      </c:catAx>
      <c:valAx>
        <c:axId val="45266937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2.3380873015873015E-2"/>
            </c:manualLayout>
          </c:layout>
          <c:overlay val="0"/>
        </c:title>
        <c:numFmt formatCode="0.00%"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0.00%"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2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1" Type="http://schemas.openxmlformats.org/officeDocument/2006/relationships/image" Target="../media/image8.png"/></Relationships>
</file>

<file path=xl/drawings/_rels/drawing3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3.xml.rels><?xml version="1.0" encoding="UTF-8" standalone="yes"?>
<Relationships xmlns="http://schemas.openxmlformats.org/package/2006/relationships"><Relationship Id="rId1" Type="http://schemas.openxmlformats.org/officeDocument/2006/relationships/image" Target="../media/image9.png"/></Relationships>
</file>

<file path=xl/drawings/_rels/drawing3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5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5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5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5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553272</xdr:colOff>
      <xdr:row>80</xdr:row>
      <xdr:rowOff>170100</xdr:rowOff>
    </xdr:to>
    <xdr:pic>
      <xdr:nvPicPr>
        <xdr:cNvPr id="3" name="図 2">
          <a:extLst>
            <a:ext uri="{FF2B5EF4-FFF2-40B4-BE49-F238E27FC236}">
              <a16:creationId xmlns:a16="http://schemas.microsoft.com/office/drawing/2014/main" id="{CE4F3D3A-C5DD-4AD6-9280-907B9EB5D79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0"/>
        <a:stretch/>
      </xdr:blipFill>
      <xdr:spPr>
        <a:xfrm>
          <a:off x="1152525" y="3086100"/>
          <a:ext cx="7220772" cy="1080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569874</xdr:colOff>
      <xdr:row>14</xdr:row>
      <xdr:rowOff>0</xdr:rowOff>
    </xdr:from>
    <xdr:to>
      <xdr:col>6</xdr:col>
      <xdr:colOff>317577</xdr:colOff>
      <xdr:row>18</xdr:row>
      <xdr:rowOff>1</xdr:rowOff>
    </xdr:to>
    <xdr:sp macro="" textlink="">
      <xdr:nvSpPr>
        <xdr:cNvPr id="2" name="フローチャート : 判断 1">
          <a:extLst>
            <a:ext uri="{FF2B5EF4-FFF2-40B4-BE49-F238E27FC236}">
              <a16:creationId xmlns:a16="http://schemas.microsoft.com/office/drawing/2014/main" id="{00000000-0008-0000-0F00-000002000000}"/>
            </a:ext>
          </a:extLst>
        </xdr:cNvPr>
        <xdr:cNvSpPr/>
      </xdr:nvSpPr>
      <xdr:spPr>
        <a:xfrm>
          <a:off x="1227099" y="2076450"/>
          <a:ext cx="1652703" cy="609601"/>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Ⅲ</a:t>
          </a:r>
        </a:p>
        <a:p>
          <a:pPr algn="ctr"/>
          <a:r>
            <a:rPr lang="ja-JP" altLang="en-US" sz="800">
              <a:solidFill>
                <a:sysClr val="windowText" lastClr="000000"/>
              </a:solidFill>
              <a:latin typeface="ＭＳ Ｐ明朝" pitchFamily="18" charset="-128"/>
              <a:ea typeface="ＭＳ Ｐ明朝" pitchFamily="18" charset="-128"/>
            </a:rPr>
            <a:t>保健指導</a:t>
          </a:r>
        </a:p>
        <a:p>
          <a:pPr algn="ctr"/>
          <a:r>
            <a:rPr lang="ja-JP" altLang="en-US" sz="800">
              <a:solidFill>
                <a:sysClr val="windowText" lastClr="000000"/>
              </a:solidFill>
              <a:latin typeface="ＭＳ Ｐ明朝" pitchFamily="18" charset="-128"/>
              <a:ea typeface="ＭＳ Ｐ明朝" pitchFamily="18" charset="-128"/>
            </a:rPr>
            <a:t>対象者</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2</xdr:col>
      <xdr:colOff>0</xdr:colOff>
      <xdr:row>24</xdr:row>
      <xdr:rowOff>0</xdr:rowOff>
    </xdr:from>
    <xdr:to>
      <xdr:col>3</xdr:col>
      <xdr:colOff>0</xdr:colOff>
      <xdr:row>26</xdr:row>
      <xdr:rowOff>171449</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6572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0</xdr:colOff>
      <xdr:row>24</xdr:row>
      <xdr:rowOff>0</xdr:rowOff>
    </xdr:from>
    <xdr:to>
      <xdr:col>5</xdr:col>
      <xdr:colOff>0</xdr:colOff>
      <xdr:row>26</xdr:row>
      <xdr:rowOff>171449</xdr:rowOff>
    </xdr:to>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16097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0" rtlCol="0" anchor="b"/>
        <a:lstStyle/>
        <a:p>
          <a:pPr algn="r"/>
          <a:endParaRPr kumimoji="1" lang="ja-JP" altLang="en-US" sz="8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6</xdr:col>
      <xdr:colOff>0</xdr:colOff>
      <xdr:row>24</xdr:row>
      <xdr:rowOff>0</xdr:rowOff>
    </xdr:from>
    <xdr:to>
      <xdr:col>7</xdr:col>
      <xdr:colOff>0</xdr:colOff>
      <xdr:row>26</xdr:row>
      <xdr:rowOff>171449</xdr:rowOff>
    </xdr:to>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25622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0</xdr:colOff>
      <xdr:row>24</xdr:row>
      <xdr:rowOff>0</xdr:rowOff>
    </xdr:from>
    <xdr:to>
      <xdr:col>9</xdr:col>
      <xdr:colOff>0</xdr:colOff>
      <xdr:row>26</xdr:row>
      <xdr:rowOff>171449</xdr:rowOff>
    </xdr:to>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35147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24</xdr:row>
      <xdr:rowOff>0</xdr:rowOff>
    </xdr:from>
    <xdr:to>
      <xdr:col>11</xdr:col>
      <xdr:colOff>0</xdr:colOff>
      <xdr:row>26</xdr:row>
      <xdr:rowOff>171449</xdr:rowOff>
    </xdr:to>
    <xdr:sp macro="" textlink="">
      <xdr:nvSpPr>
        <xdr:cNvPr id="7" name="正方形/長方形 6">
          <a:extLst>
            <a:ext uri="{FF2B5EF4-FFF2-40B4-BE49-F238E27FC236}">
              <a16:creationId xmlns:a16="http://schemas.microsoft.com/office/drawing/2014/main" id="{00000000-0008-0000-0F00-000007000000}"/>
            </a:ext>
          </a:extLst>
        </xdr:cNvPr>
        <xdr:cNvSpPr/>
      </xdr:nvSpPr>
      <xdr:spPr>
        <a:xfrm>
          <a:off x="44672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0</xdr:colOff>
      <xdr:row>24</xdr:row>
      <xdr:rowOff>0</xdr:rowOff>
    </xdr:from>
    <xdr:to>
      <xdr:col>13</xdr:col>
      <xdr:colOff>0</xdr:colOff>
      <xdr:row>26</xdr:row>
      <xdr:rowOff>171449</xdr:rowOff>
    </xdr:to>
    <xdr:sp macro="" textlink="">
      <xdr:nvSpPr>
        <xdr:cNvPr id="8" name="正方形/長方形 7">
          <a:extLst>
            <a:ext uri="{FF2B5EF4-FFF2-40B4-BE49-F238E27FC236}">
              <a16:creationId xmlns:a16="http://schemas.microsoft.com/office/drawing/2014/main" id="{00000000-0008-0000-0F00-000008000000}"/>
            </a:ext>
          </a:extLst>
        </xdr:cNvPr>
        <xdr:cNvSpPr/>
      </xdr:nvSpPr>
      <xdr:spPr>
        <a:xfrm>
          <a:off x="54197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0</xdr:colOff>
      <xdr:row>24</xdr:row>
      <xdr:rowOff>0</xdr:rowOff>
    </xdr:from>
    <xdr:to>
      <xdr:col>15</xdr:col>
      <xdr:colOff>0</xdr:colOff>
      <xdr:row>26</xdr:row>
      <xdr:rowOff>171449</xdr:rowOff>
    </xdr:to>
    <xdr:sp macro="" textlink="">
      <xdr:nvSpPr>
        <xdr:cNvPr id="9" name="正方形/長方形 8">
          <a:extLst>
            <a:ext uri="{FF2B5EF4-FFF2-40B4-BE49-F238E27FC236}">
              <a16:creationId xmlns:a16="http://schemas.microsoft.com/office/drawing/2014/main" id="{00000000-0008-0000-0F00-000009000000}"/>
            </a:ext>
          </a:extLst>
        </xdr:cNvPr>
        <xdr:cNvSpPr/>
      </xdr:nvSpPr>
      <xdr:spPr>
        <a:xfrm>
          <a:off x="6524625" y="377190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567412</xdr:colOff>
      <xdr:row>6</xdr:row>
      <xdr:rowOff>0</xdr:rowOff>
    </xdr:from>
    <xdr:to>
      <xdr:col>10</xdr:col>
      <xdr:colOff>318412</xdr:colOff>
      <xdr:row>10</xdr:row>
      <xdr:rowOff>0</xdr:rowOff>
    </xdr:to>
    <xdr:sp macro="" textlink="">
      <xdr:nvSpPr>
        <xdr:cNvPr id="10" name="フローチャート : 判断 9">
          <a:extLst>
            <a:ext uri="{FF2B5EF4-FFF2-40B4-BE49-F238E27FC236}">
              <a16:creationId xmlns:a16="http://schemas.microsoft.com/office/drawing/2014/main" id="{00000000-0008-0000-0F00-00000A000000}"/>
            </a:ext>
          </a:extLst>
        </xdr:cNvPr>
        <xdr:cNvSpPr/>
      </xdr:nvSpPr>
      <xdr:spPr>
        <a:xfrm>
          <a:off x="3129637" y="857250"/>
          <a:ext cx="1656000" cy="609600"/>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Ⅰ</a:t>
          </a:r>
        </a:p>
        <a:p>
          <a:pPr algn="ctr"/>
          <a:r>
            <a:rPr lang="ja-JP" altLang="en-US" sz="800">
              <a:solidFill>
                <a:sysClr val="windowText" lastClr="000000"/>
              </a:solidFill>
              <a:latin typeface="ＭＳ Ｐ明朝" pitchFamily="18" charset="-128"/>
              <a:ea typeface="ＭＳ Ｐ明朝" pitchFamily="18" charset="-128"/>
            </a:rPr>
            <a:t>健診受診</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10</xdr:col>
      <xdr:colOff>567412</xdr:colOff>
      <xdr:row>11</xdr:row>
      <xdr:rowOff>0</xdr:rowOff>
    </xdr:from>
    <xdr:to>
      <xdr:col>14</xdr:col>
      <xdr:colOff>318412</xdr:colOff>
      <xdr:row>15</xdr:row>
      <xdr:rowOff>0</xdr:rowOff>
    </xdr:to>
    <xdr:sp macro="" textlink="">
      <xdr:nvSpPr>
        <xdr:cNvPr id="11" name="フローチャート : 判断 10">
          <a:extLst>
            <a:ext uri="{FF2B5EF4-FFF2-40B4-BE49-F238E27FC236}">
              <a16:creationId xmlns:a16="http://schemas.microsoft.com/office/drawing/2014/main" id="{00000000-0008-0000-0F00-00000B000000}"/>
            </a:ext>
          </a:extLst>
        </xdr:cNvPr>
        <xdr:cNvSpPr/>
      </xdr:nvSpPr>
      <xdr:spPr>
        <a:xfrm>
          <a:off x="5034637" y="1619250"/>
          <a:ext cx="1656000" cy="609600"/>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Ⅴ</a:t>
          </a:r>
        </a:p>
        <a:p>
          <a:pPr algn="ctr"/>
          <a:r>
            <a:rPr lang="ja-JP" altLang="en-US" sz="800">
              <a:solidFill>
                <a:sysClr val="windowText" lastClr="000000"/>
              </a:solidFill>
              <a:latin typeface="ＭＳ Ｐ明朝" pitchFamily="18" charset="-128"/>
              <a:ea typeface="ＭＳ Ｐ明朝" pitchFamily="18" charset="-128"/>
            </a:rPr>
            <a:t>生活習慣病</a:t>
          </a:r>
          <a:endParaRPr lang="en-US" altLang="ja-JP" sz="800">
            <a:solidFill>
              <a:sysClr val="windowText" lastClr="000000"/>
            </a:solidFill>
            <a:latin typeface="ＭＳ Ｐ明朝" pitchFamily="18" charset="-128"/>
            <a:ea typeface="ＭＳ Ｐ明朝" pitchFamily="18" charset="-128"/>
          </a:endParaRPr>
        </a:p>
        <a:p>
          <a:pPr algn="ctr"/>
          <a:r>
            <a:rPr lang="ja-JP" altLang="en-US" sz="800">
              <a:solidFill>
                <a:sysClr val="windowText" lastClr="000000"/>
              </a:solidFill>
              <a:latin typeface="ＭＳ Ｐ明朝" pitchFamily="18" charset="-128"/>
              <a:ea typeface="ＭＳ Ｐ明朝" pitchFamily="18" charset="-128"/>
            </a:rPr>
            <a:t>投薬レセプト</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8</xdr:col>
      <xdr:colOff>567412</xdr:colOff>
      <xdr:row>17</xdr:row>
      <xdr:rowOff>0</xdr:rowOff>
    </xdr:from>
    <xdr:to>
      <xdr:col>12</xdr:col>
      <xdr:colOff>318412</xdr:colOff>
      <xdr:row>21</xdr:row>
      <xdr:rowOff>1</xdr:rowOff>
    </xdr:to>
    <xdr:sp macro="" textlink="">
      <xdr:nvSpPr>
        <xdr:cNvPr id="12" name="フローチャート : 判断 11">
          <a:extLst>
            <a:ext uri="{FF2B5EF4-FFF2-40B4-BE49-F238E27FC236}">
              <a16:creationId xmlns:a16="http://schemas.microsoft.com/office/drawing/2014/main" id="{00000000-0008-0000-0F00-00000C000000}"/>
            </a:ext>
          </a:extLst>
        </xdr:cNvPr>
        <xdr:cNvSpPr/>
      </xdr:nvSpPr>
      <xdr:spPr>
        <a:xfrm>
          <a:off x="4082137" y="2533650"/>
          <a:ext cx="1656000" cy="609601"/>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Ⅵ</a:t>
          </a:r>
        </a:p>
        <a:p>
          <a:pPr algn="ctr"/>
          <a:r>
            <a:rPr lang="ja-JP" altLang="en-US" sz="800">
              <a:solidFill>
                <a:sysClr val="windowText" lastClr="000000"/>
              </a:solidFill>
              <a:latin typeface="ＭＳ Ｐ明朝" pitchFamily="18" charset="-128"/>
              <a:ea typeface="ＭＳ Ｐ明朝" pitchFamily="18" charset="-128"/>
            </a:rPr>
            <a:t>生活習慣病</a:t>
          </a:r>
          <a:endParaRPr lang="en-US" altLang="ja-JP" sz="800">
            <a:solidFill>
              <a:sysClr val="windowText" lastClr="000000"/>
            </a:solidFill>
            <a:latin typeface="ＭＳ Ｐ明朝" pitchFamily="18" charset="-128"/>
            <a:ea typeface="ＭＳ Ｐ明朝" pitchFamily="18" charset="-128"/>
          </a:endParaRPr>
        </a:p>
        <a:p>
          <a:pPr algn="ctr"/>
          <a:r>
            <a:rPr lang="ja-JP" altLang="en-US" sz="800">
              <a:solidFill>
                <a:sysClr val="windowText" lastClr="000000"/>
              </a:solidFill>
              <a:latin typeface="ＭＳ Ｐ明朝" pitchFamily="18" charset="-128"/>
              <a:ea typeface="ＭＳ Ｐ明朝" pitchFamily="18" charset="-128"/>
            </a:rPr>
            <a:t>放置</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4</xdr:col>
      <xdr:colOff>567905</xdr:colOff>
      <xdr:row>9</xdr:row>
      <xdr:rowOff>171914</xdr:rowOff>
    </xdr:from>
    <xdr:to>
      <xdr:col>8</xdr:col>
      <xdr:colOff>318905</xdr:colOff>
      <xdr:row>13</xdr:row>
      <xdr:rowOff>171913</xdr:rowOff>
    </xdr:to>
    <xdr:sp macro="" textlink="">
      <xdr:nvSpPr>
        <xdr:cNvPr id="13" name="フローチャート : 判断 12">
          <a:extLst>
            <a:ext uri="{FF2B5EF4-FFF2-40B4-BE49-F238E27FC236}">
              <a16:creationId xmlns:a16="http://schemas.microsoft.com/office/drawing/2014/main" id="{00000000-0008-0000-0F00-00000D000000}"/>
            </a:ext>
          </a:extLst>
        </xdr:cNvPr>
        <xdr:cNvSpPr/>
      </xdr:nvSpPr>
      <xdr:spPr>
        <a:xfrm>
          <a:off x="2177630" y="1467314"/>
          <a:ext cx="1656000" cy="609599"/>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non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800">
              <a:solidFill>
                <a:sysClr val="windowText" lastClr="000000"/>
              </a:solidFill>
              <a:latin typeface="ＭＳ Ｐ明朝" pitchFamily="18" charset="-128"/>
              <a:ea typeface="ＭＳ Ｐ明朝" pitchFamily="18" charset="-128"/>
            </a:rPr>
            <a:t>Ⅱ</a:t>
          </a: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latin typeface="ＭＳ Ｐ明朝" pitchFamily="18" charset="-128"/>
              <a:ea typeface="ＭＳ Ｐ明朝" pitchFamily="18" charset="-128"/>
            </a:rPr>
            <a:t>医療機関受診勧奨</a:t>
          </a:r>
          <a:endParaRPr lang="en-US" altLang="ja-JP" sz="800">
            <a:solidFill>
              <a:sysClr val="windowText" lastClr="000000"/>
            </a:solidFill>
            <a:latin typeface="ＭＳ Ｐ明朝" pitchFamily="18" charset="-128"/>
            <a:ea typeface="ＭＳ Ｐ明朝"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latin typeface="ＭＳ Ｐ明朝" pitchFamily="18" charset="-128"/>
              <a:ea typeface="ＭＳ Ｐ明朝" pitchFamily="18" charset="-128"/>
            </a:rPr>
            <a:t>対象者</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6</xdr:col>
      <xdr:colOff>819412</xdr:colOff>
      <xdr:row>2</xdr:row>
      <xdr:rowOff>85725</xdr:rowOff>
    </xdr:from>
    <xdr:to>
      <xdr:col>10</xdr:col>
      <xdr:colOff>66412</xdr:colOff>
      <xdr:row>4</xdr:row>
      <xdr:rowOff>85725</xdr:rowOff>
    </xdr:to>
    <xdr:sp macro="" textlink="">
      <xdr:nvSpPr>
        <xdr:cNvPr id="14" name="フローチャート : 端子 13">
          <a:extLst>
            <a:ext uri="{FF2B5EF4-FFF2-40B4-BE49-F238E27FC236}">
              <a16:creationId xmlns:a16="http://schemas.microsoft.com/office/drawing/2014/main" id="{00000000-0008-0000-0F00-00000E000000}"/>
            </a:ext>
          </a:extLst>
        </xdr:cNvPr>
        <xdr:cNvSpPr/>
      </xdr:nvSpPr>
      <xdr:spPr>
        <a:xfrm>
          <a:off x="3381637" y="333375"/>
          <a:ext cx="1152000" cy="304800"/>
        </a:xfrm>
        <a:prstGeom prst="flowChartTerminator">
          <a:avLst/>
        </a:prstGeom>
        <a:noFill/>
        <a:ln w="158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318412</xdr:colOff>
      <xdr:row>8</xdr:row>
      <xdr:rowOff>0</xdr:rowOff>
    </xdr:from>
    <xdr:to>
      <xdr:col>12</xdr:col>
      <xdr:colOff>442912</xdr:colOff>
      <xdr:row>11</xdr:row>
      <xdr:rowOff>0</xdr:rowOff>
    </xdr:to>
    <xdr:cxnSp macro="">
      <xdr:nvCxnSpPr>
        <xdr:cNvPr id="15" name="カギ線コネクタ 14">
          <a:extLst>
            <a:ext uri="{FF2B5EF4-FFF2-40B4-BE49-F238E27FC236}">
              <a16:creationId xmlns:a16="http://schemas.microsoft.com/office/drawing/2014/main" id="{00000000-0008-0000-0F00-00000F000000}"/>
            </a:ext>
          </a:extLst>
        </xdr:cNvPr>
        <xdr:cNvCxnSpPr>
          <a:stCxn id="10" idx="3"/>
          <a:endCxn id="11" idx="0"/>
        </xdr:cNvCxnSpPr>
      </xdr:nvCxnSpPr>
      <xdr:spPr>
        <a:xfrm>
          <a:off x="4785637" y="1162050"/>
          <a:ext cx="1077000" cy="457200"/>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443406</xdr:colOff>
      <xdr:row>7</xdr:row>
      <xdr:rowOff>171914</xdr:rowOff>
    </xdr:from>
    <xdr:to>
      <xdr:col>6</xdr:col>
      <xdr:colOff>567413</xdr:colOff>
      <xdr:row>9</xdr:row>
      <xdr:rowOff>171913</xdr:rowOff>
    </xdr:to>
    <xdr:cxnSp macro="">
      <xdr:nvCxnSpPr>
        <xdr:cNvPr id="16" name="カギ線コネクタ 15">
          <a:extLst>
            <a:ext uri="{FF2B5EF4-FFF2-40B4-BE49-F238E27FC236}">
              <a16:creationId xmlns:a16="http://schemas.microsoft.com/office/drawing/2014/main" id="{00000000-0008-0000-0F00-000010000000}"/>
            </a:ext>
          </a:extLst>
        </xdr:cNvPr>
        <xdr:cNvCxnSpPr>
          <a:stCxn id="10" idx="1"/>
          <a:endCxn id="13" idx="0"/>
        </xdr:cNvCxnSpPr>
      </xdr:nvCxnSpPr>
      <xdr:spPr>
        <a:xfrm rot="10800000" flipV="1">
          <a:off x="3005631" y="1162514"/>
          <a:ext cx="124007" cy="3047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443727</xdr:colOff>
      <xdr:row>12</xdr:row>
      <xdr:rowOff>464</xdr:rowOff>
    </xdr:from>
    <xdr:to>
      <xdr:col>4</xdr:col>
      <xdr:colOff>567906</xdr:colOff>
      <xdr:row>14</xdr:row>
      <xdr:rowOff>0</xdr:rowOff>
    </xdr:to>
    <xdr:cxnSp macro="">
      <xdr:nvCxnSpPr>
        <xdr:cNvPr id="17" name="カギ線コネクタ 16">
          <a:extLst>
            <a:ext uri="{FF2B5EF4-FFF2-40B4-BE49-F238E27FC236}">
              <a16:creationId xmlns:a16="http://schemas.microsoft.com/office/drawing/2014/main" id="{00000000-0008-0000-0F00-000011000000}"/>
            </a:ext>
          </a:extLst>
        </xdr:cNvPr>
        <xdr:cNvCxnSpPr>
          <a:stCxn id="13" idx="1"/>
          <a:endCxn id="2" idx="0"/>
        </xdr:cNvCxnSpPr>
      </xdr:nvCxnSpPr>
      <xdr:spPr>
        <a:xfrm rot="10800000" flipV="1">
          <a:off x="2053452" y="1772114"/>
          <a:ext cx="124179" cy="304336"/>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322196</xdr:colOff>
      <xdr:row>19</xdr:row>
      <xdr:rowOff>152072</xdr:rowOff>
    </xdr:from>
    <xdr:to>
      <xdr:col>4</xdr:col>
      <xdr:colOff>442913</xdr:colOff>
      <xdr:row>24</xdr:row>
      <xdr:rowOff>0</xdr:rowOff>
    </xdr:to>
    <xdr:cxnSp macro="">
      <xdr:nvCxnSpPr>
        <xdr:cNvPr id="18" name="カギ線コネクタ 17">
          <a:extLst>
            <a:ext uri="{FF2B5EF4-FFF2-40B4-BE49-F238E27FC236}">
              <a16:creationId xmlns:a16="http://schemas.microsoft.com/office/drawing/2014/main" id="{00000000-0008-0000-0F00-000012000000}"/>
            </a:ext>
          </a:extLst>
        </xdr:cNvPr>
        <xdr:cNvCxnSpPr>
          <a:stCxn id="36" idx="3"/>
          <a:endCxn id="4" idx="0"/>
        </xdr:cNvCxnSpPr>
      </xdr:nvCxnSpPr>
      <xdr:spPr>
        <a:xfrm>
          <a:off x="1931921" y="2990522"/>
          <a:ext cx="120717" cy="609928"/>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318412</xdr:colOff>
      <xdr:row>13</xdr:row>
      <xdr:rowOff>0</xdr:rowOff>
    </xdr:from>
    <xdr:to>
      <xdr:col>14</xdr:col>
      <xdr:colOff>442913</xdr:colOff>
      <xdr:row>24</xdr:row>
      <xdr:rowOff>0</xdr:rowOff>
    </xdr:to>
    <xdr:cxnSp macro="">
      <xdr:nvCxnSpPr>
        <xdr:cNvPr id="19" name="カギ線コネクタ 18">
          <a:extLst>
            <a:ext uri="{FF2B5EF4-FFF2-40B4-BE49-F238E27FC236}">
              <a16:creationId xmlns:a16="http://schemas.microsoft.com/office/drawing/2014/main" id="{00000000-0008-0000-0F00-000013000000}"/>
            </a:ext>
          </a:extLst>
        </xdr:cNvPr>
        <xdr:cNvCxnSpPr>
          <a:stCxn id="11" idx="3"/>
          <a:endCxn id="9" idx="0"/>
        </xdr:cNvCxnSpPr>
      </xdr:nvCxnSpPr>
      <xdr:spPr>
        <a:xfrm>
          <a:off x="6690637" y="1924050"/>
          <a:ext cx="124501" cy="1676400"/>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442912</xdr:colOff>
      <xdr:row>12</xdr:row>
      <xdr:rowOff>172639</xdr:rowOff>
    </xdr:from>
    <xdr:to>
      <xdr:col>10</xdr:col>
      <xdr:colOff>567412</xdr:colOff>
      <xdr:row>16</xdr:row>
      <xdr:rowOff>172640</xdr:rowOff>
    </xdr:to>
    <xdr:cxnSp macro="">
      <xdr:nvCxnSpPr>
        <xdr:cNvPr id="20" name="カギ線コネクタ 19">
          <a:extLst>
            <a:ext uri="{FF2B5EF4-FFF2-40B4-BE49-F238E27FC236}">
              <a16:creationId xmlns:a16="http://schemas.microsoft.com/office/drawing/2014/main" id="{00000000-0008-0000-0F00-000014000000}"/>
            </a:ext>
          </a:extLst>
        </xdr:cNvPr>
        <xdr:cNvCxnSpPr>
          <a:stCxn id="11" idx="1"/>
          <a:endCxn id="12" idx="0"/>
        </xdr:cNvCxnSpPr>
      </xdr:nvCxnSpPr>
      <xdr:spPr>
        <a:xfrm rot="10800000" flipV="1">
          <a:off x="4910137" y="1925239"/>
          <a:ext cx="124500" cy="609601"/>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318412</xdr:colOff>
      <xdr:row>19</xdr:row>
      <xdr:rowOff>1</xdr:rowOff>
    </xdr:from>
    <xdr:to>
      <xdr:col>12</xdr:col>
      <xdr:colOff>443508</xdr:colOff>
      <xdr:row>24</xdr:row>
      <xdr:rowOff>0</xdr:rowOff>
    </xdr:to>
    <xdr:cxnSp macro="">
      <xdr:nvCxnSpPr>
        <xdr:cNvPr id="21" name="カギ線コネクタ 20">
          <a:extLst>
            <a:ext uri="{FF2B5EF4-FFF2-40B4-BE49-F238E27FC236}">
              <a16:creationId xmlns:a16="http://schemas.microsoft.com/office/drawing/2014/main" id="{00000000-0008-0000-0F00-000015000000}"/>
            </a:ext>
          </a:extLst>
        </xdr:cNvPr>
        <xdr:cNvCxnSpPr>
          <a:stCxn id="12" idx="3"/>
          <a:endCxn id="8" idx="0"/>
        </xdr:cNvCxnSpPr>
      </xdr:nvCxnSpPr>
      <xdr:spPr>
        <a:xfrm>
          <a:off x="5738137" y="2838451"/>
          <a:ext cx="125096" cy="7619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442912</xdr:colOff>
      <xdr:row>21</xdr:row>
      <xdr:rowOff>1</xdr:rowOff>
    </xdr:from>
    <xdr:to>
      <xdr:col>10</xdr:col>
      <xdr:colOff>443508</xdr:colOff>
      <xdr:row>24</xdr:row>
      <xdr:rowOff>0</xdr:rowOff>
    </xdr:to>
    <xdr:cxnSp macro="">
      <xdr:nvCxnSpPr>
        <xdr:cNvPr id="22" name="直線矢印コネクタ 21">
          <a:extLst>
            <a:ext uri="{FF2B5EF4-FFF2-40B4-BE49-F238E27FC236}">
              <a16:creationId xmlns:a16="http://schemas.microsoft.com/office/drawing/2014/main" id="{00000000-0008-0000-0F00-000016000000}"/>
            </a:ext>
          </a:extLst>
        </xdr:cNvPr>
        <xdr:cNvCxnSpPr>
          <a:stCxn id="12" idx="2"/>
          <a:endCxn id="7" idx="0"/>
        </xdr:cNvCxnSpPr>
      </xdr:nvCxnSpPr>
      <xdr:spPr>
        <a:xfrm>
          <a:off x="4910137" y="3143251"/>
          <a:ext cx="596" cy="457199"/>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308887</xdr:colOff>
      <xdr:row>6</xdr:row>
      <xdr:rowOff>54900</xdr:rowOff>
    </xdr:from>
    <xdr:to>
      <xdr:col>10</xdr:col>
      <xdr:colOff>596887</xdr:colOff>
      <xdr:row>8</xdr:row>
      <xdr:rowOff>0</xdr:rowOff>
    </xdr:to>
    <xdr:sp macro="" textlink="">
      <xdr:nvSpPr>
        <xdr:cNvPr id="23" name="テキスト ボックス 22">
          <a:extLst>
            <a:ext uri="{FF2B5EF4-FFF2-40B4-BE49-F238E27FC236}">
              <a16:creationId xmlns:a16="http://schemas.microsoft.com/office/drawing/2014/main" id="{00000000-0008-0000-0F00-000017000000}"/>
            </a:ext>
          </a:extLst>
        </xdr:cNvPr>
        <xdr:cNvSpPr txBox="1"/>
      </xdr:nvSpPr>
      <xdr:spPr>
        <a:xfrm>
          <a:off x="4776112" y="912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6</xdr:col>
      <xdr:colOff>269888</xdr:colOff>
      <xdr:row>6</xdr:row>
      <xdr:rowOff>54900</xdr:rowOff>
    </xdr:from>
    <xdr:to>
      <xdr:col>6</xdr:col>
      <xdr:colOff>557888</xdr:colOff>
      <xdr:row>8</xdr:row>
      <xdr:rowOff>0</xdr:rowOff>
    </xdr:to>
    <xdr:sp macro="" textlink="">
      <xdr:nvSpPr>
        <xdr:cNvPr id="24" name="テキスト ボックス 23">
          <a:extLst>
            <a:ext uri="{FF2B5EF4-FFF2-40B4-BE49-F238E27FC236}">
              <a16:creationId xmlns:a16="http://schemas.microsoft.com/office/drawing/2014/main" id="{00000000-0008-0000-0F00-000018000000}"/>
            </a:ext>
          </a:extLst>
        </xdr:cNvPr>
        <xdr:cNvSpPr txBox="1"/>
      </xdr:nvSpPr>
      <xdr:spPr>
        <a:xfrm>
          <a:off x="2832113" y="912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8</xdr:col>
      <xdr:colOff>442912</xdr:colOff>
      <xdr:row>4</xdr:row>
      <xdr:rowOff>85725</xdr:rowOff>
    </xdr:from>
    <xdr:to>
      <xdr:col>8</xdr:col>
      <xdr:colOff>442912</xdr:colOff>
      <xdr:row>6</xdr:row>
      <xdr:rowOff>0</xdr:rowOff>
    </xdr:to>
    <xdr:cxnSp macro="">
      <xdr:nvCxnSpPr>
        <xdr:cNvPr id="25" name="直線矢印コネクタ 24">
          <a:extLst>
            <a:ext uri="{FF2B5EF4-FFF2-40B4-BE49-F238E27FC236}">
              <a16:creationId xmlns:a16="http://schemas.microsoft.com/office/drawing/2014/main" id="{00000000-0008-0000-0F00-000019000000}"/>
            </a:ext>
          </a:extLst>
        </xdr:cNvPr>
        <xdr:cNvCxnSpPr>
          <a:stCxn id="14" idx="2"/>
          <a:endCxn id="10" idx="0"/>
        </xdr:cNvCxnSpPr>
      </xdr:nvCxnSpPr>
      <xdr:spPr>
        <a:xfrm>
          <a:off x="3957637" y="638175"/>
          <a:ext cx="0" cy="219075"/>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318412</xdr:colOff>
      <xdr:row>11</xdr:row>
      <xdr:rowOff>54900</xdr:rowOff>
    </xdr:from>
    <xdr:to>
      <xdr:col>14</xdr:col>
      <xdr:colOff>606412</xdr:colOff>
      <xdr:row>13</xdr:row>
      <xdr:rowOff>0</xdr:rowOff>
    </xdr:to>
    <xdr:sp macro="" textlink="">
      <xdr:nvSpPr>
        <xdr:cNvPr id="26" name="テキスト ボックス 25">
          <a:extLst>
            <a:ext uri="{FF2B5EF4-FFF2-40B4-BE49-F238E27FC236}">
              <a16:creationId xmlns:a16="http://schemas.microsoft.com/office/drawing/2014/main" id="{00000000-0008-0000-0F00-00001A000000}"/>
            </a:ext>
          </a:extLst>
        </xdr:cNvPr>
        <xdr:cNvSpPr txBox="1"/>
      </xdr:nvSpPr>
      <xdr:spPr>
        <a:xfrm>
          <a:off x="6690637" y="1674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10</xdr:col>
      <xdr:colOff>269888</xdr:colOff>
      <xdr:row>11</xdr:row>
      <xdr:rowOff>54900</xdr:rowOff>
    </xdr:from>
    <xdr:to>
      <xdr:col>10</xdr:col>
      <xdr:colOff>557888</xdr:colOff>
      <xdr:row>13</xdr:row>
      <xdr:rowOff>0</xdr:rowOff>
    </xdr:to>
    <xdr:sp macro="" textlink="">
      <xdr:nvSpPr>
        <xdr:cNvPr id="27" name="テキスト ボックス 26">
          <a:extLst>
            <a:ext uri="{FF2B5EF4-FFF2-40B4-BE49-F238E27FC236}">
              <a16:creationId xmlns:a16="http://schemas.microsoft.com/office/drawing/2014/main" id="{00000000-0008-0000-0F00-00001B000000}"/>
            </a:ext>
          </a:extLst>
        </xdr:cNvPr>
        <xdr:cNvSpPr txBox="1"/>
      </xdr:nvSpPr>
      <xdr:spPr>
        <a:xfrm>
          <a:off x="4737113" y="1674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8</xdr:col>
      <xdr:colOff>313340</xdr:colOff>
      <xdr:row>10</xdr:row>
      <xdr:rowOff>58059</xdr:rowOff>
    </xdr:from>
    <xdr:to>
      <xdr:col>8</xdr:col>
      <xdr:colOff>601340</xdr:colOff>
      <xdr:row>12</xdr:row>
      <xdr:rowOff>3159</xdr:rowOff>
    </xdr:to>
    <xdr:sp macro="" textlink="">
      <xdr:nvSpPr>
        <xdr:cNvPr id="28" name="テキスト ボックス 27">
          <a:extLst>
            <a:ext uri="{FF2B5EF4-FFF2-40B4-BE49-F238E27FC236}">
              <a16:creationId xmlns:a16="http://schemas.microsoft.com/office/drawing/2014/main" id="{00000000-0008-0000-0F00-00001C000000}"/>
            </a:ext>
          </a:extLst>
        </xdr:cNvPr>
        <xdr:cNvSpPr txBox="1"/>
      </xdr:nvSpPr>
      <xdr:spPr>
        <a:xfrm>
          <a:off x="3828065" y="1524909"/>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該当</a:t>
          </a:r>
        </a:p>
      </xdr:txBody>
    </xdr:sp>
    <xdr:clientData/>
  </xdr:twoCellAnchor>
  <xdr:twoCellAnchor>
    <xdr:from>
      <xdr:col>2</xdr:col>
      <xdr:colOff>281800</xdr:colOff>
      <xdr:row>14</xdr:row>
      <xdr:rowOff>51288</xdr:rowOff>
    </xdr:from>
    <xdr:to>
      <xdr:col>2</xdr:col>
      <xdr:colOff>569800</xdr:colOff>
      <xdr:row>15</xdr:row>
      <xdr:rowOff>148788</xdr:rowOff>
    </xdr:to>
    <xdr:sp macro="" textlink="">
      <xdr:nvSpPr>
        <xdr:cNvPr id="29" name="テキスト ボックス 28">
          <a:extLst>
            <a:ext uri="{FF2B5EF4-FFF2-40B4-BE49-F238E27FC236}">
              <a16:creationId xmlns:a16="http://schemas.microsoft.com/office/drawing/2014/main" id="{00000000-0008-0000-0F00-00001D000000}"/>
            </a:ext>
          </a:extLst>
        </xdr:cNvPr>
        <xdr:cNvSpPr txBox="1"/>
      </xdr:nvSpPr>
      <xdr:spPr>
        <a:xfrm>
          <a:off x="939025" y="2127738"/>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非該当</a:t>
          </a:r>
        </a:p>
      </xdr:txBody>
    </xdr:sp>
    <xdr:clientData/>
  </xdr:twoCellAnchor>
  <xdr:twoCellAnchor>
    <xdr:from>
      <xdr:col>10</xdr:col>
      <xdr:colOff>154912</xdr:colOff>
      <xdr:row>21</xdr:row>
      <xdr:rowOff>1</xdr:rowOff>
    </xdr:from>
    <xdr:to>
      <xdr:col>10</xdr:col>
      <xdr:colOff>442912</xdr:colOff>
      <xdr:row>22</xdr:row>
      <xdr:rowOff>116551</xdr:rowOff>
    </xdr:to>
    <xdr:sp macro="" textlink="">
      <xdr:nvSpPr>
        <xdr:cNvPr id="30" name="テキスト ボックス 29">
          <a:extLst>
            <a:ext uri="{FF2B5EF4-FFF2-40B4-BE49-F238E27FC236}">
              <a16:creationId xmlns:a16="http://schemas.microsoft.com/office/drawing/2014/main" id="{00000000-0008-0000-0F00-00001E000000}"/>
            </a:ext>
          </a:extLst>
        </xdr:cNvPr>
        <xdr:cNvSpPr txBox="1"/>
      </xdr:nvSpPr>
      <xdr:spPr>
        <a:xfrm>
          <a:off x="4622137" y="3143251"/>
          <a:ext cx="288000" cy="2689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72000" bIns="0" rtlCol="0" anchor="t"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12</xdr:col>
      <xdr:colOff>311137</xdr:colOff>
      <xdr:row>17</xdr:row>
      <xdr:rowOff>57281</xdr:rowOff>
    </xdr:from>
    <xdr:to>
      <xdr:col>12</xdr:col>
      <xdr:colOff>599137</xdr:colOff>
      <xdr:row>19</xdr:row>
      <xdr:rowOff>2381</xdr:rowOff>
    </xdr:to>
    <xdr:sp macro="" textlink="">
      <xdr:nvSpPr>
        <xdr:cNvPr id="31" name="テキスト ボックス 30">
          <a:extLst>
            <a:ext uri="{FF2B5EF4-FFF2-40B4-BE49-F238E27FC236}">
              <a16:creationId xmlns:a16="http://schemas.microsoft.com/office/drawing/2014/main" id="{00000000-0008-0000-0F00-00001F000000}"/>
            </a:ext>
          </a:extLst>
        </xdr:cNvPr>
        <xdr:cNvSpPr txBox="1"/>
      </xdr:nvSpPr>
      <xdr:spPr>
        <a:xfrm>
          <a:off x="5730862" y="2590931"/>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6</xdr:col>
      <xdr:colOff>313070</xdr:colOff>
      <xdr:row>14</xdr:row>
      <xdr:rowOff>50701</xdr:rowOff>
    </xdr:from>
    <xdr:to>
      <xdr:col>6</xdr:col>
      <xdr:colOff>601070</xdr:colOff>
      <xdr:row>15</xdr:row>
      <xdr:rowOff>148201</xdr:rowOff>
    </xdr:to>
    <xdr:sp macro="" textlink="">
      <xdr:nvSpPr>
        <xdr:cNvPr id="32" name="テキスト ボックス 31">
          <a:extLst>
            <a:ext uri="{FF2B5EF4-FFF2-40B4-BE49-F238E27FC236}">
              <a16:creationId xmlns:a16="http://schemas.microsoft.com/office/drawing/2014/main" id="{00000000-0008-0000-0F00-000020000000}"/>
            </a:ext>
          </a:extLst>
        </xdr:cNvPr>
        <xdr:cNvSpPr txBox="1"/>
      </xdr:nvSpPr>
      <xdr:spPr>
        <a:xfrm>
          <a:off x="2875295" y="2127151"/>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該当</a:t>
          </a:r>
        </a:p>
      </xdr:txBody>
    </xdr:sp>
    <xdr:clientData/>
  </xdr:twoCellAnchor>
  <xdr:twoCellAnchor>
    <xdr:from>
      <xdr:col>4</xdr:col>
      <xdr:colOff>322196</xdr:colOff>
      <xdr:row>18</xdr:row>
      <xdr:rowOff>53586</xdr:rowOff>
    </xdr:from>
    <xdr:to>
      <xdr:col>4</xdr:col>
      <xdr:colOff>610196</xdr:colOff>
      <xdr:row>19</xdr:row>
      <xdr:rowOff>151086</xdr:rowOff>
    </xdr:to>
    <xdr:sp macro="" textlink="">
      <xdr:nvSpPr>
        <xdr:cNvPr id="33" name="テキスト ボックス 32">
          <a:extLst>
            <a:ext uri="{FF2B5EF4-FFF2-40B4-BE49-F238E27FC236}">
              <a16:creationId xmlns:a16="http://schemas.microsoft.com/office/drawing/2014/main" id="{00000000-0008-0000-0F00-000021000000}"/>
            </a:ext>
          </a:extLst>
        </xdr:cNvPr>
        <xdr:cNvSpPr txBox="1"/>
      </xdr:nvSpPr>
      <xdr:spPr>
        <a:xfrm>
          <a:off x="1931921" y="2739636"/>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4</xdr:col>
      <xdr:colOff>279905</xdr:colOff>
      <xdr:row>10</xdr:row>
      <xdr:rowOff>51511</xdr:rowOff>
    </xdr:from>
    <xdr:to>
      <xdr:col>4</xdr:col>
      <xdr:colOff>567905</xdr:colOff>
      <xdr:row>11</xdr:row>
      <xdr:rowOff>168061</xdr:rowOff>
    </xdr:to>
    <xdr:sp macro="" textlink="">
      <xdr:nvSpPr>
        <xdr:cNvPr id="34" name="テキスト ボックス 33">
          <a:extLst>
            <a:ext uri="{FF2B5EF4-FFF2-40B4-BE49-F238E27FC236}">
              <a16:creationId xmlns:a16="http://schemas.microsoft.com/office/drawing/2014/main" id="{00000000-0008-0000-0F00-000022000000}"/>
            </a:ext>
          </a:extLst>
        </xdr:cNvPr>
        <xdr:cNvSpPr txBox="1"/>
      </xdr:nvSpPr>
      <xdr:spPr>
        <a:xfrm>
          <a:off x="1889630" y="1518361"/>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非該当</a:t>
          </a:r>
        </a:p>
      </xdr:txBody>
    </xdr:sp>
    <xdr:clientData/>
  </xdr:twoCellAnchor>
  <xdr:twoCellAnchor>
    <xdr:from>
      <xdr:col>2</xdr:col>
      <xdr:colOff>442913</xdr:colOff>
      <xdr:row>21</xdr:row>
      <xdr:rowOff>151743</xdr:rowOff>
    </xdr:from>
    <xdr:to>
      <xdr:col>2</xdr:col>
      <xdr:colOff>448010</xdr:colOff>
      <xdr:row>24</xdr:row>
      <xdr:rowOff>0</xdr:rowOff>
    </xdr:to>
    <xdr:cxnSp macro="">
      <xdr:nvCxnSpPr>
        <xdr:cNvPr id="35" name="直線矢印コネクタ 34">
          <a:extLst>
            <a:ext uri="{FF2B5EF4-FFF2-40B4-BE49-F238E27FC236}">
              <a16:creationId xmlns:a16="http://schemas.microsoft.com/office/drawing/2014/main" id="{00000000-0008-0000-0F00-000023000000}"/>
            </a:ext>
          </a:extLst>
        </xdr:cNvPr>
        <xdr:cNvCxnSpPr>
          <a:stCxn id="36" idx="2"/>
          <a:endCxn id="3" idx="0"/>
        </xdr:cNvCxnSpPr>
      </xdr:nvCxnSpPr>
      <xdr:spPr>
        <a:xfrm flipH="1">
          <a:off x="1100138" y="3294993"/>
          <a:ext cx="5097" cy="305457"/>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78524</xdr:colOff>
      <xdr:row>18</xdr:row>
      <xdr:rowOff>0</xdr:rowOff>
    </xdr:from>
    <xdr:to>
      <xdr:col>4</xdr:col>
      <xdr:colOff>322196</xdr:colOff>
      <xdr:row>21</xdr:row>
      <xdr:rowOff>151743</xdr:rowOff>
    </xdr:to>
    <xdr:sp macro="" textlink="">
      <xdr:nvSpPr>
        <xdr:cNvPr id="36" name="フローチャート : 判断 35">
          <a:extLst>
            <a:ext uri="{FF2B5EF4-FFF2-40B4-BE49-F238E27FC236}">
              <a16:creationId xmlns:a16="http://schemas.microsoft.com/office/drawing/2014/main" id="{00000000-0008-0000-0F00-000024000000}"/>
            </a:ext>
          </a:extLst>
        </xdr:cNvPr>
        <xdr:cNvSpPr/>
      </xdr:nvSpPr>
      <xdr:spPr>
        <a:xfrm>
          <a:off x="278549" y="2686050"/>
          <a:ext cx="1653372" cy="608943"/>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Ⅳ</a:t>
          </a:r>
        </a:p>
        <a:p>
          <a:pPr algn="ctr"/>
          <a:r>
            <a:rPr lang="ja-JP" altLang="en-US" sz="800">
              <a:solidFill>
                <a:sysClr val="windowText" lastClr="000000"/>
              </a:solidFill>
              <a:latin typeface="ＭＳ Ｐ明朝" pitchFamily="18" charset="-128"/>
              <a:ea typeface="ＭＳ Ｐ明朝" pitchFamily="18" charset="-128"/>
            </a:rPr>
            <a:t>保健指導</a:t>
          </a:r>
        </a:p>
        <a:p>
          <a:pPr algn="ctr"/>
          <a:r>
            <a:rPr lang="ja-JP" altLang="en-US" sz="800">
              <a:solidFill>
                <a:sysClr val="windowText" lastClr="000000"/>
              </a:solidFill>
              <a:latin typeface="ＭＳ Ｐ明朝" pitchFamily="18" charset="-128"/>
              <a:ea typeface="ＭＳ Ｐ明朝" pitchFamily="18" charset="-128"/>
            </a:rPr>
            <a:t>健診値リスク</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2</xdr:col>
      <xdr:colOff>448010</xdr:colOff>
      <xdr:row>16</xdr:row>
      <xdr:rowOff>0</xdr:rowOff>
    </xdr:from>
    <xdr:to>
      <xdr:col>2</xdr:col>
      <xdr:colOff>569874</xdr:colOff>
      <xdr:row>17</xdr:row>
      <xdr:rowOff>152399</xdr:rowOff>
    </xdr:to>
    <xdr:cxnSp macro="">
      <xdr:nvCxnSpPr>
        <xdr:cNvPr id="37" name="カギ線コネクタ 36">
          <a:extLst>
            <a:ext uri="{FF2B5EF4-FFF2-40B4-BE49-F238E27FC236}">
              <a16:creationId xmlns:a16="http://schemas.microsoft.com/office/drawing/2014/main" id="{00000000-0008-0000-0F00-000025000000}"/>
            </a:ext>
          </a:extLst>
        </xdr:cNvPr>
        <xdr:cNvCxnSpPr>
          <a:stCxn id="2" idx="1"/>
          <a:endCxn id="36" idx="0"/>
        </xdr:cNvCxnSpPr>
      </xdr:nvCxnSpPr>
      <xdr:spPr>
        <a:xfrm rot="10800000" flipV="1">
          <a:off x="1105235" y="2381250"/>
          <a:ext cx="121864" cy="3047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318905</xdr:colOff>
      <xdr:row>12</xdr:row>
      <xdr:rowOff>464</xdr:rowOff>
    </xdr:from>
    <xdr:to>
      <xdr:col>8</xdr:col>
      <xdr:colOff>443120</xdr:colOff>
      <xdr:row>24</xdr:row>
      <xdr:rowOff>0</xdr:rowOff>
    </xdr:to>
    <xdr:cxnSp macro="">
      <xdr:nvCxnSpPr>
        <xdr:cNvPr id="38" name="カギ線コネクタ 37">
          <a:extLst>
            <a:ext uri="{FF2B5EF4-FFF2-40B4-BE49-F238E27FC236}">
              <a16:creationId xmlns:a16="http://schemas.microsoft.com/office/drawing/2014/main" id="{00000000-0008-0000-0F00-000026000000}"/>
            </a:ext>
          </a:extLst>
        </xdr:cNvPr>
        <xdr:cNvCxnSpPr>
          <a:stCxn id="13" idx="3"/>
          <a:endCxn id="6" idx="0"/>
        </xdr:cNvCxnSpPr>
      </xdr:nvCxnSpPr>
      <xdr:spPr>
        <a:xfrm>
          <a:off x="3833630" y="1772114"/>
          <a:ext cx="124215" cy="1828336"/>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317577</xdr:colOff>
      <xdr:row>16</xdr:row>
      <xdr:rowOff>1</xdr:rowOff>
    </xdr:from>
    <xdr:to>
      <xdr:col>6</xdr:col>
      <xdr:colOff>442913</xdr:colOff>
      <xdr:row>24</xdr:row>
      <xdr:rowOff>0</xdr:rowOff>
    </xdr:to>
    <xdr:cxnSp macro="">
      <xdr:nvCxnSpPr>
        <xdr:cNvPr id="39" name="カギ線コネクタ 38">
          <a:extLst>
            <a:ext uri="{FF2B5EF4-FFF2-40B4-BE49-F238E27FC236}">
              <a16:creationId xmlns:a16="http://schemas.microsoft.com/office/drawing/2014/main" id="{00000000-0008-0000-0F00-000027000000}"/>
            </a:ext>
          </a:extLst>
        </xdr:cNvPr>
        <xdr:cNvCxnSpPr>
          <a:stCxn id="2" idx="3"/>
          <a:endCxn id="5" idx="0"/>
        </xdr:cNvCxnSpPr>
      </xdr:nvCxnSpPr>
      <xdr:spPr>
        <a:xfrm>
          <a:off x="2879802" y="2381251"/>
          <a:ext cx="125336" cy="12191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0</xdr:rowOff>
    </xdr:from>
    <xdr:to>
      <xdr:col>4</xdr:col>
      <xdr:colOff>231913</xdr:colOff>
      <xdr:row>32</xdr:row>
      <xdr:rowOff>1</xdr:rowOff>
    </xdr:to>
    <xdr:sp macro="" textlink="">
      <xdr:nvSpPr>
        <xdr:cNvPr id="40" name="テキスト ボックス 39">
          <a:extLst>
            <a:ext uri="{FF2B5EF4-FFF2-40B4-BE49-F238E27FC236}">
              <a16:creationId xmlns:a16="http://schemas.microsoft.com/office/drawing/2014/main" id="{00000000-0008-0000-0F00-000028000000}"/>
            </a:ext>
          </a:extLst>
        </xdr:cNvPr>
        <xdr:cNvSpPr txBox="1"/>
      </xdr:nvSpPr>
      <xdr:spPr>
        <a:xfrm>
          <a:off x="1609725" y="4552950"/>
          <a:ext cx="231913" cy="152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0" rIns="0" bIns="0" rtlCol="0" anchor="ctr" anchorCtr="0"/>
        <a:lstStyle/>
        <a:p>
          <a:pPr algn="l"/>
          <a:r>
            <a:rPr kumimoji="1" lang="en-US" altLang="ja-JP" sz="800">
              <a:latin typeface="ＭＳ Ｐ明朝" panose="02020600040205080304" pitchFamily="18" charset="-128"/>
              <a:ea typeface="ＭＳ Ｐ明朝" panose="02020600040205080304" pitchFamily="18" charset="-128"/>
            </a:rPr>
            <a:t>※</a:t>
          </a:r>
          <a:endParaRPr kumimoji="1" lang="ja-JP" altLang="en-US" sz="800">
            <a:latin typeface="ＭＳ Ｐ明朝" panose="02020600040205080304" pitchFamily="18" charset="-128"/>
            <a:ea typeface="ＭＳ Ｐ明朝" panose="02020600040205080304" pitchFamily="18" charset="-128"/>
          </a:endParaRPr>
        </a:p>
      </xdr:txBody>
    </xdr:sp>
    <xdr:clientData/>
  </xdr:twoCellAnchor>
  <xdr:twoCellAnchor>
    <xdr:from>
      <xdr:col>4</xdr:col>
      <xdr:colOff>0</xdr:colOff>
      <xdr:row>35</xdr:row>
      <xdr:rowOff>0</xdr:rowOff>
    </xdr:from>
    <xdr:to>
      <xdr:col>4</xdr:col>
      <xdr:colOff>231913</xdr:colOff>
      <xdr:row>36</xdr:row>
      <xdr:rowOff>0</xdr:rowOff>
    </xdr:to>
    <xdr:sp macro="" textlink="">
      <xdr:nvSpPr>
        <xdr:cNvPr id="41" name="テキスト ボックス 40">
          <a:extLst>
            <a:ext uri="{FF2B5EF4-FFF2-40B4-BE49-F238E27FC236}">
              <a16:creationId xmlns:a16="http://schemas.microsoft.com/office/drawing/2014/main" id="{00000000-0008-0000-0F00-000029000000}"/>
            </a:ext>
          </a:extLst>
        </xdr:cNvPr>
        <xdr:cNvSpPr txBox="1"/>
      </xdr:nvSpPr>
      <xdr:spPr>
        <a:xfrm>
          <a:off x="1609725" y="4933950"/>
          <a:ext cx="231913"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0" rIns="0" bIns="0" rtlCol="0" anchor="ctr" anchorCtr="0"/>
        <a:lstStyle/>
        <a:p>
          <a:pPr algn="l"/>
          <a:r>
            <a:rPr kumimoji="1" lang="en-US" altLang="ja-JP" sz="800">
              <a:latin typeface="ＭＳ Ｐ明朝" panose="02020600040205080304" pitchFamily="18" charset="-128"/>
              <a:ea typeface="ＭＳ Ｐ明朝" panose="02020600040205080304" pitchFamily="18" charset="-128"/>
            </a:rPr>
            <a:t>※</a:t>
          </a:r>
          <a:endParaRPr kumimoji="1" lang="ja-JP" altLang="en-US" sz="800">
            <a:latin typeface="ＭＳ Ｐ明朝" panose="02020600040205080304" pitchFamily="18" charset="-128"/>
            <a:ea typeface="ＭＳ Ｐ明朝" panose="02020600040205080304" pitchFamily="18" charset="-128"/>
          </a:endParaRPr>
        </a:p>
      </xdr:txBody>
    </xdr:sp>
    <xdr:clientData/>
  </xdr:twoCellAnchor>
  <xdr:twoCellAnchor>
    <xdr:from>
      <xdr:col>2</xdr:col>
      <xdr:colOff>161925</xdr:colOff>
      <xdr:row>22</xdr:row>
      <xdr:rowOff>0</xdr:rowOff>
    </xdr:from>
    <xdr:to>
      <xdr:col>2</xdr:col>
      <xdr:colOff>449925</xdr:colOff>
      <xdr:row>23</xdr:row>
      <xdr:rowOff>0</xdr:rowOff>
    </xdr:to>
    <xdr:sp macro="" textlink="">
      <xdr:nvSpPr>
        <xdr:cNvPr id="42" name="テキスト ボックス 41">
          <a:extLst>
            <a:ext uri="{FF2B5EF4-FFF2-40B4-BE49-F238E27FC236}">
              <a16:creationId xmlns:a16="http://schemas.microsoft.com/office/drawing/2014/main" id="{00000000-0008-0000-0F00-00002A000000}"/>
            </a:ext>
          </a:extLst>
        </xdr:cNvPr>
        <xdr:cNvSpPr txBox="1"/>
      </xdr:nvSpPr>
      <xdr:spPr>
        <a:xfrm>
          <a:off x="819150" y="3295650"/>
          <a:ext cx="288000" cy="1524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72000" bIns="0" rtlCol="0" anchor="t"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2</xdr:col>
      <xdr:colOff>12457</xdr:colOff>
      <xdr:row>38</xdr:row>
      <xdr:rowOff>19011</xdr:rowOff>
    </xdr:from>
    <xdr:to>
      <xdr:col>9</xdr:col>
      <xdr:colOff>13817</xdr:colOff>
      <xdr:row>40</xdr:row>
      <xdr:rowOff>247649</xdr:rowOff>
    </xdr:to>
    <xdr:sp macro="" textlink="">
      <xdr:nvSpPr>
        <xdr:cNvPr id="43" name="左右矢印 42">
          <a:extLst>
            <a:ext uri="{FF2B5EF4-FFF2-40B4-BE49-F238E27FC236}">
              <a16:creationId xmlns:a16="http://schemas.microsoft.com/office/drawing/2014/main" id="{00000000-0008-0000-0F00-00002B000000}"/>
            </a:ext>
          </a:extLst>
        </xdr:cNvPr>
        <xdr:cNvSpPr/>
      </xdr:nvSpPr>
      <xdr:spPr>
        <a:xfrm>
          <a:off x="822082" y="5353011"/>
          <a:ext cx="3744685" cy="304838"/>
        </a:xfrm>
        <a:prstGeom prst="leftRightArrow">
          <a:avLst>
            <a:gd name="adj1" fmla="val 68823"/>
            <a:gd name="adj2" fmla="val 50000"/>
          </a:avLst>
        </a:prstGeom>
        <a:solidFill>
          <a:srgbClr val="00B050">
            <a:alpha val="9804"/>
          </a:srgb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i="1"/>
        </a:p>
      </xdr:txBody>
    </xdr:sp>
    <xdr:clientData/>
  </xdr:twoCellAnchor>
  <xdr:twoCellAnchor>
    <xdr:from>
      <xdr:col>9</xdr:col>
      <xdr:colOff>60082</xdr:colOff>
      <xdr:row>38</xdr:row>
      <xdr:rowOff>27109</xdr:rowOff>
    </xdr:from>
    <xdr:to>
      <xdr:col>14</xdr:col>
      <xdr:colOff>880592</xdr:colOff>
      <xdr:row>41</xdr:row>
      <xdr:rowOff>13229</xdr:rowOff>
    </xdr:to>
    <xdr:sp macro="" textlink="">
      <xdr:nvSpPr>
        <xdr:cNvPr id="44" name="左右矢印 43">
          <a:extLst>
            <a:ext uri="{FF2B5EF4-FFF2-40B4-BE49-F238E27FC236}">
              <a16:creationId xmlns:a16="http://schemas.microsoft.com/office/drawing/2014/main" id="{00000000-0008-0000-0F00-00002C000000}"/>
            </a:ext>
          </a:extLst>
        </xdr:cNvPr>
        <xdr:cNvSpPr/>
      </xdr:nvSpPr>
      <xdr:spPr>
        <a:xfrm>
          <a:off x="4613032" y="5361109"/>
          <a:ext cx="2792185" cy="309970"/>
        </a:xfrm>
        <a:prstGeom prst="leftRightArrow">
          <a:avLst>
            <a:gd name="adj1" fmla="val 68823"/>
            <a:gd name="adj2" fmla="val 50000"/>
          </a:avLst>
        </a:prstGeom>
        <a:solidFill>
          <a:srgbClr val="00B050">
            <a:alpha val="9804"/>
          </a:srgb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i="1"/>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314325</xdr:colOff>
      <xdr:row>24</xdr:row>
      <xdr:rowOff>219075</xdr:rowOff>
    </xdr:from>
    <xdr:to>
      <xdr:col>8</xdr:col>
      <xdr:colOff>448385</xdr:colOff>
      <xdr:row>57</xdr:row>
      <xdr:rowOff>0</xdr:rowOff>
    </xdr:to>
    <xdr:graphicFrame macro="">
      <xdr:nvGraphicFramePr>
        <xdr:cNvPr id="2" name="生活習慣病疾病別 患者一人当たりの医療費と有病率">
          <a:extLst>
            <a:ext uri="{FF2B5EF4-FFF2-40B4-BE49-F238E27FC236}">
              <a16:creationId xmlns:a16="http://schemas.microsoft.com/office/drawing/2014/main" id="{DDFD8DA1-A3FE-4A0F-A8D7-8DD0C481A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71204B86-8D14-4B3D-BED9-1D2B8BCFD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1DD87D2F-DA5F-4BE4-A9ED-ED634DF157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1266425</xdr:colOff>
      <xdr:row>75</xdr:row>
      <xdr:rowOff>87325</xdr:rowOff>
    </xdr:to>
    <xdr:graphicFrame macro="">
      <xdr:nvGraphicFramePr>
        <xdr:cNvPr id="2" name="グラフ 1">
          <a:extLst>
            <a:ext uri="{FF2B5EF4-FFF2-40B4-BE49-F238E27FC236}">
              <a16:creationId xmlns:a16="http://schemas.microsoft.com/office/drawing/2014/main" id="{08BD20E2-AD1C-4FDB-A1B2-1A27F8898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1266425</xdr:colOff>
      <xdr:row>75</xdr:row>
      <xdr:rowOff>87325</xdr:rowOff>
    </xdr:to>
    <xdr:graphicFrame macro="">
      <xdr:nvGraphicFramePr>
        <xdr:cNvPr id="2" name="グラフ 1">
          <a:extLst>
            <a:ext uri="{FF2B5EF4-FFF2-40B4-BE49-F238E27FC236}">
              <a16:creationId xmlns:a16="http://schemas.microsoft.com/office/drawing/2014/main" id="{7DCF5821-1699-40CC-890C-56A23F277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314325</xdr:colOff>
      <xdr:row>24</xdr:row>
      <xdr:rowOff>219075</xdr:rowOff>
    </xdr:from>
    <xdr:to>
      <xdr:col>9</xdr:col>
      <xdr:colOff>613485</xdr:colOff>
      <xdr:row>56</xdr:row>
      <xdr:rowOff>161925</xdr:rowOff>
    </xdr:to>
    <xdr:graphicFrame macro="">
      <xdr:nvGraphicFramePr>
        <xdr:cNvPr id="2" name="生活習慣病疾病別 患者一人当たりの医療費と有病率">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553524</xdr:colOff>
      <xdr:row>80</xdr:row>
      <xdr:rowOff>170100</xdr:rowOff>
    </xdr:to>
    <xdr:pic>
      <xdr:nvPicPr>
        <xdr:cNvPr id="3" name="図 2">
          <a:extLst>
            <a:ext uri="{FF2B5EF4-FFF2-40B4-BE49-F238E27FC236}">
              <a16:creationId xmlns:a16="http://schemas.microsoft.com/office/drawing/2014/main" id="{107CA1F9-5F4F-4168-9E8F-E66181C474A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152525" y="3086100"/>
          <a:ext cx="7221024" cy="1080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553272</xdr:colOff>
      <xdr:row>80</xdr:row>
      <xdr:rowOff>170100</xdr:rowOff>
    </xdr:to>
    <xdr:pic>
      <xdr:nvPicPr>
        <xdr:cNvPr id="3" name="図 2">
          <a:extLst>
            <a:ext uri="{FF2B5EF4-FFF2-40B4-BE49-F238E27FC236}">
              <a16:creationId xmlns:a16="http://schemas.microsoft.com/office/drawing/2014/main" id="{6797D26D-6076-49E6-AB8E-2B6EA5D6FDC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0"/>
        <a:stretch/>
      </xdr:blipFill>
      <xdr:spPr>
        <a:xfrm>
          <a:off x="1152525" y="3086100"/>
          <a:ext cx="7220772" cy="1080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553272</xdr:colOff>
      <xdr:row>80</xdr:row>
      <xdr:rowOff>170100</xdr:rowOff>
    </xdr:to>
    <xdr:pic>
      <xdr:nvPicPr>
        <xdr:cNvPr id="3" name="図 2">
          <a:extLst>
            <a:ext uri="{FF2B5EF4-FFF2-40B4-BE49-F238E27FC236}">
              <a16:creationId xmlns:a16="http://schemas.microsoft.com/office/drawing/2014/main" id="{C9E8F1A3-B098-4ACB-9D04-2C3EC1A9553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086100"/>
          <a:ext cx="7220772" cy="1080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553524</xdr:colOff>
      <xdr:row>80</xdr:row>
      <xdr:rowOff>170100</xdr:rowOff>
    </xdr:to>
    <xdr:pic>
      <xdr:nvPicPr>
        <xdr:cNvPr id="3" name="図 2">
          <a:extLst>
            <a:ext uri="{FF2B5EF4-FFF2-40B4-BE49-F238E27FC236}">
              <a16:creationId xmlns:a16="http://schemas.microsoft.com/office/drawing/2014/main" id="{105A5F0C-3A5B-4789-9B0B-83679BD663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152525" y="3086100"/>
          <a:ext cx="7221024" cy="108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553524</xdr:colOff>
      <xdr:row>80</xdr:row>
      <xdr:rowOff>170100</xdr:rowOff>
    </xdr:to>
    <xdr:pic>
      <xdr:nvPicPr>
        <xdr:cNvPr id="3" name="図 2">
          <a:extLst>
            <a:ext uri="{FF2B5EF4-FFF2-40B4-BE49-F238E27FC236}">
              <a16:creationId xmlns:a16="http://schemas.microsoft.com/office/drawing/2014/main" id="{E8FC25DA-C5BE-4218-AA74-746094E46B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152525" y="3086100"/>
          <a:ext cx="7221024" cy="10800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553272</xdr:colOff>
      <xdr:row>80</xdr:row>
      <xdr:rowOff>170100</xdr:rowOff>
    </xdr:to>
    <xdr:pic>
      <xdr:nvPicPr>
        <xdr:cNvPr id="3" name="図 2">
          <a:extLst>
            <a:ext uri="{FF2B5EF4-FFF2-40B4-BE49-F238E27FC236}">
              <a16:creationId xmlns:a16="http://schemas.microsoft.com/office/drawing/2014/main" id="{1695B41F-EC20-401B-A4A3-ACCE8901649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086100"/>
          <a:ext cx="7220772" cy="10800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553524</xdr:colOff>
      <xdr:row>80</xdr:row>
      <xdr:rowOff>170100</xdr:rowOff>
    </xdr:to>
    <xdr:pic>
      <xdr:nvPicPr>
        <xdr:cNvPr id="3" name="図 2">
          <a:extLst>
            <a:ext uri="{FF2B5EF4-FFF2-40B4-BE49-F238E27FC236}">
              <a16:creationId xmlns:a16="http://schemas.microsoft.com/office/drawing/2014/main" id="{DBC98EE8-BBF7-41A3-8DC2-F0C4D290E86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152525" y="3086100"/>
          <a:ext cx="7221024" cy="10800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553524</xdr:colOff>
      <xdr:row>80</xdr:row>
      <xdr:rowOff>170100</xdr:rowOff>
    </xdr:to>
    <xdr:pic>
      <xdr:nvPicPr>
        <xdr:cNvPr id="3" name="図 2">
          <a:extLst>
            <a:ext uri="{FF2B5EF4-FFF2-40B4-BE49-F238E27FC236}">
              <a16:creationId xmlns:a16="http://schemas.microsoft.com/office/drawing/2014/main" id="{736EB088-7420-4B11-BDEC-0C966304BDE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152525" y="3086100"/>
          <a:ext cx="7221024" cy="10800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553272</xdr:colOff>
      <xdr:row>80</xdr:row>
      <xdr:rowOff>170100</xdr:rowOff>
    </xdr:to>
    <xdr:pic>
      <xdr:nvPicPr>
        <xdr:cNvPr id="3" name="図 2">
          <a:extLst>
            <a:ext uri="{FF2B5EF4-FFF2-40B4-BE49-F238E27FC236}">
              <a16:creationId xmlns:a16="http://schemas.microsoft.com/office/drawing/2014/main" id="{487EB35E-E0F7-45F7-B135-76F6C6EF7C8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086100"/>
          <a:ext cx="7220772" cy="10800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553272</xdr:colOff>
      <xdr:row>80</xdr:row>
      <xdr:rowOff>170100</xdr:rowOff>
    </xdr:to>
    <xdr:pic>
      <xdr:nvPicPr>
        <xdr:cNvPr id="3" name="図 2">
          <a:extLst>
            <a:ext uri="{FF2B5EF4-FFF2-40B4-BE49-F238E27FC236}">
              <a16:creationId xmlns:a16="http://schemas.microsoft.com/office/drawing/2014/main" id="{4305E2BF-A3C3-4C47-BAAA-B9E84C13EF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086100"/>
          <a:ext cx="7220772" cy="108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5" name="グラフ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553272</xdr:colOff>
      <xdr:row>80</xdr:row>
      <xdr:rowOff>170100</xdr:rowOff>
    </xdr:to>
    <xdr:pic>
      <xdr:nvPicPr>
        <xdr:cNvPr id="3" name="図 2">
          <a:extLst>
            <a:ext uri="{FF2B5EF4-FFF2-40B4-BE49-F238E27FC236}">
              <a16:creationId xmlns:a16="http://schemas.microsoft.com/office/drawing/2014/main" id="{F4606EEE-3019-4563-85FF-5B82D4872EB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2"/>
        <a:stretch/>
      </xdr:blipFill>
      <xdr:spPr>
        <a:xfrm>
          <a:off x="1152525" y="3086100"/>
          <a:ext cx="7220772" cy="10800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553272</xdr:colOff>
      <xdr:row>80</xdr:row>
      <xdr:rowOff>170100</xdr:rowOff>
    </xdr:to>
    <xdr:pic>
      <xdr:nvPicPr>
        <xdr:cNvPr id="3" name="図 2">
          <a:extLst>
            <a:ext uri="{FF2B5EF4-FFF2-40B4-BE49-F238E27FC236}">
              <a16:creationId xmlns:a16="http://schemas.microsoft.com/office/drawing/2014/main" id="{07B0FE97-29BB-4E08-8B05-3DB039A8C7B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2"/>
        <a:stretch/>
      </xdr:blipFill>
      <xdr:spPr>
        <a:xfrm>
          <a:off x="1152525" y="3086100"/>
          <a:ext cx="7220772" cy="10800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553272</xdr:colOff>
      <xdr:row>80</xdr:row>
      <xdr:rowOff>170100</xdr:rowOff>
    </xdr:to>
    <xdr:pic>
      <xdr:nvPicPr>
        <xdr:cNvPr id="3" name="図 2">
          <a:extLst>
            <a:ext uri="{FF2B5EF4-FFF2-40B4-BE49-F238E27FC236}">
              <a16:creationId xmlns:a16="http://schemas.microsoft.com/office/drawing/2014/main" id="{D6CD2531-EB23-44CA-BECC-0C76269B92A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086100"/>
          <a:ext cx="7220772" cy="10800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26670</xdr:colOff>
      <xdr:row>2</xdr:row>
      <xdr:rowOff>7620</xdr:rowOff>
    </xdr:from>
    <xdr:to>
      <xdr:col>9</xdr:col>
      <xdr:colOff>1324845</xdr:colOff>
      <xdr:row>75</xdr:row>
      <xdr:rowOff>91770</xdr:rowOff>
    </xdr:to>
    <xdr:graphicFrame macro="">
      <xdr:nvGraphicFramePr>
        <xdr:cNvPr id="2" name="グラフ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553524</xdr:colOff>
      <xdr:row>80</xdr:row>
      <xdr:rowOff>170100</xdr:rowOff>
    </xdr:to>
    <xdr:pic>
      <xdr:nvPicPr>
        <xdr:cNvPr id="3" name="図 2">
          <a:extLst>
            <a:ext uri="{FF2B5EF4-FFF2-40B4-BE49-F238E27FC236}">
              <a16:creationId xmlns:a16="http://schemas.microsoft.com/office/drawing/2014/main" id="{1C0A682A-088B-4E7E-9C6C-E0A715FBD14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152525" y="3086100"/>
          <a:ext cx="7221024" cy="108000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553524</xdr:colOff>
      <xdr:row>80</xdr:row>
      <xdr:rowOff>170100</xdr:rowOff>
    </xdr:to>
    <xdr:pic>
      <xdr:nvPicPr>
        <xdr:cNvPr id="3" name="図 2">
          <a:extLst>
            <a:ext uri="{FF2B5EF4-FFF2-40B4-BE49-F238E27FC236}">
              <a16:creationId xmlns:a16="http://schemas.microsoft.com/office/drawing/2014/main" id="{94561596-49F8-4BDA-9F2B-9A5E7337E06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152525" y="3086100"/>
          <a:ext cx="7221024" cy="108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553524</xdr:colOff>
      <xdr:row>80</xdr:row>
      <xdr:rowOff>170100</xdr:rowOff>
    </xdr:to>
    <xdr:pic>
      <xdr:nvPicPr>
        <xdr:cNvPr id="3" name="図 2">
          <a:extLst>
            <a:ext uri="{FF2B5EF4-FFF2-40B4-BE49-F238E27FC236}">
              <a16:creationId xmlns:a16="http://schemas.microsoft.com/office/drawing/2014/main" id="{52AD5642-96BF-45C9-83B7-E5ACE4614C0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 b="71404"/>
        <a:stretch/>
      </xdr:blipFill>
      <xdr:spPr>
        <a:xfrm>
          <a:off x="1152525" y="3086100"/>
          <a:ext cx="7221024" cy="108000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554029</xdr:colOff>
      <xdr:row>80</xdr:row>
      <xdr:rowOff>170100</xdr:rowOff>
    </xdr:to>
    <xdr:pic>
      <xdr:nvPicPr>
        <xdr:cNvPr id="5" name="図 4">
          <a:extLst>
            <a:ext uri="{FF2B5EF4-FFF2-40B4-BE49-F238E27FC236}">
              <a16:creationId xmlns:a16="http://schemas.microsoft.com/office/drawing/2014/main" id="{DA88C1EB-051E-4144-8CFD-9BF1067BDE0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4"/>
        <a:stretch/>
      </xdr:blipFill>
      <xdr:spPr>
        <a:xfrm>
          <a:off x="1152525" y="3086100"/>
          <a:ext cx="7221529" cy="108000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553524</xdr:colOff>
      <xdr:row>80</xdr:row>
      <xdr:rowOff>170100</xdr:rowOff>
    </xdr:to>
    <xdr:pic>
      <xdr:nvPicPr>
        <xdr:cNvPr id="3" name="図 2">
          <a:extLst>
            <a:ext uri="{FF2B5EF4-FFF2-40B4-BE49-F238E27FC236}">
              <a16:creationId xmlns:a16="http://schemas.microsoft.com/office/drawing/2014/main" id="{4CA05947-BF50-477C-93A0-FC050AFEEAB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152525" y="3086100"/>
          <a:ext cx="7221024" cy="108000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553524</xdr:colOff>
      <xdr:row>80</xdr:row>
      <xdr:rowOff>170100</xdr:rowOff>
    </xdr:to>
    <xdr:pic>
      <xdr:nvPicPr>
        <xdr:cNvPr id="3" name="図 2">
          <a:extLst>
            <a:ext uri="{FF2B5EF4-FFF2-40B4-BE49-F238E27FC236}">
              <a16:creationId xmlns:a16="http://schemas.microsoft.com/office/drawing/2014/main" id="{B4524055-75D4-4AEE-B80F-701584BCEA0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152525" y="3086100"/>
          <a:ext cx="7221024" cy="108000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553272</xdr:colOff>
      <xdr:row>80</xdr:row>
      <xdr:rowOff>170100</xdr:rowOff>
    </xdr:to>
    <xdr:pic>
      <xdr:nvPicPr>
        <xdr:cNvPr id="3" name="図 2">
          <a:extLst>
            <a:ext uri="{FF2B5EF4-FFF2-40B4-BE49-F238E27FC236}">
              <a16:creationId xmlns:a16="http://schemas.microsoft.com/office/drawing/2014/main" id="{04ACD13F-907A-42D2-B323-CFB218F8B35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086100"/>
          <a:ext cx="7220772" cy="108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553776</xdr:colOff>
      <xdr:row>80</xdr:row>
      <xdr:rowOff>170100</xdr:rowOff>
    </xdr:to>
    <xdr:pic>
      <xdr:nvPicPr>
        <xdr:cNvPr id="3" name="図 2">
          <a:extLst>
            <a:ext uri="{FF2B5EF4-FFF2-40B4-BE49-F238E27FC236}">
              <a16:creationId xmlns:a16="http://schemas.microsoft.com/office/drawing/2014/main" id="{B88988B9-E2EB-4AE5-93FF-9BF9585996C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2"/>
        <a:stretch/>
      </xdr:blipFill>
      <xdr:spPr>
        <a:xfrm>
          <a:off x="1152525" y="3086100"/>
          <a:ext cx="7221276" cy="1080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M55"/>
  <sheetViews>
    <sheetView showGridLines="0" tabSelected="1" zoomScaleNormal="100" zoomScaleSheetLayoutView="100" workbookViewId="0"/>
  </sheetViews>
  <sheetFormatPr defaultColWidth="9" defaultRowHeight="13.5"/>
  <cols>
    <col min="1" max="1" width="4.625" style="51" customWidth="1"/>
    <col min="2" max="5" width="14.875" style="51" customWidth="1"/>
    <col min="6" max="7" width="9" style="51"/>
    <col min="8" max="10" width="14.875" style="51" customWidth="1"/>
    <col min="11" max="11" width="9" style="51"/>
    <col min="12" max="12" width="14.875" style="51" customWidth="1"/>
    <col min="13" max="16384" width="9" style="51"/>
  </cols>
  <sheetData>
    <row r="1" spans="1:13" s="6" customFormat="1" ht="16.5" customHeight="1">
      <c r="A1" s="6" t="s">
        <v>283</v>
      </c>
    </row>
    <row r="2" spans="1:13" s="6" customFormat="1" ht="16.5" customHeight="1">
      <c r="A2" s="6" t="s">
        <v>187</v>
      </c>
      <c r="C2" s="28" t="s">
        <v>284</v>
      </c>
      <c r="H2" s="162" t="s">
        <v>301</v>
      </c>
      <c r="L2" s="28" t="s">
        <v>311</v>
      </c>
    </row>
    <row r="3" spans="1:13" s="6" customFormat="1">
      <c r="B3" s="7"/>
      <c r="C3" s="8" t="s">
        <v>80</v>
      </c>
      <c r="D3" s="9" t="s">
        <v>72</v>
      </c>
      <c r="E3" s="26" t="s">
        <v>260</v>
      </c>
      <c r="H3" s="95" t="s">
        <v>186</v>
      </c>
      <c r="I3" s="94" t="s">
        <v>80</v>
      </c>
      <c r="J3" s="177" t="s">
        <v>72</v>
      </c>
      <c r="L3" s="49"/>
      <c r="M3" s="95" t="s">
        <v>312</v>
      </c>
    </row>
    <row r="4" spans="1:13">
      <c r="B4" s="5" t="s">
        <v>185</v>
      </c>
      <c r="C4" s="103">
        <f>SUM(I4:I13)</f>
        <v>9115</v>
      </c>
      <c r="D4" s="115">
        <f>SUM(J4:J13)</f>
        <v>1056</v>
      </c>
      <c r="E4" s="116">
        <f>IFERROR(D4/C4,"-")</f>
        <v>0.1158529895776193</v>
      </c>
      <c r="H4" s="5" t="s">
        <v>91</v>
      </c>
      <c r="I4" s="103">
        <v>0</v>
      </c>
      <c r="J4" s="201">
        <v>0</v>
      </c>
      <c r="L4" s="5" t="s">
        <v>185</v>
      </c>
      <c r="M4" s="124">
        <f>E4</f>
        <v>0.1158529895776193</v>
      </c>
    </row>
    <row r="5" spans="1:13">
      <c r="B5" s="5" t="s">
        <v>101</v>
      </c>
      <c r="C5" s="117">
        <f>I14</f>
        <v>1430</v>
      </c>
      <c r="D5" s="118">
        <f>J14</f>
        <v>228</v>
      </c>
      <c r="E5" s="116">
        <f t="shared" ref="E5:E24" si="0">IFERROR(D5/C5,"-")</f>
        <v>0.15944055944055943</v>
      </c>
      <c r="H5" s="5" t="s">
        <v>92</v>
      </c>
      <c r="I5" s="117">
        <v>245</v>
      </c>
      <c r="J5" s="202">
        <v>33</v>
      </c>
      <c r="L5" s="5" t="s">
        <v>101</v>
      </c>
      <c r="M5" s="124">
        <f t="shared" ref="M5:M26" si="1">E5</f>
        <v>0.15944055944055943</v>
      </c>
    </row>
    <row r="6" spans="1:13">
      <c r="B6" s="5" t="s">
        <v>102</v>
      </c>
      <c r="C6" s="117">
        <f t="shared" ref="C6:D6" si="2">I15</f>
        <v>89362</v>
      </c>
      <c r="D6" s="118">
        <f t="shared" si="2"/>
        <v>22146</v>
      </c>
      <c r="E6" s="116">
        <f t="shared" si="0"/>
        <v>0.24782345963608693</v>
      </c>
      <c r="H6" s="5" t="s">
        <v>93</v>
      </c>
      <c r="I6" s="117">
        <v>365</v>
      </c>
      <c r="J6" s="202">
        <v>44</v>
      </c>
      <c r="L6" s="5" t="s">
        <v>102</v>
      </c>
      <c r="M6" s="124">
        <f t="shared" si="1"/>
        <v>0.24782345963608693</v>
      </c>
    </row>
    <row r="7" spans="1:13">
      <c r="B7" s="5" t="s">
        <v>103</v>
      </c>
      <c r="C7" s="117">
        <f t="shared" ref="C7:D7" si="3">I16</f>
        <v>100674</v>
      </c>
      <c r="D7" s="118">
        <f t="shared" si="3"/>
        <v>25104</v>
      </c>
      <c r="E7" s="116">
        <f t="shared" si="0"/>
        <v>0.24935931819536325</v>
      </c>
      <c r="H7" s="5" t="s">
        <v>94</v>
      </c>
      <c r="I7" s="117">
        <v>738</v>
      </c>
      <c r="J7" s="202">
        <v>100</v>
      </c>
      <c r="L7" s="5" t="s">
        <v>103</v>
      </c>
      <c r="M7" s="124">
        <f t="shared" si="1"/>
        <v>0.24935931819536325</v>
      </c>
    </row>
    <row r="8" spans="1:13">
      <c r="B8" s="5" t="s">
        <v>104</v>
      </c>
      <c r="C8" s="117">
        <f t="shared" ref="C8:D8" si="4">I17</f>
        <v>95161</v>
      </c>
      <c r="D8" s="118">
        <f t="shared" si="4"/>
        <v>22941</v>
      </c>
      <c r="E8" s="116">
        <f t="shared" si="0"/>
        <v>0.24107565073927345</v>
      </c>
      <c r="H8" s="5" t="s">
        <v>95</v>
      </c>
      <c r="I8" s="117">
        <v>911</v>
      </c>
      <c r="J8" s="202">
        <v>86</v>
      </c>
      <c r="L8" s="5" t="s">
        <v>104</v>
      </c>
      <c r="M8" s="124">
        <f t="shared" si="1"/>
        <v>0.24107565073927345</v>
      </c>
    </row>
    <row r="9" spans="1:13">
      <c r="B9" s="5" t="s">
        <v>105</v>
      </c>
      <c r="C9" s="117">
        <f t="shared" ref="C9:D9" si="5">I18</f>
        <v>100329</v>
      </c>
      <c r="D9" s="118">
        <f t="shared" si="5"/>
        <v>23214</v>
      </c>
      <c r="E9" s="116">
        <f t="shared" si="0"/>
        <v>0.23137876386687797</v>
      </c>
      <c r="H9" s="5" t="s">
        <v>96</v>
      </c>
      <c r="I9" s="117">
        <v>1112</v>
      </c>
      <c r="J9" s="202">
        <v>132</v>
      </c>
      <c r="L9" s="5" t="s">
        <v>105</v>
      </c>
      <c r="M9" s="124">
        <f t="shared" si="1"/>
        <v>0.23137876386687797</v>
      </c>
    </row>
    <row r="10" spans="1:13">
      <c r="B10" s="5" t="s">
        <v>106</v>
      </c>
      <c r="C10" s="117">
        <f t="shared" ref="C10:D10" si="6">I19</f>
        <v>87720</v>
      </c>
      <c r="D10" s="118">
        <f t="shared" si="6"/>
        <v>19741</v>
      </c>
      <c r="E10" s="116">
        <f t="shared" si="0"/>
        <v>0.22504559963520293</v>
      </c>
      <c r="H10" s="5" t="s">
        <v>97</v>
      </c>
      <c r="I10" s="117">
        <v>1284</v>
      </c>
      <c r="J10" s="202">
        <v>135</v>
      </c>
      <c r="L10" s="5" t="s">
        <v>106</v>
      </c>
      <c r="M10" s="124">
        <f t="shared" si="1"/>
        <v>0.22504559963520293</v>
      </c>
    </row>
    <row r="11" spans="1:13">
      <c r="B11" s="5" t="s">
        <v>107</v>
      </c>
      <c r="C11" s="117">
        <f t="shared" ref="C11:D11" si="7">I20</f>
        <v>73933</v>
      </c>
      <c r="D11" s="118">
        <f t="shared" si="7"/>
        <v>15477</v>
      </c>
      <c r="E11" s="116">
        <f t="shared" si="0"/>
        <v>0.20933818457251835</v>
      </c>
      <c r="H11" s="5" t="s">
        <v>98</v>
      </c>
      <c r="I11" s="117">
        <v>1516</v>
      </c>
      <c r="J11" s="202">
        <v>177</v>
      </c>
      <c r="L11" s="5" t="s">
        <v>107</v>
      </c>
      <c r="M11" s="124">
        <f t="shared" si="1"/>
        <v>0.20933818457251835</v>
      </c>
    </row>
    <row r="12" spans="1:13">
      <c r="B12" s="5" t="s">
        <v>108</v>
      </c>
      <c r="C12" s="117">
        <f t="shared" ref="C12:D12" si="8">I21</f>
        <v>64225</v>
      </c>
      <c r="D12" s="118">
        <f t="shared" si="8"/>
        <v>12940</v>
      </c>
      <c r="E12" s="116">
        <f t="shared" si="0"/>
        <v>0.20147917477617749</v>
      </c>
      <c r="H12" s="5" t="s">
        <v>99</v>
      </c>
      <c r="I12" s="117">
        <v>1670</v>
      </c>
      <c r="J12" s="202">
        <v>190</v>
      </c>
      <c r="L12" s="5" t="s">
        <v>108</v>
      </c>
      <c r="M12" s="124">
        <f t="shared" si="1"/>
        <v>0.20147917477617749</v>
      </c>
    </row>
    <row r="13" spans="1:13">
      <c r="B13" s="5" t="s">
        <v>109</v>
      </c>
      <c r="C13" s="117">
        <f t="shared" ref="C13:D13" si="9">I22</f>
        <v>68929</v>
      </c>
      <c r="D13" s="118">
        <f t="shared" si="9"/>
        <v>12996</v>
      </c>
      <c r="E13" s="116">
        <f t="shared" si="0"/>
        <v>0.18854183290052082</v>
      </c>
      <c r="H13" s="5" t="s">
        <v>100</v>
      </c>
      <c r="I13" s="117">
        <v>1274</v>
      </c>
      <c r="J13" s="202">
        <v>159</v>
      </c>
      <c r="L13" s="5" t="s">
        <v>109</v>
      </c>
      <c r="M13" s="124">
        <f t="shared" si="1"/>
        <v>0.18854183290052082</v>
      </c>
    </row>
    <row r="14" spans="1:13">
      <c r="B14" s="5" t="s">
        <v>110</v>
      </c>
      <c r="C14" s="117">
        <f t="shared" ref="C14:D14" si="10">I23</f>
        <v>62237</v>
      </c>
      <c r="D14" s="118">
        <f t="shared" si="10"/>
        <v>10883</v>
      </c>
      <c r="E14" s="116">
        <f t="shared" si="0"/>
        <v>0.17486382698394845</v>
      </c>
      <c r="H14" s="5" t="s">
        <v>101</v>
      </c>
      <c r="I14" s="203">
        <v>1430</v>
      </c>
      <c r="J14" s="204">
        <v>228</v>
      </c>
      <c r="L14" s="5" t="s">
        <v>110</v>
      </c>
      <c r="M14" s="124">
        <f t="shared" si="1"/>
        <v>0.17486382698394845</v>
      </c>
    </row>
    <row r="15" spans="1:13">
      <c r="B15" s="5" t="s">
        <v>111</v>
      </c>
      <c r="C15" s="117">
        <f t="shared" ref="C15:D15" si="11">I24</f>
        <v>58659</v>
      </c>
      <c r="D15" s="118">
        <f t="shared" si="11"/>
        <v>9717</v>
      </c>
      <c r="E15" s="116">
        <f t="shared" si="0"/>
        <v>0.16565232956579554</v>
      </c>
      <c r="H15" s="5" t="s">
        <v>102</v>
      </c>
      <c r="I15" s="203">
        <v>89362</v>
      </c>
      <c r="J15" s="204">
        <v>22146</v>
      </c>
      <c r="L15" s="5" t="s">
        <v>111</v>
      </c>
      <c r="M15" s="124">
        <f t="shared" si="1"/>
        <v>0.16565232956579554</v>
      </c>
    </row>
    <row r="16" spans="1:13">
      <c r="B16" s="5" t="s">
        <v>112</v>
      </c>
      <c r="C16" s="117">
        <f t="shared" ref="C16:D16" si="12">I25</f>
        <v>49002</v>
      </c>
      <c r="D16" s="118">
        <f t="shared" si="12"/>
        <v>7505</v>
      </c>
      <c r="E16" s="116">
        <f t="shared" si="0"/>
        <v>0.1531570139994286</v>
      </c>
      <c r="H16" s="5" t="s">
        <v>103</v>
      </c>
      <c r="I16" s="203">
        <v>100674</v>
      </c>
      <c r="J16" s="204">
        <v>25104</v>
      </c>
      <c r="L16" s="5" t="s">
        <v>112</v>
      </c>
      <c r="M16" s="124">
        <f t="shared" si="1"/>
        <v>0.1531570139994286</v>
      </c>
    </row>
    <row r="17" spans="2:13">
      <c r="B17" s="5" t="s">
        <v>113</v>
      </c>
      <c r="C17" s="117">
        <f t="shared" ref="C17:D17" si="13">I26</f>
        <v>42660</v>
      </c>
      <c r="D17" s="118">
        <f t="shared" si="13"/>
        <v>5931</v>
      </c>
      <c r="E17" s="116">
        <f t="shared" si="0"/>
        <v>0.1390295358649789</v>
      </c>
      <c r="H17" s="5" t="s">
        <v>104</v>
      </c>
      <c r="I17" s="203">
        <v>95161</v>
      </c>
      <c r="J17" s="204">
        <v>22941</v>
      </c>
      <c r="L17" s="5" t="s">
        <v>113</v>
      </c>
      <c r="M17" s="124">
        <f t="shared" si="1"/>
        <v>0.1390295358649789</v>
      </c>
    </row>
    <row r="18" spans="2:13">
      <c r="B18" s="5" t="s">
        <v>114</v>
      </c>
      <c r="C18" s="117">
        <f t="shared" ref="C18:D18" si="14">I27</f>
        <v>39156</v>
      </c>
      <c r="D18" s="118">
        <f t="shared" si="14"/>
        <v>4972</v>
      </c>
      <c r="E18" s="116">
        <f t="shared" si="0"/>
        <v>0.12697926243742977</v>
      </c>
      <c r="H18" s="5" t="s">
        <v>105</v>
      </c>
      <c r="I18" s="203">
        <v>100329</v>
      </c>
      <c r="J18" s="204">
        <v>23214</v>
      </c>
      <c r="L18" s="5" t="s">
        <v>114</v>
      </c>
      <c r="M18" s="124">
        <f t="shared" si="1"/>
        <v>0.12697926243742977</v>
      </c>
    </row>
    <row r="19" spans="2:13">
      <c r="B19" s="5" t="s">
        <v>115</v>
      </c>
      <c r="C19" s="117">
        <f t="shared" ref="C19:D19" si="15">I28</f>
        <v>32361</v>
      </c>
      <c r="D19" s="118">
        <f t="shared" si="15"/>
        <v>3783</v>
      </c>
      <c r="E19" s="116">
        <f t="shared" si="0"/>
        <v>0.11689997218874572</v>
      </c>
      <c r="H19" s="5" t="s">
        <v>106</v>
      </c>
      <c r="I19" s="203">
        <v>87720</v>
      </c>
      <c r="J19" s="204">
        <v>19741</v>
      </c>
      <c r="L19" s="5" t="s">
        <v>115</v>
      </c>
      <c r="M19" s="124">
        <f t="shared" si="1"/>
        <v>0.11689997218874572</v>
      </c>
    </row>
    <row r="20" spans="2:13">
      <c r="B20" s="5" t="s">
        <v>116</v>
      </c>
      <c r="C20" s="117">
        <f t="shared" ref="C20:D20" si="16">I29</f>
        <v>27055</v>
      </c>
      <c r="D20" s="118">
        <f t="shared" si="16"/>
        <v>2917</v>
      </c>
      <c r="E20" s="116">
        <f t="shared" si="0"/>
        <v>0.10781740898170393</v>
      </c>
      <c r="H20" s="5" t="s">
        <v>107</v>
      </c>
      <c r="I20" s="203">
        <v>73933</v>
      </c>
      <c r="J20" s="204">
        <v>15477</v>
      </c>
      <c r="L20" s="5" t="s">
        <v>116</v>
      </c>
      <c r="M20" s="124">
        <f t="shared" si="1"/>
        <v>0.10781740898170393</v>
      </c>
    </row>
    <row r="21" spans="2:13">
      <c r="B21" s="5" t="s">
        <v>117</v>
      </c>
      <c r="C21" s="117">
        <f t="shared" ref="C21:D21" si="17">I30</f>
        <v>22127</v>
      </c>
      <c r="D21" s="118">
        <f t="shared" si="17"/>
        <v>2088</v>
      </c>
      <c r="E21" s="116">
        <f t="shared" si="0"/>
        <v>9.4364351245085187E-2</v>
      </c>
      <c r="H21" s="5" t="s">
        <v>108</v>
      </c>
      <c r="I21" s="203">
        <v>64225</v>
      </c>
      <c r="J21" s="204">
        <v>12940</v>
      </c>
      <c r="L21" s="5" t="s">
        <v>117</v>
      </c>
      <c r="M21" s="124">
        <f t="shared" si="1"/>
        <v>9.4364351245085187E-2</v>
      </c>
    </row>
    <row r="22" spans="2:13">
      <c r="B22" s="5" t="s">
        <v>118</v>
      </c>
      <c r="C22" s="117">
        <f t="shared" ref="C22:D22" si="18">I31</f>
        <v>18826</v>
      </c>
      <c r="D22" s="118">
        <f t="shared" si="18"/>
        <v>1656</v>
      </c>
      <c r="E22" s="116">
        <f t="shared" si="0"/>
        <v>8.7963454796557955E-2</v>
      </c>
      <c r="H22" s="5" t="s">
        <v>109</v>
      </c>
      <c r="I22" s="203">
        <v>68929</v>
      </c>
      <c r="J22" s="204">
        <v>12996</v>
      </c>
      <c r="L22" s="5" t="s">
        <v>118</v>
      </c>
      <c r="M22" s="124">
        <f t="shared" si="1"/>
        <v>8.7963454796557955E-2</v>
      </c>
    </row>
    <row r="23" spans="2:13">
      <c r="B23" s="5" t="s">
        <v>119</v>
      </c>
      <c r="C23" s="117">
        <f t="shared" ref="C23:D23" si="19">I32</f>
        <v>14544</v>
      </c>
      <c r="D23" s="118">
        <f t="shared" si="19"/>
        <v>1251</v>
      </c>
      <c r="E23" s="116">
        <f t="shared" si="0"/>
        <v>8.6014851485148508E-2</v>
      </c>
      <c r="H23" s="5" t="s">
        <v>110</v>
      </c>
      <c r="I23" s="203">
        <v>62237</v>
      </c>
      <c r="J23" s="204">
        <v>10883</v>
      </c>
      <c r="L23" s="5" t="s">
        <v>119</v>
      </c>
      <c r="M23" s="124">
        <f t="shared" si="1"/>
        <v>8.6014851485148508E-2</v>
      </c>
    </row>
    <row r="24" spans="2:13">
      <c r="B24" s="5" t="s">
        <v>120</v>
      </c>
      <c r="C24" s="117">
        <f>I33</f>
        <v>11753</v>
      </c>
      <c r="D24" s="118">
        <f>J33</f>
        <v>844</v>
      </c>
      <c r="E24" s="116">
        <f t="shared" si="0"/>
        <v>7.181145239513316E-2</v>
      </c>
      <c r="H24" s="5" t="s">
        <v>111</v>
      </c>
      <c r="I24" s="203">
        <v>58659</v>
      </c>
      <c r="J24" s="204">
        <v>9717</v>
      </c>
      <c r="L24" s="5" t="s">
        <v>120</v>
      </c>
      <c r="M24" s="124">
        <f t="shared" si="1"/>
        <v>7.181145239513316E-2</v>
      </c>
    </row>
    <row r="25" spans="2:13" ht="14.25" thickBot="1">
      <c r="B25" s="5" t="s">
        <v>71</v>
      </c>
      <c r="C25" s="117">
        <f>SUM(I34:I55)</f>
        <v>30229</v>
      </c>
      <c r="D25" s="118">
        <f>SUM(J34:J55)</f>
        <v>1639</v>
      </c>
      <c r="E25" s="116">
        <f>IFERROR(D25/C25,"-")</f>
        <v>5.4219458136226799E-2</v>
      </c>
      <c r="H25" s="5" t="s">
        <v>112</v>
      </c>
      <c r="I25" s="203">
        <v>49002</v>
      </c>
      <c r="J25" s="204">
        <v>7505</v>
      </c>
      <c r="L25" s="5" t="s">
        <v>71</v>
      </c>
      <c r="M25" s="124">
        <f t="shared" si="1"/>
        <v>5.4219458136226799E-2</v>
      </c>
    </row>
    <row r="26" spans="2:13" ht="14.25" thickTop="1">
      <c r="B26" s="10" t="s">
        <v>310</v>
      </c>
      <c r="C26" s="119">
        <f>'地区別_健診受診率(通年資格)'!Y13</f>
        <v>1099487</v>
      </c>
      <c r="D26" s="120">
        <f>'地区別_健診受診率(通年資格)'!Z13</f>
        <v>209029</v>
      </c>
      <c r="E26" s="178">
        <f>'地区別_健診受診率(通年資格)'!AA13</f>
        <v>0.19011502637138958</v>
      </c>
      <c r="H26" s="5" t="s">
        <v>113</v>
      </c>
      <c r="I26" s="203">
        <v>42660</v>
      </c>
      <c r="J26" s="204">
        <v>5931</v>
      </c>
      <c r="L26" s="5" t="s">
        <v>310</v>
      </c>
      <c r="M26" s="124">
        <f t="shared" si="1"/>
        <v>0.19011502637138958</v>
      </c>
    </row>
    <row r="27" spans="2:13">
      <c r="B27" s="29" t="s">
        <v>285</v>
      </c>
      <c r="H27" s="5" t="s">
        <v>114</v>
      </c>
      <c r="I27" s="203">
        <v>39156</v>
      </c>
      <c r="J27" s="204">
        <v>4972</v>
      </c>
    </row>
    <row r="28" spans="2:13">
      <c r="B28" s="30" t="s">
        <v>303</v>
      </c>
      <c r="H28" s="5" t="s">
        <v>115</v>
      </c>
      <c r="I28" s="203">
        <v>32361</v>
      </c>
      <c r="J28" s="204">
        <v>3783</v>
      </c>
    </row>
    <row r="29" spans="2:13">
      <c r="B29" s="30" t="s">
        <v>286</v>
      </c>
      <c r="H29" s="5" t="s">
        <v>116</v>
      </c>
      <c r="I29" s="203">
        <v>27055</v>
      </c>
      <c r="J29" s="204">
        <v>2917</v>
      </c>
    </row>
    <row r="30" spans="2:13">
      <c r="H30" s="5" t="s">
        <v>117</v>
      </c>
      <c r="I30" s="117">
        <v>22127</v>
      </c>
      <c r="J30" s="202">
        <v>2088</v>
      </c>
    </row>
    <row r="31" spans="2:13">
      <c r="H31" s="5" t="s">
        <v>118</v>
      </c>
      <c r="I31" s="117">
        <v>18826</v>
      </c>
      <c r="J31" s="202">
        <v>1656</v>
      </c>
    </row>
    <row r="32" spans="2:13">
      <c r="H32" s="5" t="s">
        <v>119</v>
      </c>
      <c r="I32" s="117">
        <v>14544</v>
      </c>
      <c r="J32" s="202">
        <v>1251</v>
      </c>
    </row>
    <row r="33" spans="8:10">
      <c r="H33" s="5" t="s">
        <v>120</v>
      </c>
      <c r="I33" s="117">
        <v>11753</v>
      </c>
      <c r="J33" s="202">
        <v>844</v>
      </c>
    </row>
    <row r="34" spans="8:10">
      <c r="H34" s="5" t="s">
        <v>121</v>
      </c>
      <c r="I34" s="117">
        <v>8904</v>
      </c>
      <c r="J34" s="202">
        <v>615</v>
      </c>
    </row>
    <row r="35" spans="8:10">
      <c r="H35" s="5" t="s">
        <v>122</v>
      </c>
      <c r="I35" s="117">
        <v>6376</v>
      </c>
      <c r="J35" s="202">
        <v>365</v>
      </c>
    </row>
    <row r="36" spans="8:10">
      <c r="H36" s="5" t="s">
        <v>123</v>
      </c>
      <c r="I36" s="117">
        <v>4779</v>
      </c>
      <c r="J36" s="202">
        <v>256</v>
      </c>
    </row>
    <row r="37" spans="8:10">
      <c r="H37" s="5" t="s">
        <v>124</v>
      </c>
      <c r="I37" s="117">
        <v>3357</v>
      </c>
      <c r="J37" s="202">
        <v>153</v>
      </c>
    </row>
    <row r="38" spans="8:10">
      <c r="H38" s="5" t="s">
        <v>125</v>
      </c>
      <c r="I38" s="117">
        <v>2409</v>
      </c>
      <c r="J38" s="202">
        <v>91</v>
      </c>
    </row>
    <row r="39" spans="8:10">
      <c r="H39" s="5" t="s">
        <v>126</v>
      </c>
      <c r="I39" s="117">
        <v>1688</v>
      </c>
      <c r="J39" s="202">
        <v>78</v>
      </c>
    </row>
    <row r="40" spans="8:10">
      <c r="H40" s="5" t="s">
        <v>127</v>
      </c>
      <c r="I40" s="117">
        <v>1063</v>
      </c>
      <c r="J40" s="202">
        <v>35</v>
      </c>
    </row>
    <row r="41" spans="8:10">
      <c r="H41" s="5" t="s">
        <v>128</v>
      </c>
      <c r="I41" s="117">
        <v>608</v>
      </c>
      <c r="J41" s="202">
        <v>19</v>
      </c>
    </row>
    <row r="42" spans="8:10">
      <c r="H42" s="5" t="s">
        <v>166</v>
      </c>
      <c r="I42" s="117">
        <v>425</v>
      </c>
      <c r="J42" s="202">
        <v>13</v>
      </c>
    </row>
    <row r="43" spans="8:10">
      <c r="H43" s="5" t="s">
        <v>167</v>
      </c>
      <c r="I43" s="117">
        <v>260</v>
      </c>
      <c r="J43" s="202">
        <v>8</v>
      </c>
    </row>
    <row r="44" spans="8:10">
      <c r="H44" s="5" t="s">
        <v>168</v>
      </c>
      <c r="I44" s="117">
        <v>154</v>
      </c>
      <c r="J44" s="202">
        <v>3</v>
      </c>
    </row>
    <row r="45" spans="8:10">
      <c r="H45" s="5" t="s">
        <v>169</v>
      </c>
      <c r="I45" s="117">
        <v>81</v>
      </c>
      <c r="J45" s="202">
        <v>3</v>
      </c>
    </row>
    <row r="46" spans="8:10">
      <c r="H46" s="5" t="s">
        <v>170</v>
      </c>
      <c r="I46" s="117">
        <v>63</v>
      </c>
      <c r="J46" s="202">
        <v>0</v>
      </c>
    </row>
    <row r="47" spans="8:10">
      <c r="H47" s="5" t="s">
        <v>171</v>
      </c>
      <c r="I47" s="117">
        <v>31</v>
      </c>
      <c r="J47" s="202">
        <v>0</v>
      </c>
    </row>
    <row r="48" spans="8:10">
      <c r="H48" s="5" t="s">
        <v>172</v>
      </c>
      <c r="I48" s="117">
        <v>14</v>
      </c>
      <c r="J48" s="202">
        <v>0</v>
      </c>
    </row>
    <row r="49" spans="8:10">
      <c r="H49" s="5" t="s">
        <v>173</v>
      </c>
      <c r="I49" s="117">
        <v>8</v>
      </c>
      <c r="J49" s="202">
        <v>0</v>
      </c>
    </row>
    <row r="50" spans="8:10">
      <c r="H50" s="5" t="s">
        <v>174</v>
      </c>
      <c r="I50" s="117">
        <v>4</v>
      </c>
      <c r="J50" s="202">
        <v>0</v>
      </c>
    </row>
    <row r="51" spans="8:10">
      <c r="H51" s="5" t="s">
        <v>175</v>
      </c>
      <c r="I51" s="117">
        <v>4</v>
      </c>
      <c r="J51" s="202">
        <v>0</v>
      </c>
    </row>
    <row r="52" spans="8:10">
      <c r="H52" s="5" t="s">
        <v>176</v>
      </c>
      <c r="I52" s="117">
        <v>0</v>
      </c>
      <c r="J52" s="202">
        <v>0</v>
      </c>
    </row>
    <row r="53" spans="8:10">
      <c r="H53" s="5" t="s">
        <v>177</v>
      </c>
      <c r="I53" s="117">
        <v>0</v>
      </c>
      <c r="J53" s="202">
        <v>0</v>
      </c>
    </row>
    <row r="54" spans="8:10">
      <c r="H54" s="199" t="s">
        <v>265</v>
      </c>
      <c r="I54" s="117">
        <v>0</v>
      </c>
      <c r="J54" s="202">
        <v>0</v>
      </c>
    </row>
    <row r="55" spans="8:10">
      <c r="H55" s="199" t="s">
        <v>369</v>
      </c>
      <c r="I55" s="117">
        <v>1</v>
      </c>
      <c r="J55" s="202">
        <v>0</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55" max="8" man="1"/>
  </rowBreaks>
  <ignoredErrors>
    <ignoredError sqref="C4:D4 C25:D2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D22"/>
  <sheetViews>
    <sheetView showGridLines="0" zoomScaleNormal="100" zoomScaleSheetLayoutView="100" workbookViewId="0"/>
  </sheetViews>
  <sheetFormatPr defaultColWidth="9" defaultRowHeight="13.5"/>
  <cols>
    <col min="1" max="1" width="4.625" style="6" customWidth="1"/>
    <col min="2" max="5" width="14.875" style="6" customWidth="1"/>
    <col min="6" max="7" width="9" style="6"/>
    <col min="8" max="9" width="14.875" style="6" customWidth="1"/>
    <col min="10" max="10" width="8.375" style="6" customWidth="1"/>
    <col min="11" max="16384" width="9" style="6"/>
  </cols>
  <sheetData>
    <row r="1" spans="1:4" ht="16.5" customHeight="1">
      <c r="A1" s="6" t="s">
        <v>289</v>
      </c>
    </row>
    <row r="2" spans="1:4" ht="16.5" customHeight="1">
      <c r="A2" s="6" t="s">
        <v>187</v>
      </c>
    </row>
    <row r="4" spans="1:4">
      <c r="B4" s="31"/>
      <c r="C4" s="31"/>
      <c r="D4" s="31"/>
    </row>
    <row r="5" spans="1:4">
      <c r="B5" s="31"/>
      <c r="C5" s="31"/>
      <c r="D5" s="31"/>
    </row>
    <row r="6" spans="1:4">
      <c r="B6" s="31"/>
      <c r="C6" s="31"/>
      <c r="D6" s="31"/>
    </row>
    <row r="7" spans="1:4">
      <c r="B7" s="31"/>
      <c r="C7" s="31"/>
      <c r="D7" s="31"/>
    </row>
    <row r="8" spans="1:4">
      <c r="B8" s="31"/>
      <c r="C8" s="31"/>
      <c r="D8" s="31"/>
    </row>
    <row r="9" spans="1:4">
      <c r="B9" s="31"/>
      <c r="C9" s="31"/>
      <c r="D9" s="31"/>
    </row>
    <row r="10" spans="1:4">
      <c r="B10" s="31"/>
      <c r="C10" s="31"/>
      <c r="D10" s="31"/>
    </row>
    <row r="11" spans="1:4">
      <c r="B11" s="31"/>
      <c r="C11" s="31"/>
      <c r="D11" s="31"/>
    </row>
    <row r="12" spans="1:4">
      <c r="B12" s="31"/>
      <c r="C12" s="31"/>
      <c r="D12" s="31"/>
    </row>
    <row r="13" spans="1:4">
      <c r="B13" s="31"/>
      <c r="C13" s="31"/>
      <c r="D13" s="31"/>
    </row>
    <row r="14" spans="1:4">
      <c r="B14" s="31"/>
      <c r="C14" s="31"/>
      <c r="D14" s="31"/>
    </row>
    <row r="15" spans="1:4">
      <c r="B15" s="31"/>
      <c r="C15" s="31"/>
      <c r="D15" s="31"/>
    </row>
    <row r="16" spans="1:4">
      <c r="B16" s="31"/>
      <c r="C16" s="31"/>
      <c r="D16" s="31"/>
    </row>
    <row r="17" spans="2:4">
      <c r="B17" s="31"/>
      <c r="C17" s="31"/>
      <c r="D17" s="31"/>
    </row>
    <row r="18" spans="2:4">
      <c r="B18" s="31"/>
      <c r="C18" s="31"/>
      <c r="D18" s="31"/>
    </row>
    <row r="19" spans="2:4">
      <c r="B19" s="31"/>
      <c r="C19" s="31"/>
      <c r="D19" s="31"/>
    </row>
    <row r="20" spans="2:4">
      <c r="B20" s="31"/>
      <c r="C20" s="31"/>
      <c r="D20" s="31"/>
    </row>
    <row r="21" spans="2:4">
      <c r="B21" s="31"/>
      <c r="C21" s="31"/>
      <c r="D21" s="31"/>
    </row>
    <row r="22" spans="2:4">
      <c r="B22" s="31"/>
      <c r="C22" s="31"/>
      <c r="D22" s="31"/>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G18"/>
  <sheetViews>
    <sheetView showGridLines="0" zoomScaleNormal="100" zoomScaleSheetLayoutView="100" workbookViewId="0"/>
  </sheetViews>
  <sheetFormatPr defaultColWidth="9" defaultRowHeight="13.5"/>
  <cols>
    <col min="1" max="1" width="4.625" style="1" customWidth="1"/>
    <col min="2" max="2" width="3.625" style="1" customWidth="1"/>
    <col min="3" max="3" width="14" style="1" customWidth="1"/>
    <col min="4" max="27" width="9.625" style="1" customWidth="1"/>
    <col min="28" max="28" width="9" style="1"/>
    <col min="29" max="29" width="12.25" style="1" customWidth="1"/>
    <col min="30" max="30" width="11.125" style="1" customWidth="1"/>
    <col min="31" max="16384" width="9" style="1"/>
  </cols>
  <sheetData>
    <row r="1" spans="1:33" ht="16.5" customHeight="1">
      <c r="A1" s="6" t="s">
        <v>289</v>
      </c>
    </row>
    <row r="2" spans="1:33" ht="16.5" customHeight="1">
      <c r="A2" s="6" t="s">
        <v>188</v>
      </c>
      <c r="D2" s="3" t="s">
        <v>292</v>
      </c>
    </row>
    <row r="3" spans="1:33" ht="16.5" customHeight="1">
      <c r="B3" s="214"/>
      <c r="C3" s="216" t="s">
        <v>129</v>
      </c>
      <c r="D3" s="209" t="s">
        <v>65</v>
      </c>
      <c r="E3" s="210"/>
      <c r="F3" s="211"/>
      <c r="G3" s="209" t="s">
        <v>66</v>
      </c>
      <c r="H3" s="210"/>
      <c r="I3" s="211"/>
      <c r="J3" s="209" t="s">
        <v>67</v>
      </c>
      <c r="K3" s="210"/>
      <c r="L3" s="211"/>
      <c r="M3" s="209" t="s">
        <v>68</v>
      </c>
      <c r="N3" s="210"/>
      <c r="O3" s="211"/>
      <c r="P3" s="209" t="s">
        <v>69</v>
      </c>
      <c r="Q3" s="210"/>
      <c r="R3" s="211"/>
      <c r="S3" s="209" t="s">
        <v>70</v>
      </c>
      <c r="T3" s="210"/>
      <c r="U3" s="211"/>
      <c r="V3" s="209" t="s">
        <v>71</v>
      </c>
      <c r="W3" s="210"/>
      <c r="X3" s="211"/>
      <c r="Y3" s="209" t="s">
        <v>64</v>
      </c>
      <c r="Z3" s="210"/>
      <c r="AA3" s="211"/>
      <c r="AC3" s="96" t="s">
        <v>300</v>
      </c>
      <c r="AD3" s="15"/>
    </row>
    <row r="4" spans="1:33" ht="27" customHeight="1">
      <c r="B4" s="215"/>
      <c r="C4" s="216"/>
      <c r="D4" s="18" t="s">
        <v>130</v>
      </c>
      <c r="E4" s="19" t="s">
        <v>72</v>
      </c>
      <c r="F4" s="20" t="s">
        <v>260</v>
      </c>
      <c r="G4" s="18" t="s">
        <v>130</v>
      </c>
      <c r="H4" s="19" t="s">
        <v>72</v>
      </c>
      <c r="I4" s="20" t="s">
        <v>260</v>
      </c>
      <c r="J4" s="18" t="s">
        <v>130</v>
      </c>
      <c r="K4" s="19" t="s">
        <v>72</v>
      </c>
      <c r="L4" s="20" t="s">
        <v>260</v>
      </c>
      <c r="M4" s="18" t="s">
        <v>130</v>
      </c>
      <c r="N4" s="19" t="s">
        <v>72</v>
      </c>
      <c r="O4" s="20" t="s">
        <v>260</v>
      </c>
      <c r="P4" s="18" t="s">
        <v>130</v>
      </c>
      <c r="Q4" s="19" t="s">
        <v>72</v>
      </c>
      <c r="R4" s="20" t="s">
        <v>260</v>
      </c>
      <c r="S4" s="18" t="s">
        <v>130</v>
      </c>
      <c r="T4" s="19" t="s">
        <v>72</v>
      </c>
      <c r="U4" s="20" t="s">
        <v>260</v>
      </c>
      <c r="V4" s="18" t="s">
        <v>130</v>
      </c>
      <c r="W4" s="19" t="s">
        <v>72</v>
      </c>
      <c r="X4" s="20" t="s">
        <v>260</v>
      </c>
      <c r="Y4" s="18" t="s">
        <v>130</v>
      </c>
      <c r="Z4" s="19" t="s">
        <v>72</v>
      </c>
      <c r="AA4" s="20" t="s">
        <v>260</v>
      </c>
      <c r="AC4" s="219" t="s">
        <v>189</v>
      </c>
      <c r="AD4" s="220"/>
      <c r="AF4" s="217" t="s">
        <v>189</v>
      </c>
      <c r="AG4" s="218"/>
    </row>
    <row r="5" spans="1:33" s="58" customFormat="1">
      <c r="B5" s="54">
        <v>1</v>
      </c>
      <c r="C5" s="98" t="s">
        <v>182</v>
      </c>
      <c r="D5" s="104">
        <v>99</v>
      </c>
      <c r="E5" s="105">
        <v>21</v>
      </c>
      <c r="F5" s="55">
        <f>IFERROR(E5/D5,"-")</f>
        <v>0.21212121212121213</v>
      </c>
      <c r="G5" s="104">
        <v>264</v>
      </c>
      <c r="H5" s="105">
        <v>67</v>
      </c>
      <c r="I5" s="55">
        <f>IFERROR(H5/G5,"-")</f>
        <v>0.25378787878787878</v>
      </c>
      <c r="J5" s="104">
        <v>52339</v>
      </c>
      <c r="K5" s="105">
        <v>16304</v>
      </c>
      <c r="L5" s="55">
        <f>IFERROR(K5/J5,"-")</f>
        <v>0.31150767114388889</v>
      </c>
      <c r="M5" s="104">
        <v>41500</v>
      </c>
      <c r="N5" s="105">
        <v>12072</v>
      </c>
      <c r="O5" s="55">
        <f>IFERROR(N5/M5,"-")</f>
        <v>0.29089156626506024</v>
      </c>
      <c r="P5" s="104">
        <v>27043</v>
      </c>
      <c r="Q5" s="105">
        <v>5894</v>
      </c>
      <c r="R5" s="55">
        <f>IFERROR(Q5/P5,"-")</f>
        <v>0.21794919202751173</v>
      </c>
      <c r="S5" s="104">
        <v>11730</v>
      </c>
      <c r="T5" s="105">
        <v>1697</v>
      </c>
      <c r="U5" s="55">
        <f>IFERROR(T5/S5,"-")</f>
        <v>0.14467178175618073</v>
      </c>
      <c r="V5" s="104">
        <v>3895</v>
      </c>
      <c r="W5" s="105">
        <v>361</v>
      </c>
      <c r="X5" s="55">
        <f>IFERROR(W5/V5,"-")</f>
        <v>9.2682926829268292E-2</v>
      </c>
      <c r="Y5" s="104">
        <f>SUM(D5,G5,J5,M5,P5,S5,V5)</f>
        <v>136870</v>
      </c>
      <c r="Z5" s="105">
        <f>SUM(E5,H5,K5,N5,Q5,T5,W5)</f>
        <v>36416</v>
      </c>
      <c r="AA5" s="55">
        <f>IFERROR(Z5/Y5,"-")</f>
        <v>0.26606268722145099</v>
      </c>
      <c r="AC5" s="16" t="str">
        <f t="shared" ref="AC5:AC12" si="0">INDEX($C$5:$C$12,MATCH(AD5,AA$5:AA$12,0))</f>
        <v>豊能医療圏</v>
      </c>
      <c r="AD5" s="99">
        <f t="shared" ref="AD5:AD12" si="1">LARGE(AA$5:AA$12,ROW(A1))</f>
        <v>0.26606268722145099</v>
      </c>
      <c r="AF5" s="124">
        <f>$AA$13</f>
        <v>0.18831149423815075</v>
      </c>
      <c r="AG5" s="106">
        <v>0</v>
      </c>
    </row>
    <row r="6" spans="1:33" s="58" customFormat="1">
      <c r="B6" s="54">
        <v>2</v>
      </c>
      <c r="C6" s="98" t="s">
        <v>7</v>
      </c>
      <c r="D6" s="104">
        <v>141</v>
      </c>
      <c r="E6" s="105">
        <v>12</v>
      </c>
      <c r="F6" s="55">
        <f t="shared" ref="F6:F12" si="2">IFERROR(E6/D6,"-")</f>
        <v>8.5106382978723402E-2</v>
      </c>
      <c r="G6" s="104">
        <v>397</v>
      </c>
      <c r="H6" s="105">
        <v>53</v>
      </c>
      <c r="I6" s="55">
        <f t="shared" ref="I6:I12" si="3">IFERROR(H6/G6,"-")</f>
        <v>0.13350125944584382</v>
      </c>
      <c r="J6" s="104">
        <v>42072</v>
      </c>
      <c r="K6" s="105">
        <v>12149</v>
      </c>
      <c r="L6" s="55">
        <f t="shared" ref="L6:L12" si="4">IFERROR(K6/J6,"-")</f>
        <v>0.28876687583190719</v>
      </c>
      <c r="M6" s="104">
        <v>31297</v>
      </c>
      <c r="N6" s="105">
        <v>8366</v>
      </c>
      <c r="O6" s="55">
        <f t="shared" ref="O6:O12" si="5">IFERROR(N6/M6,"-")</f>
        <v>0.26730996581141964</v>
      </c>
      <c r="P6" s="104">
        <v>18565</v>
      </c>
      <c r="Q6" s="105">
        <v>3688</v>
      </c>
      <c r="R6" s="55">
        <f t="shared" ref="R6:R12" si="6">IFERROR(Q6/P6,"-")</f>
        <v>0.19865338001615945</v>
      </c>
      <c r="S6" s="104">
        <v>7999</v>
      </c>
      <c r="T6" s="105">
        <v>957</v>
      </c>
      <c r="U6" s="55">
        <f t="shared" ref="U6:U12" si="7">IFERROR(T6/S6,"-")</f>
        <v>0.1196399549943743</v>
      </c>
      <c r="V6" s="104">
        <v>2538</v>
      </c>
      <c r="W6" s="105">
        <v>134</v>
      </c>
      <c r="X6" s="55">
        <f t="shared" ref="X6:X12" si="8">IFERROR(W6/V6,"-")</f>
        <v>5.2797478329393223E-2</v>
      </c>
      <c r="Y6" s="104">
        <f t="shared" ref="Y6" si="9">SUM(D6,G6,J6,M6,P6,S6,V6)</f>
        <v>103009</v>
      </c>
      <c r="Z6" s="105">
        <f t="shared" ref="Z6" si="10">SUM(E6,H6,K6,N6,Q6,T6,W6)</f>
        <v>25359</v>
      </c>
      <c r="AA6" s="55">
        <f t="shared" ref="AA6:AA12" si="11">IFERROR(Z6/Y6,"-")</f>
        <v>0.24618237241406091</v>
      </c>
      <c r="AC6" s="16" t="str">
        <f t="shared" si="0"/>
        <v>南河内医療圏</v>
      </c>
      <c r="AD6" s="99">
        <f t="shared" si="1"/>
        <v>0.2511459435202103</v>
      </c>
      <c r="AF6" s="124">
        <f>$AA$13</f>
        <v>0.18831149423815075</v>
      </c>
      <c r="AG6" s="106">
        <v>0</v>
      </c>
    </row>
    <row r="7" spans="1:33" s="58" customFormat="1">
      <c r="B7" s="54">
        <v>3</v>
      </c>
      <c r="C7" s="98" t="s">
        <v>12</v>
      </c>
      <c r="D7" s="104">
        <v>283</v>
      </c>
      <c r="E7" s="105">
        <v>53</v>
      </c>
      <c r="F7" s="55">
        <f t="shared" si="2"/>
        <v>0.1872791519434629</v>
      </c>
      <c r="G7" s="104">
        <v>964</v>
      </c>
      <c r="H7" s="105">
        <v>130</v>
      </c>
      <c r="I7" s="55">
        <f t="shared" si="3"/>
        <v>0.13485477178423236</v>
      </c>
      <c r="J7" s="104">
        <v>68450</v>
      </c>
      <c r="K7" s="105">
        <v>16482</v>
      </c>
      <c r="L7" s="55">
        <f t="shared" si="4"/>
        <v>0.24078889700511322</v>
      </c>
      <c r="M7" s="104">
        <v>51180</v>
      </c>
      <c r="N7" s="105">
        <v>10565</v>
      </c>
      <c r="O7" s="55">
        <f t="shared" si="5"/>
        <v>0.20642829230168033</v>
      </c>
      <c r="P7" s="104">
        <v>28737</v>
      </c>
      <c r="Q7" s="105">
        <v>4206</v>
      </c>
      <c r="R7" s="55">
        <f t="shared" si="6"/>
        <v>0.14636183317674079</v>
      </c>
      <c r="S7" s="104">
        <v>11244</v>
      </c>
      <c r="T7" s="105">
        <v>975</v>
      </c>
      <c r="U7" s="55">
        <f t="shared" si="7"/>
        <v>8.6712913553895404E-2</v>
      </c>
      <c r="V7" s="104">
        <v>3566</v>
      </c>
      <c r="W7" s="105">
        <v>169</v>
      </c>
      <c r="X7" s="55">
        <f t="shared" si="8"/>
        <v>4.7392035894559731E-2</v>
      </c>
      <c r="Y7" s="104">
        <f t="shared" ref="Y7:Y12" si="12">SUM(D7,G7,J7,M7,P7,S7,V7)</f>
        <v>164424</v>
      </c>
      <c r="Z7" s="105">
        <f>SUM(E7,H7,K7,N7,Q7,T7,W7)</f>
        <v>32580</v>
      </c>
      <c r="AA7" s="55">
        <f t="shared" si="11"/>
        <v>0.19814625602101882</v>
      </c>
      <c r="AC7" s="16" t="str">
        <f t="shared" si="0"/>
        <v>三島医療圏</v>
      </c>
      <c r="AD7" s="99">
        <f t="shared" si="1"/>
        <v>0.24618237241406091</v>
      </c>
      <c r="AF7" s="124">
        <f>$AA$13</f>
        <v>0.18831149423815075</v>
      </c>
      <c r="AG7" s="106">
        <v>0</v>
      </c>
    </row>
    <row r="8" spans="1:33" s="58" customFormat="1">
      <c r="B8" s="54">
        <v>4</v>
      </c>
      <c r="C8" s="98" t="s">
        <v>20</v>
      </c>
      <c r="D8" s="104">
        <v>109</v>
      </c>
      <c r="E8" s="105">
        <v>15</v>
      </c>
      <c r="F8" s="55">
        <f t="shared" si="2"/>
        <v>0.13761467889908258</v>
      </c>
      <c r="G8" s="104">
        <v>301</v>
      </c>
      <c r="H8" s="105">
        <v>44</v>
      </c>
      <c r="I8" s="55">
        <f t="shared" si="3"/>
        <v>0.1461794019933555</v>
      </c>
      <c r="J8" s="104">
        <v>46532</v>
      </c>
      <c r="K8" s="105">
        <v>11232</v>
      </c>
      <c r="L8" s="55">
        <f t="shared" si="4"/>
        <v>0.24138227456374109</v>
      </c>
      <c r="M8" s="104">
        <v>36548</v>
      </c>
      <c r="N8" s="105">
        <v>7488</v>
      </c>
      <c r="O8" s="55">
        <f t="shared" si="5"/>
        <v>0.20488125205209587</v>
      </c>
      <c r="P8" s="104">
        <v>21483</v>
      </c>
      <c r="Q8" s="105">
        <v>3022</v>
      </c>
      <c r="R8" s="55">
        <f t="shared" si="6"/>
        <v>0.1406693664758181</v>
      </c>
      <c r="S8" s="104">
        <v>8312</v>
      </c>
      <c r="T8" s="105">
        <v>750</v>
      </c>
      <c r="U8" s="55">
        <f t="shared" si="7"/>
        <v>9.0230991337824834E-2</v>
      </c>
      <c r="V8" s="104">
        <v>2623</v>
      </c>
      <c r="W8" s="105">
        <v>135</v>
      </c>
      <c r="X8" s="55">
        <f t="shared" si="8"/>
        <v>5.1467784979031643E-2</v>
      </c>
      <c r="Y8" s="104">
        <f t="shared" si="12"/>
        <v>115908</v>
      </c>
      <c r="Z8" s="105">
        <f t="shared" ref="Z8:Z12" si="13">SUM(E8,H8,K8,N8,Q8,T8,W8)</f>
        <v>22686</v>
      </c>
      <c r="AA8" s="55">
        <f t="shared" si="11"/>
        <v>0.19572419505124755</v>
      </c>
      <c r="AC8" s="16" t="str">
        <f t="shared" si="0"/>
        <v>北河内医療圏</v>
      </c>
      <c r="AD8" s="99">
        <f t="shared" si="1"/>
        <v>0.19814625602101882</v>
      </c>
      <c r="AF8" s="124">
        <f>$AA$13</f>
        <v>0.18831149423815075</v>
      </c>
      <c r="AG8" s="106">
        <v>0</v>
      </c>
    </row>
    <row r="9" spans="1:33" s="58" customFormat="1">
      <c r="B9" s="54">
        <v>5</v>
      </c>
      <c r="C9" s="98" t="s">
        <v>24</v>
      </c>
      <c r="D9" s="104">
        <v>158</v>
      </c>
      <c r="E9" s="105">
        <v>21</v>
      </c>
      <c r="F9" s="55">
        <f t="shared" si="2"/>
        <v>0.13291139240506328</v>
      </c>
      <c r="G9" s="104">
        <v>492</v>
      </c>
      <c r="H9" s="105">
        <v>96</v>
      </c>
      <c r="I9" s="55">
        <f t="shared" si="3"/>
        <v>0.1951219512195122</v>
      </c>
      <c r="J9" s="104">
        <v>37298</v>
      </c>
      <c r="K9" s="105">
        <v>11215</v>
      </c>
      <c r="L9" s="55">
        <f t="shared" si="4"/>
        <v>0.30068636388010078</v>
      </c>
      <c r="M9" s="104">
        <v>28392</v>
      </c>
      <c r="N9" s="105">
        <v>7573</v>
      </c>
      <c r="O9" s="55">
        <f t="shared" si="5"/>
        <v>0.26673006480698791</v>
      </c>
      <c r="P9" s="104">
        <v>17218</v>
      </c>
      <c r="Q9" s="105">
        <v>3445</v>
      </c>
      <c r="R9" s="55">
        <f t="shared" si="6"/>
        <v>0.20008131025670808</v>
      </c>
      <c r="S9" s="104">
        <v>7615</v>
      </c>
      <c r="T9" s="105">
        <v>982</v>
      </c>
      <c r="U9" s="55">
        <f t="shared" si="7"/>
        <v>0.12895600787918582</v>
      </c>
      <c r="V9" s="104">
        <v>2418</v>
      </c>
      <c r="W9" s="105">
        <v>173</v>
      </c>
      <c r="X9" s="55">
        <f t="shared" si="8"/>
        <v>7.1546732837055413E-2</v>
      </c>
      <c r="Y9" s="104">
        <f t="shared" si="12"/>
        <v>93591</v>
      </c>
      <c r="Z9" s="105">
        <f t="shared" si="13"/>
        <v>23505</v>
      </c>
      <c r="AA9" s="55">
        <f t="shared" si="11"/>
        <v>0.2511459435202103</v>
      </c>
      <c r="AC9" s="16" t="str">
        <f t="shared" si="0"/>
        <v>中河内医療圏</v>
      </c>
      <c r="AD9" s="99">
        <f t="shared" si="1"/>
        <v>0.19572419505124755</v>
      </c>
      <c r="AF9" s="124">
        <f>$AA$13</f>
        <v>0.18831149423815075</v>
      </c>
      <c r="AG9" s="106">
        <v>0</v>
      </c>
    </row>
    <row r="10" spans="1:33" s="58" customFormat="1">
      <c r="B10" s="54">
        <v>6</v>
      </c>
      <c r="C10" s="98" t="s">
        <v>34</v>
      </c>
      <c r="D10" s="104">
        <v>459</v>
      </c>
      <c r="E10" s="105">
        <v>52</v>
      </c>
      <c r="F10" s="55">
        <f t="shared" si="2"/>
        <v>0.11328976034858387</v>
      </c>
      <c r="G10" s="104">
        <v>1040</v>
      </c>
      <c r="H10" s="105">
        <v>106</v>
      </c>
      <c r="I10" s="55">
        <f t="shared" si="3"/>
        <v>0.10192307692307692</v>
      </c>
      <c r="J10" s="104">
        <v>46514</v>
      </c>
      <c r="K10" s="105">
        <v>9604</v>
      </c>
      <c r="L10" s="55">
        <f t="shared" si="4"/>
        <v>0.2064754697510427</v>
      </c>
      <c r="M10" s="104">
        <v>34942</v>
      </c>
      <c r="N10" s="105">
        <v>6420</v>
      </c>
      <c r="O10" s="55">
        <f t="shared" si="5"/>
        <v>0.18373304332894511</v>
      </c>
      <c r="P10" s="104">
        <v>20919</v>
      </c>
      <c r="Q10" s="105">
        <v>2685</v>
      </c>
      <c r="R10" s="55">
        <f t="shared" si="6"/>
        <v>0.12835221568908647</v>
      </c>
      <c r="S10" s="104">
        <v>9045</v>
      </c>
      <c r="T10" s="105">
        <v>736</v>
      </c>
      <c r="U10" s="55">
        <f t="shared" si="7"/>
        <v>8.1370923161967937E-2</v>
      </c>
      <c r="V10" s="104">
        <v>2941</v>
      </c>
      <c r="W10" s="105">
        <v>134</v>
      </c>
      <c r="X10" s="55">
        <f t="shared" si="8"/>
        <v>4.5562733764025844E-2</v>
      </c>
      <c r="Y10" s="104">
        <f t="shared" si="12"/>
        <v>115860</v>
      </c>
      <c r="Z10" s="105">
        <f t="shared" si="13"/>
        <v>19737</v>
      </c>
      <c r="AA10" s="55">
        <f t="shared" si="11"/>
        <v>0.17035214914552047</v>
      </c>
      <c r="AC10" s="16" t="str">
        <f t="shared" si="0"/>
        <v>泉州医療圏</v>
      </c>
      <c r="AD10" s="99">
        <f t="shared" si="1"/>
        <v>0.18918806025012322</v>
      </c>
      <c r="AF10" s="124">
        <f t="shared" ref="AF10:AF12" si="14">$AA$13</f>
        <v>0.18831149423815075</v>
      </c>
      <c r="AG10" s="106">
        <v>0</v>
      </c>
    </row>
    <row r="11" spans="1:33" s="58" customFormat="1">
      <c r="B11" s="54">
        <v>7</v>
      </c>
      <c r="C11" s="98" t="s">
        <v>43</v>
      </c>
      <c r="D11" s="104">
        <v>467</v>
      </c>
      <c r="E11" s="105">
        <v>56</v>
      </c>
      <c r="F11" s="55">
        <f t="shared" si="2"/>
        <v>0.11991434689507495</v>
      </c>
      <c r="G11" s="104">
        <v>1092</v>
      </c>
      <c r="H11" s="105">
        <v>132</v>
      </c>
      <c r="I11" s="55">
        <f t="shared" si="3"/>
        <v>0.12087912087912088</v>
      </c>
      <c r="J11" s="104">
        <v>47689</v>
      </c>
      <c r="K11" s="105">
        <v>11095</v>
      </c>
      <c r="L11" s="55">
        <f t="shared" si="4"/>
        <v>0.23265323240160204</v>
      </c>
      <c r="M11" s="104">
        <v>35974</v>
      </c>
      <c r="N11" s="105">
        <v>7330</v>
      </c>
      <c r="O11" s="55">
        <f t="shared" si="5"/>
        <v>0.2037582698615667</v>
      </c>
      <c r="P11" s="104">
        <v>21995</v>
      </c>
      <c r="Q11" s="105">
        <v>2991</v>
      </c>
      <c r="R11" s="55">
        <f t="shared" si="6"/>
        <v>0.13598545123891795</v>
      </c>
      <c r="S11" s="104">
        <v>9563</v>
      </c>
      <c r="T11" s="105">
        <v>874</v>
      </c>
      <c r="U11" s="55">
        <f t="shared" si="7"/>
        <v>9.1393914043710139E-2</v>
      </c>
      <c r="V11" s="104">
        <v>2921</v>
      </c>
      <c r="W11" s="105">
        <v>168</v>
      </c>
      <c r="X11" s="55">
        <f t="shared" si="8"/>
        <v>5.7514549811708317E-2</v>
      </c>
      <c r="Y11" s="104">
        <f t="shared" si="12"/>
        <v>119701</v>
      </c>
      <c r="Z11" s="105">
        <f t="shared" si="13"/>
        <v>22646</v>
      </c>
      <c r="AA11" s="55">
        <f t="shared" si="11"/>
        <v>0.18918806025012322</v>
      </c>
      <c r="AC11" s="16" t="str">
        <f t="shared" si="0"/>
        <v>堺市医療圏</v>
      </c>
      <c r="AD11" s="99">
        <f t="shared" si="1"/>
        <v>0.17035214914552047</v>
      </c>
      <c r="AF11" s="124">
        <f t="shared" si="14"/>
        <v>0.18831149423815075</v>
      </c>
      <c r="AG11" s="106">
        <v>0</v>
      </c>
    </row>
    <row r="12" spans="1:33" s="58" customFormat="1" ht="14.25" thickBot="1">
      <c r="B12" s="54">
        <v>8</v>
      </c>
      <c r="C12" s="98" t="s">
        <v>56</v>
      </c>
      <c r="D12" s="104">
        <v>1027</v>
      </c>
      <c r="E12" s="105">
        <v>80</v>
      </c>
      <c r="F12" s="55">
        <f t="shared" si="2"/>
        <v>7.7896786757546257E-2</v>
      </c>
      <c r="G12" s="104">
        <v>2751</v>
      </c>
      <c r="H12" s="105">
        <v>211</v>
      </c>
      <c r="I12" s="55">
        <f t="shared" si="3"/>
        <v>7.6699382042893491E-2</v>
      </c>
      <c r="J12" s="104">
        <v>117137</v>
      </c>
      <c r="K12" s="105">
        <v>17115</v>
      </c>
      <c r="L12" s="55">
        <f t="shared" si="4"/>
        <v>0.1461109640847896</v>
      </c>
      <c r="M12" s="104">
        <v>96963</v>
      </c>
      <c r="N12" s="105">
        <v>12119</v>
      </c>
      <c r="O12" s="55">
        <f t="shared" si="5"/>
        <v>0.1249858193331477</v>
      </c>
      <c r="P12" s="104">
        <v>65766</v>
      </c>
      <c r="Q12" s="105">
        <v>5934</v>
      </c>
      <c r="R12" s="55">
        <f t="shared" si="6"/>
        <v>9.0228993704953922E-2</v>
      </c>
      <c r="S12" s="104">
        <v>28758</v>
      </c>
      <c r="T12" s="105">
        <v>1776</v>
      </c>
      <c r="U12" s="55">
        <f t="shared" si="7"/>
        <v>6.1756728562486964E-2</v>
      </c>
      <c r="V12" s="104">
        <v>9300</v>
      </c>
      <c r="W12" s="105">
        <v>361</v>
      </c>
      <c r="X12" s="55">
        <f t="shared" si="8"/>
        <v>3.881720430107527E-2</v>
      </c>
      <c r="Y12" s="104">
        <f t="shared" si="12"/>
        <v>321702</v>
      </c>
      <c r="Z12" s="105">
        <f t="shared" si="13"/>
        <v>37596</v>
      </c>
      <c r="AA12" s="55">
        <f t="shared" si="11"/>
        <v>0.11686591939123786</v>
      </c>
      <c r="AC12" s="16" t="str">
        <f t="shared" si="0"/>
        <v>大阪市医療圏</v>
      </c>
      <c r="AD12" s="99">
        <f t="shared" si="1"/>
        <v>0.11686591939123786</v>
      </c>
      <c r="AF12" s="124">
        <f t="shared" si="14"/>
        <v>0.18831149423815075</v>
      </c>
      <c r="AG12" s="106">
        <v>999</v>
      </c>
    </row>
    <row r="13" spans="1:33" s="58" customFormat="1" ht="14.25" thickTop="1">
      <c r="B13" s="212" t="s">
        <v>0</v>
      </c>
      <c r="C13" s="213"/>
      <c r="D13" s="121">
        <f>SUM(D5:D12)</f>
        <v>2743</v>
      </c>
      <c r="E13" s="122">
        <f>SUM(E5:E12)</f>
        <v>310</v>
      </c>
      <c r="F13" s="123">
        <f>IFERROR(E13/D13,"-")</f>
        <v>0.11301494713816988</v>
      </c>
      <c r="G13" s="121">
        <f>SUM(G5:G12)</f>
        <v>7301</v>
      </c>
      <c r="H13" s="122">
        <f>SUM(H5:H12)</f>
        <v>839</v>
      </c>
      <c r="I13" s="123">
        <f>IFERROR(H13/G13,"-")</f>
        <v>0.11491576496370361</v>
      </c>
      <c r="J13" s="121">
        <f>SUM(J5:J12)</f>
        <v>458031</v>
      </c>
      <c r="K13" s="122">
        <f>SUM(K5:K12)</f>
        <v>105196</v>
      </c>
      <c r="L13" s="123">
        <f>IFERROR(K13/J13,"-")</f>
        <v>0.22967004416731618</v>
      </c>
      <c r="M13" s="121">
        <f>SUM(M5:M12)</f>
        <v>356796</v>
      </c>
      <c r="N13" s="122">
        <f>SUM(N5:N12)</f>
        <v>71933</v>
      </c>
      <c r="O13" s="123">
        <f>IFERROR(N13/M13,"-")</f>
        <v>0.20160820188567136</v>
      </c>
      <c r="P13" s="121">
        <f>SUM(P5:P12)</f>
        <v>221726</v>
      </c>
      <c r="Q13" s="122">
        <f>SUM(Q5:Q12)</f>
        <v>31865</v>
      </c>
      <c r="R13" s="123">
        <f>IFERROR(Q13/P13,"-")</f>
        <v>0.14371341204910565</v>
      </c>
      <c r="S13" s="121">
        <f>SUM(S5:S12)</f>
        <v>94266</v>
      </c>
      <c r="T13" s="122">
        <f>SUM(T5:T12)</f>
        <v>8747</v>
      </c>
      <c r="U13" s="123">
        <f>IFERROR(T13/S13,"-")</f>
        <v>9.2790613795005625E-2</v>
      </c>
      <c r="V13" s="121">
        <f>SUM(V5:V12)</f>
        <v>30202</v>
      </c>
      <c r="W13" s="122">
        <f>SUM(W5:W12)</f>
        <v>1635</v>
      </c>
      <c r="X13" s="123">
        <f>IFERROR(W13/V13,"-")</f>
        <v>5.4135487716045295E-2</v>
      </c>
      <c r="Y13" s="121">
        <f>SUM(D13,G13,J13,M13,P13,S13,V13)</f>
        <v>1171065</v>
      </c>
      <c r="Z13" s="122">
        <f>SUM(E13,H13,K13,N13,Q13,T13,W13)</f>
        <v>220525</v>
      </c>
      <c r="AA13" s="123">
        <f>IFERROR(Z13/Y13,"-")</f>
        <v>0.18831149423815075</v>
      </c>
    </row>
    <row r="14" spans="1:33" s="58" customFormat="1">
      <c r="B14" s="59"/>
      <c r="I14" s="60"/>
      <c r="J14" s="60"/>
      <c r="K14" s="60"/>
      <c r="L14" s="60"/>
    </row>
    <row r="15" spans="1:33" s="58" customFormat="1">
      <c r="I15" s="60"/>
      <c r="J15" s="60"/>
      <c r="K15" s="60"/>
      <c r="L15" s="60"/>
    </row>
    <row r="16" spans="1:33" s="58" customFormat="1">
      <c r="I16" s="60"/>
      <c r="J16" s="60"/>
      <c r="K16" s="60"/>
      <c r="L16" s="60"/>
    </row>
    <row r="17" spans="9:12" s="58" customFormat="1">
      <c r="I17" s="60"/>
      <c r="J17" s="60"/>
      <c r="K17" s="60"/>
      <c r="L17" s="60"/>
    </row>
    <row r="18" spans="9:12" s="58" customFormat="1">
      <c r="I18" s="60"/>
      <c r="J18" s="60"/>
      <c r="K18" s="60"/>
      <c r="L18" s="60"/>
    </row>
  </sheetData>
  <mergeCells count="13">
    <mergeCell ref="AF4:AG4"/>
    <mergeCell ref="AC4:AD4"/>
    <mergeCell ref="P3:R3"/>
    <mergeCell ref="S3:U3"/>
    <mergeCell ref="V3:X3"/>
    <mergeCell ref="B13:C13"/>
    <mergeCell ref="Y3:AA3"/>
    <mergeCell ref="B3:B4"/>
    <mergeCell ref="C3:C4"/>
    <mergeCell ref="D3:F3"/>
    <mergeCell ref="G3:I3"/>
    <mergeCell ref="J3:L3"/>
    <mergeCell ref="M3:O3"/>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ignoredErrors>
    <ignoredError sqref="K13:L13 M13:O13 P13:R13 S13:U13 V13:W13 F13 I13" formula="1"/>
    <ignoredError sqref="AD7:AD12"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293</v>
      </c>
    </row>
    <row r="2" spans="1:1" ht="16.5" customHeight="1">
      <c r="A2" s="6" t="s">
        <v>188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P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6" width="8.875" style="66" customWidth="1"/>
    <col min="17" max="17" width="2" style="1" customWidth="1"/>
    <col min="18" max="16384" width="9" style="1"/>
  </cols>
  <sheetData>
    <row r="1" spans="1:16">
      <c r="A1" s="66" t="s">
        <v>294</v>
      </c>
    </row>
    <row r="2" spans="1:16">
      <c r="A2" s="66" t="s">
        <v>236</v>
      </c>
    </row>
    <row r="4" spans="1:16" ht="13.5" customHeight="1">
      <c r="B4" s="67"/>
      <c r="C4" s="68"/>
      <c r="D4" s="68"/>
      <c r="E4" s="68"/>
      <c r="F4" s="68"/>
      <c r="G4" s="69"/>
    </row>
    <row r="5" spans="1:16" ht="13.5" customHeight="1">
      <c r="B5" s="70"/>
      <c r="C5" s="71"/>
      <c r="D5" s="72">
        <v>0.23800000000000002</v>
      </c>
      <c r="E5" s="38" t="s">
        <v>266</v>
      </c>
      <c r="F5" s="73">
        <v>0.27</v>
      </c>
      <c r="G5" s="74" t="s">
        <v>267</v>
      </c>
    </row>
    <row r="6" spans="1:16">
      <c r="B6" s="70"/>
      <c r="D6" s="72"/>
      <c r="E6" s="38"/>
      <c r="F6" s="73"/>
      <c r="G6" s="74"/>
    </row>
    <row r="7" spans="1:16">
      <c r="B7" s="70"/>
      <c r="C7" s="75"/>
      <c r="D7" s="72">
        <v>0.20600000000000002</v>
      </c>
      <c r="E7" s="38" t="s">
        <v>266</v>
      </c>
      <c r="F7" s="73">
        <v>0.23800000000000002</v>
      </c>
      <c r="G7" s="74" t="s">
        <v>268</v>
      </c>
    </row>
    <row r="8" spans="1:16">
      <c r="B8" s="70"/>
      <c r="D8" s="72"/>
      <c r="E8" s="38"/>
      <c r="F8" s="73"/>
      <c r="G8" s="74"/>
    </row>
    <row r="9" spans="1:16">
      <c r="B9" s="70"/>
      <c r="C9" s="76"/>
      <c r="D9" s="72">
        <v>0.17400000000000002</v>
      </c>
      <c r="E9" s="38" t="s">
        <v>266</v>
      </c>
      <c r="F9" s="73">
        <v>0.20600000000000002</v>
      </c>
      <c r="G9" s="74" t="s">
        <v>268</v>
      </c>
    </row>
    <row r="10" spans="1:16">
      <c r="B10" s="70"/>
      <c r="D10" s="72"/>
      <c r="E10" s="38"/>
      <c r="F10" s="73"/>
      <c r="G10" s="74"/>
    </row>
    <row r="11" spans="1:16">
      <c r="B11" s="70"/>
      <c r="C11" s="77"/>
      <c r="D11" s="72">
        <v>0.14200000000000002</v>
      </c>
      <c r="E11" s="38" t="s">
        <v>266</v>
      </c>
      <c r="F11" s="73">
        <v>0.17400000000000002</v>
      </c>
      <c r="G11" s="74" t="s">
        <v>268</v>
      </c>
    </row>
    <row r="12" spans="1:16">
      <c r="B12" s="70"/>
      <c r="D12" s="72"/>
      <c r="E12" s="38"/>
      <c r="F12" s="73"/>
      <c r="G12" s="74"/>
    </row>
    <row r="13" spans="1:16">
      <c r="B13" s="70"/>
      <c r="C13" s="78"/>
      <c r="D13" s="72">
        <v>0.11</v>
      </c>
      <c r="E13" s="38" t="s">
        <v>266</v>
      </c>
      <c r="F13" s="73">
        <v>0.14200000000000002</v>
      </c>
      <c r="G13" s="74" t="s">
        <v>268</v>
      </c>
    </row>
    <row r="14" spans="1:16">
      <c r="B14" s="79"/>
      <c r="C14" s="80"/>
      <c r="D14" s="80"/>
      <c r="E14" s="80"/>
      <c r="F14" s="80"/>
      <c r="G14" s="81"/>
    </row>
    <row r="16" spans="1:16">
      <c r="B16" s="67"/>
      <c r="C16" s="68"/>
      <c r="D16" s="68"/>
      <c r="E16" s="68"/>
      <c r="F16" s="68"/>
      <c r="G16" s="68"/>
      <c r="H16" s="68"/>
      <c r="I16" s="68"/>
      <c r="J16" s="68"/>
      <c r="K16" s="68"/>
      <c r="L16" s="68"/>
      <c r="M16" s="68"/>
      <c r="N16" s="68"/>
      <c r="O16" s="68"/>
      <c r="P16" s="69"/>
    </row>
    <row r="17" spans="2:16">
      <c r="B17" s="70"/>
      <c r="P17" s="82"/>
    </row>
    <row r="18" spans="2:16">
      <c r="B18" s="70"/>
      <c r="P18" s="82"/>
    </row>
    <row r="19" spans="2:16">
      <c r="B19" s="70"/>
      <c r="P19" s="82"/>
    </row>
    <row r="20" spans="2:16">
      <c r="B20" s="70"/>
      <c r="P20" s="82"/>
    </row>
    <row r="21" spans="2:16">
      <c r="B21" s="70"/>
      <c r="P21" s="82"/>
    </row>
    <row r="22" spans="2:16">
      <c r="B22" s="70"/>
      <c r="P22" s="82"/>
    </row>
    <row r="23" spans="2:16">
      <c r="B23" s="70"/>
      <c r="P23" s="82"/>
    </row>
    <row r="24" spans="2:16">
      <c r="B24" s="70"/>
      <c r="P24" s="82"/>
    </row>
    <row r="25" spans="2:16">
      <c r="B25" s="70"/>
      <c r="P25" s="82"/>
    </row>
    <row r="26" spans="2:16">
      <c r="B26" s="70"/>
      <c r="P26" s="82"/>
    </row>
    <row r="27" spans="2:16">
      <c r="B27" s="70"/>
      <c r="P27" s="82"/>
    </row>
    <row r="28" spans="2:16">
      <c r="B28" s="70"/>
      <c r="P28" s="82"/>
    </row>
    <row r="29" spans="2:16">
      <c r="B29" s="70"/>
      <c r="P29" s="82"/>
    </row>
    <row r="30" spans="2:16">
      <c r="B30" s="70"/>
      <c r="P30" s="82"/>
    </row>
    <row r="31" spans="2:16">
      <c r="B31" s="70"/>
      <c r="P31" s="82"/>
    </row>
    <row r="32" spans="2:16">
      <c r="B32" s="70"/>
      <c r="P32" s="82"/>
    </row>
    <row r="33" spans="2:16">
      <c r="B33" s="70"/>
      <c r="P33" s="82"/>
    </row>
    <row r="34" spans="2:16">
      <c r="B34" s="70"/>
      <c r="P34" s="82"/>
    </row>
    <row r="35" spans="2:16">
      <c r="B35" s="70"/>
      <c r="P35" s="82"/>
    </row>
    <row r="36" spans="2:16">
      <c r="B36" s="70"/>
      <c r="P36" s="82"/>
    </row>
    <row r="37" spans="2:16">
      <c r="B37" s="70"/>
      <c r="P37" s="82"/>
    </row>
    <row r="38" spans="2:16">
      <c r="B38" s="70"/>
      <c r="P38" s="82"/>
    </row>
    <row r="39" spans="2:16">
      <c r="B39" s="70"/>
      <c r="P39" s="82"/>
    </row>
    <row r="40" spans="2:16">
      <c r="B40" s="70"/>
      <c r="P40" s="82"/>
    </row>
    <row r="41" spans="2:16">
      <c r="B41" s="70"/>
      <c r="P41" s="82"/>
    </row>
    <row r="42" spans="2:16">
      <c r="B42" s="70"/>
      <c r="P42" s="82"/>
    </row>
    <row r="43" spans="2:16">
      <c r="B43" s="70"/>
      <c r="P43" s="82"/>
    </row>
    <row r="44" spans="2:16">
      <c r="B44" s="70"/>
      <c r="P44" s="82"/>
    </row>
    <row r="45" spans="2:16">
      <c r="B45" s="70"/>
      <c r="P45" s="82"/>
    </row>
    <row r="46" spans="2:16">
      <c r="B46" s="70"/>
      <c r="P46" s="82"/>
    </row>
    <row r="47" spans="2:16">
      <c r="B47" s="70"/>
      <c r="P47" s="82"/>
    </row>
    <row r="48" spans="2:16">
      <c r="B48" s="70"/>
      <c r="P48" s="82"/>
    </row>
    <row r="49" spans="2:16">
      <c r="B49" s="70"/>
      <c r="P49" s="82"/>
    </row>
    <row r="50" spans="2:16">
      <c r="B50" s="70"/>
      <c r="P50" s="82"/>
    </row>
    <row r="51" spans="2:16">
      <c r="B51" s="70"/>
      <c r="P51" s="82"/>
    </row>
    <row r="52" spans="2:16">
      <c r="B52" s="70"/>
      <c r="P52" s="82"/>
    </row>
    <row r="53" spans="2:16">
      <c r="B53" s="70"/>
      <c r="P53" s="82"/>
    </row>
    <row r="54" spans="2:16">
      <c r="B54" s="70"/>
      <c r="P54" s="82"/>
    </row>
    <row r="55" spans="2:16">
      <c r="B55" s="70"/>
      <c r="P55" s="82"/>
    </row>
    <row r="56" spans="2:16">
      <c r="B56" s="70"/>
      <c r="P56" s="82"/>
    </row>
    <row r="57" spans="2:16">
      <c r="B57" s="70"/>
      <c r="P57" s="82"/>
    </row>
    <row r="58" spans="2:16">
      <c r="B58" s="70"/>
      <c r="P58" s="82"/>
    </row>
    <row r="59" spans="2:16">
      <c r="B59" s="70"/>
      <c r="P59" s="82"/>
    </row>
    <row r="60" spans="2:16">
      <c r="B60" s="70"/>
      <c r="P60" s="82"/>
    </row>
    <row r="61" spans="2:16">
      <c r="B61" s="70"/>
      <c r="P61" s="82"/>
    </row>
    <row r="62" spans="2:16">
      <c r="B62" s="70"/>
      <c r="P62" s="82"/>
    </row>
    <row r="63" spans="2:16">
      <c r="B63" s="70"/>
      <c r="P63" s="82"/>
    </row>
    <row r="64" spans="2:16">
      <c r="B64" s="70"/>
      <c r="P64" s="82"/>
    </row>
    <row r="65" spans="2:16">
      <c r="B65" s="70"/>
      <c r="P65" s="82"/>
    </row>
    <row r="66" spans="2:16">
      <c r="B66" s="70"/>
      <c r="P66" s="82"/>
    </row>
    <row r="67" spans="2:16">
      <c r="B67" s="70"/>
      <c r="P67" s="82"/>
    </row>
    <row r="68" spans="2:16">
      <c r="B68" s="70"/>
      <c r="P68" s="82"/>
    </row>
    <row r="69" spans="2:16">
      <c r="B69" s="70"/>
      <c r="P69" s="82"/>
    </row>
    <row r="70" spans="2:16">
      <c r="B70" s="70"/>
      <c r="P70" s="82"/>
    </row>
    <row r="71" spans="2:16">
      <c r="B71" s="70"/>
      <c r="P71" s="82"/>
    </row>
    <row r="72" spans="2:16">
      <c r="B72" s="70"/>
      <c r="P72" s="82"/>
    </row>
    <row r="73" spans="2:16">
      <c r="B73" s="70"/>
      <c r="P73" s="82"/>
    </row>
    <row r="74" spans="2:16">
      <c r="B74" s="70"/>
      <c r="P74" s="82"/>
    </row>
    <row r="75" spans="2:16">
      <c r="B75" s="70"/>
      <c r="P75" s="82"/>
    </row>
    <row r="76" spans="2:16">
      <c r="B76" s="70"/>
      <c r="P76" s="82"/>
    </row>
    <row r="77" spans="2:16">
      <c r="B77" s="70"/>
      <c r="P77" s="82"/>
    </row>
    <row r="78" spans="2:16">
      <c r="B78" s="70"/>
      <c r="P78" s="82"/>
    </row>
    <row r="79" spans="2:16">
      <c r="B79" s="70"/>
      <c r="P79" s="82"/>
    </row>
    <row r="80" spans="2:16">
      <c r="B80" s="70"/>
      <c r="P80" s="82"/>
    </row>
    <row r="81" spans="2:16">
      <c r="B81" s="70"/>
      <c r="P81" s="82"/>
    </row>
    <row r="82" spans="2:16">
      <c r="B82" s="70"/>
      <c r="P82" s="82"/>
    </row>
    <row r="83" spans="2:16">
      <c r="B83" s="70"/>
      <c r="P83" s="82"/>
    </row>
    <row r="84" spans="2:16">
      <c r="B84" s="79"/>
      <c r="C84" s="80"/>
      <c r="D84" s="80"/>
      <c r="E84" s="80"/>
      <c r="F84" s="80"/>
      <c r="G84" s="80"/>
      <c r="H84" s="80"/>
      <c r="I84" s="80"/>
      <c r="J84" s="80"/>
      <c r="K84" s="80"/>
      <c r="L84" s="80"/>
      <c r="M84" s="80"/>
      <c r="N84" s="80"/>
      <c r="O84" s="80"/>
      <c r="P84" s="83"/>
    </row>
  </sheetData>
  <phoneticPr fontId="3"/>
  <pageMargins left="0.47244094488188976" right="0.23622047244094488" top="0.43307086614173229" bottom="0.31496062992125984" header="0.31496062992125984" footer="0.19685039370078741"/>
  <pageSetup paperSize="9" scale="72" orientation="portrait" r:id="rId1"/>
  <headerFooter>
    <oddHeader>&amp;R&amp;"ＭＳ 明朝,標準"&amp;12 2-6.医科健診分析</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K80"/>
  <sheetViews>
    <sheetView showGridLines="0" zoomScaleNormal="100" zoomScaleSheetLayoutView="100" workbookViewId="0"/>
  </sheetViews>
  <sheetFormatPr defaultColWidth="9" defaultRowHeight="13.5"/>
  <cols>
    <col min="1" max="1" width="4.625" style="6" customWidth="1"/>
    <col min="2" max="2" width="3.625" style="6" customWidth="1"/>
    <col min="3" max="3" width="12.125" style="6" customWidth="1"/>
    <col min="4" max="27" width="9.625" style="6" customWidth="1"/>
    <col min="28" max="28" width="9" style="6" customWidth="1"/>
    <col min="29" max="29" width="12.875" style="6" customWidth="1"/>
    <col min="30" max="30" width="9" style="6" customWidth="1"/>
    <col min="31" max="31" width="9" style="6"/>
    <col min="32" max="32" width="12.875" style="6" customWidth="1"/>
    <col min="33" max="36" width="9" style="6"/>
    <col min="37" max="37" width="8.875" customWidth="1"/>
    <col min="38" max="16384" width="9" style="6"/>
  </cols>
  <sheetData>
    <row r="1" spans="1:37" ht="16.5" customHeight="1">
      <c r="A1" s="6" t="s">
        <v>289</v>
      </c>
    </row>
    <row r="2" spans="1:37" ht="16.5" customHeight="1">
      <c r="A2" s="6" t="s">
        <v>191</v>
      </c>
      <c r="D2" s="28" t="s">
        <v>292</v>
      </c>
    </row>
    <row r="3" spans="1:37" ht="16.5" customHeight="1">
      <c r="B3" s="214"/>
      <c r="C3" s="216" t="s">
        <v>165</v>
      </c>
      <c r="D3" s="209" t="s">
        <v>65</v>
      </c>
      <c r="E3" s="210"/>
      <c r="F3" s="211"/>
      <c r="G3" s="209" t="s">
        <v>66</v>
      </c>
      <c r="H3" s="210"/>
      <c r="I3" s="211"/>
      <c r="J3" s="209" t="s">
        <v>67</v>
      </c>
      <c r="K3" s="210"/>
      <c r="L3" s="211"/>
      <c r="M3" s="209" t="s">
        <v>68</v>
      </c>
      <c r="N3" s="210"/>
      <c r="O3" s="211"/>
      <c r="P3" s="209" t="s">
        <v>69</v>
      </c>
      <c r="Q3" s="210"/>
      <c r="R3" s="211"/>
      <c r="S3" s="209" t="s">
        <v>70</v>
      </c>
      <c r="T3" s="210"/>
      <c r="U3" s="211"/>
      <c r="V3" s="209" t="s">
        <v>71</v>
      </c>
      <c r="W3" s="210"/>
      <c r="X3" s="211"/>
      <c r="Y3" s="209" t="s">
        <v>64</v>
      </c>
      <c r="Z3" s="210"/>
      <c r="AA3" s="211"/>
      <c r="AB3" s="2"/>
      <c r="AC3" s="50" t="s">
        <v>299</v>
      </c>
      <c r="AD3" s="2"/>
      <c r="AG3" s="2"/>
      <c r="AH3" s="2"/>
      <c r="AI3" s="51"/>
      <c r="AJ3" s="51"/>
    </row>
    <row r="4" spans="1:37">
      <c r="B4" s="215"/>
      <c r="C4" s="216"/>
      <c r="D4" s="18" t="s">
        <v>130</v>
      </c>
      <c r="E4" s="19" t="s">
        <v>72</v>
      </c>
      <c r="F4" s="20" t="s">
        <v>260</v>
      </c>
      <c r="G4" s="18" t="s">
        <v>130</v>
      </c>
      <c r="H4" s="19" t="s">
        <v>72</v>
      </c>
      <c r="I4" s="20" t="s">
        <v>260</v>
      </c>
      <c r="J4" s="18" t="s">
        <v>130</v>
      </c>
      <c r="K4" s="19" t="s">
        <v>72</v>
      </c>
      <c r="L4" s="20" t="s">
        <v>260</v>
      </c>
      <c r="M4" s="18" t="s">
        <v>130</v>
      </c>
      <c r="N4" s="19" t="s">
        <v>72</v>
      </c>
      <c r="O4" s="20" t="s">
        <v>260</v>
      </c>
      <c r="P4" s="18" t="s">
        <v>130</v>
      </c>
      <c r="Q4" s="19" t="s">
        <v>72</v>
      </c>
      <c r="R4" s="20" t="s">
        <v>260</v>
      </c>
      <c r="S4" s="18" t="s">
        <v>130</v>
      </c>
      <c r="T4" s="19" t="s">
        <v>72</v>
      </c>
      <c r="U4" s="20" t="s">
        <v>260</v>
      </c>
      <c r="V4" s="18" t="s">
        <v>130</v>
      </c>
      <c r="W4" s="19" t="s">
        <v>72</v>
      </c>
      <c r="X4" s="20" t="s">
        <v>260</v>
      </c>
      <c r="Y4" s="18" t="s">
        <v>130</v>
      </c>
      <c r="Z4" s="19" t="s">
        <v>72</v>
      </c>
      <c r="AA4" s="20" t="s">
        <v>260</v>
      </c>
      <c r="AB4" s="153"/>
      <c r="AC4" s="219" t="s">
        <v>189</v>
      </c>
      <c r="AD4" s="220"/>
      <c r="AF4" s="219" t="s">
        <v>189</v>
      </c>
      <c r="AG4" s="220"/>
      <c r="AH4" s="2"/>
      <c r="AI4" s="219" t="s">
        <v>189</v>
      </c>
      <c r="AJ4" s="220"/>
    </row>
    <row r="5" spans="1:37" s="51" customFormat="1">
      <c r="B5" s="54">
        <v>1</v>
      </c>
      <c r="C5" s="47" t="s">
        <v>57</v>
      </c>
      <c r="D5" s="104">
        <v>1027</v>
      </c>
      <c r="E5" s="105">
        <v>80</v>
      </c>
      <c r="F5" s="55">
        <f>IFERROR(E5/D5,"-")</f>
        <v>7.7896786757546257E-2</v>
      </c>
      <c r="G5" s="104">
        <v>2751</v>
      </c>
      <c r="H5" s="105">
        <v>211</v>
      </c>
      <c r="I5" s="55">
        <f>IFERROR(H5/G5,"-")</f>
        <v>7.6699382042893491E-2</v>
      </c>
      <c r="J5" s="104">
        <v>117137</v>
      </c>
      <c r="K5" s="105">
        <v>17115</v>
      </c>
      <c r="L5" s="55">
        <f>IFERROR(K5/J5,"-")</f>
        <v>0.1461109640847896</v>
      </c>
      <c r="M5" s="104">
        <v>96963</v>
      </c>
      <c r="N5" s="105">
        <v>12119</v>
      </c>
      <c r="O5" s="55">
        <f>IFERROR(N5/M5,"-")</f>
        <v>0.1249858193331477</v>
      </c>
      <c r="P5" s="104">
        <v>65766</v>
      </c>
      <c r="Q5" s="105">
        <v>5934</v>
      </c>
      <c r="R5" s="55">
        <f>IFERROR(Q5/P5,"-")</f>
        <v>9.0228993704953922E-2</v>
      </c>
      <c r="S5" s="104">
        <v>28758</v>
      </c>
      <c r="T5" s="105">
        <v>1776</v>
      </c>
      <c r="U5" s="55">
        <f>IFERROR(T5/S5,"-")</f>
        <v>6.1756728562486964E-2</v>
      </c>
      <c r="V5" s="104">
        <v>9300</v>
      </c>
      <c r="W5" s="105">
        <v>361</v>
      </c>
      <c r="X5" s="55">
        <f>IFERROR(W5/V5,"-")</f>
        <v>3.881720430107527E-2</v>
      </c>
      <c r="Y5" s="104">
        <f>SUM(D5,G5,J5,M5,P5,S5,V5)</f>
        <v>321702</v>
      </c>
      <c r="Z5" s="105">
        <f>SUM(E5,H5,K5,N5,Q5,T5,W5)</f>
        <v>37596</v>
      </c>
      <c r="AA5" s="55">
        <f>IFERROR(Z5/Y5,"-")</f>
        <v>0.11686591939123786</v>
      </c>
      <c r="AB5" s="57"/>
      <c r="AC5" s="159" t="s">
        <v>57</v>
      </c>
      <c r="AD5" s="158">
        <f>VLOOKUP(AC5,$C$5:$AA$78,25,0)</f>
        <v>0.11686591939123786</v>
      </c>
      <c r="AF5" s="32" t="str">
        <f>INDEX($AC$5:$AC$47,MATCH(AG5,$AD$5:$AD$47,0))</f>
        <v>豊能町</v>
      </c>
      <c r="AG5" s="99">
        <f>LARGE(AD$5:AD$47,ROW(A1))</f>
        <v>0.4772931654676259</v>
      </c>
      <c r="AH5" s="57"/>
      <c r="AI5" s="124">
        <f>$AA$79</f>
        <v>0.18831149423815075</v>
      </c>
      <c r="AJ5" s="106">
        <v>0</v>
      </c>
      <c r="AK5" s="60"/>
    </row>
    <row r="6" spans="1:37" s="51" customFormat="1">
      <c r="B6" s="54">
        <v>2</v>
      </c>
      <c r="C6" s="47" t="s">
        <v>131</v>
      </c>
      <c r="D6" s="104">
        <v>23</v>
      </c>
      <c r="E6" s="105">
        <v>2</v>
      </c>
      <c r="F6" s="55">
        <f t="shared" ref="F6:F69" si="0">IFERROR(E6/D6,"-")</f>
        <v>8.6956521739130432E-2</v>
      </c>
      <c r="G6" s="104">
        <v>109</v>
      </c>
      <c r="H6" s="105">
        <v>10</v>
      </c>
      <c r="I6" s="55">
        <f t="shared" ref="I6:I69" si="1">IFERROR(H6/G6,"-")</f>
        <v>9.1743119266055051E-2</v>
      </c>
      <c r="J6" s="104">
        <v>4237</v>
      </c>
      <c r="K6" s="105">
        <v>695</v>
      </c>
      <c r="L6" s="55">
        <f t="shared" ref="L6:L69" si="2">IFERROR(K6/J6,"-")</f>
        <v>0.16403115411848004</v>
      </c>
      <c r="M6" s="104">
        <v>3392</v>
      </c>
      <c r="N6" s="105">
        <v>511</v>
      </c>
      <c r="O6" s="55">
        <f t="shared" ref="O6:O69" si="3">IFERROR(N6/M6,"-")</f>
        <v>0.15064858490566038</v>
      </c>
      <c r="P6" s="104">
        <v>2439</v>
      </c>
      <c r="Q6" s="105">
        <v>267</v>
      </c>
      <c r="R6" s="55">
        <f t="shared" ref="R6:R69" si="4">IFERROR(Q6/P6,"-")</f>
        <v>0.10947109471094711</v>
      </c>
      <c r="S6" s="104">
        <v>1080</v>
      </c>
      <c r="T6" s="105">
        <v>66</v>
      </c>
      <c r="U6" s="55">
        <f t="shared" ref="U6:U69" si="5">IFERROR(T6/S6,"-")</f>
        <v>6.1111111111111109E-2</v>
      </c>
      <c r="V6" s="104">
        <v>333</v>
      </c>
      <c r="W6" s="105">
        <v>18</v>
      </c>
      <c r="X6" s="55">
        <f t="shared" ref="X6:X69" si="6">IFERROR(W6/V6,"-")</f>
        <v>5.4054054054054057E-2</v>
      </c>
      <c r="Y6" s="104">
        <f t="shared" ref="Y6:Z69" si="7">SUM(D6,G6,J6,M6,P6,S6,V6)</f>
        <v>11613</v>
      </c>
      <c r="Z6" s="105">
        <f t="shared" si="7"/>
        <v>1569</v>
      </c>
      <c r="AA6" s="55">
        <f t="shared" ref="AA6:AA69" si="8">IFERROR(Z6/Y6,"-")</f>
        <v>0.13510720743993801</v>
      </c>
      <c r="AB6" s="57"/>
      <c r="AC6" s="159" t="s">
        <v>35</v>
      </c>
      <c r="AD6" s="158">
        <f t="shared" ref="AD6:AD47" si="9">VLOOKUP(AC6,$C$5:$AA$78,25,0)</f>
        <v>0.17035214914552047</v>
      </c>
      <c r="AF6" s="32" t="str">
        <f>INDEX($AC$5:$AC$47,MATCH(AG6,$AD$5:$AD$47,0))</f>
        <v>池田市</v>
      </c>
      <c r="AG6" s="99">
        <f t="shared" ref="AG6:AG47" si="10">LARGE(AD$5:AD$47,ROW(A2))</f>
        <v>0.38660877823756867</v>
      </c>
      <c r="AH6" s="57"/>
      <c r="AI6" s="124">
        <f t="shared" ref="AI6:AI47" si="11">$AA$79</f>
        <v>0.18831149423815075</v>
      </c>
      <c r="AJ6" s="106">
        <v>0</v>
      </c>
      <c r="AK6" s="60"/>
    </row>
    <row r="7" spans="1:37" s="51" customFormat="1">
      <c r="B7" s="54">
        <v>3</v>
      </c>
      <c r="C7" s="47" t="s">
        <v>132</v>
      </c>
      <c r="D7" s="104">
        <v>23</v>
      </c>
      <c r="E7" s="105">
        <v>3</v>
      </c>
      <c r="F7" s="55">
        <f t="shared" si="0"/>
        <v>0.13043478260869565</v>
      </c>
      <c r="G7" s="104">
        <v>82</v>
      </c>
      <c r="H7" s="105">
        <v>6</v>
      </c>
      <c r="I7" s="55">
        <f t="shared" si="1"/>
        <v>7.3170731707317069E-2</v>
      </c>
      <c r="J7" s="104">
        <v>2677</v>
      </c>
      <c r="K7" s="105">
        <v>412</v>
      </c>
      <c r="L7" s="55">
        <f t="shared" si="2"/>
        <v>0.153903623459096</v>
      </c>
      <c r="M7" s="104">
        <v>2139</v>
      </c>
      <c r="N7" s="105">
        <v>336</v>
      </c>
      <c r="O7" s="55">
        <f t="shared" si="3"/>
        <v>0.15708274894810659</v>
      </c>
      <c r="P7" s="104">
        <v>1581</v>
      </c>
      <c r="Q7" s="105">
        <v>215</v>
      </c>
      <c r="R7" s="55">
        <f t="shared" si="4"/>
        <v>0.1359898798228969</v>
      </c>
      <c r="S7" s="104">
        <v>721</v>
      </c>
      <c r="T7" s="105">
        <v>66</v>
      </c>
      <c r="U7" s="55">
        <f t="shared" si="5"/>
        <v>9.1539528432732317E-2</v>
      </c>
      <c r="V7" s="104">
        <v>223</v>
      </c>
      <c r="W7" s="105">
        <v>16</v>
      </c>
      <c r="X7" s="55">
        <f t="shared" si="6"/>
        <v>7.1748878923766815E-2</v>
      </c>
      <c r="Y7" s="104">
        <f t="shared" si="7"/>
        <v>7446</v>
      </c>
      <c r="Z7" s="105">
        <f t="shared" si="7"/>
        <v>1054</v>
      </c>
      <c r="AA7" s="55">
        <f t="shared" si="8"/>
        <v>0.14155251141552511</v>
      </c>
      <c r="AB7" s="57"/>
      <c r="AC7" s="159" t="s">
        <v>44</v>
      </c>
      <c r="AD7" s="158">
        <f t="shared" si="9"/>
        <v>0.16553936536157385</v>
      </c>
      <c r="AF7" s="32" t="str">
        <f t="shared" ref="AF7:AF46" si="12">INDEX($AC$5:$AC$47,MATCH(AG7,$AD$5:$AD$47,0))</f>
        <v>藤井寺市</v>
      </c>
      <c r="AG7" s="99">
        <f t="shared" si="10"/>
        <v>0.32650448143405891</v>
      </c>
      <c r="AH7" s="57"/>
      <c r="AI7" s="124">
        <f t="shared" si="11"/>
        <v>0.18831149423815075</v>
      </c>
      <c r="AJ7" s="106">
        <v>0</v>
      </c>
      <c r="AK7" s="60"/>
    </row>
    <row r="8" spans="1:37" s="51" customFormat="1">
      <c r="B8" s="54">
        <v>4</v>
      </c>
      <c r="C8" s="47" t="s">
        <v>133</v>
      </c>
      <c r="D8" s="104">
        <v>27</v>
      </c>
      <c r="E8" s="105">
        <v>3</v>
      </c>
      <c r="F8" s="55">
        <f t="shared" si="0"/>
        <v>0.1111111111111111</v>
      </c>
      <c r="G8" s="104">
        <v>65</v>
      </c>
      <c r="H8" s="105">
        <v>4</v>
      </c>
      <c r="I8" s="55">
        <f t="shared" si="1"/>
        <v>6.1538461538461542E-2</v>
      </c>
      <c r="J8" s="104">
        <v>3098</v>
      </c>
      <c r="K8" s="105">
        <v>542</v>
      </c>
      <c r="L8" s="55">
        <f t="shared" si="2"/>
        <v>0.17495158166559072</v>
      </c>
      <c r="M8" s="104">
        <v>2679</v>
      </c>
      <c r="N8" s="105">
        <v>450</v>
      </c>
      <c r="O8" s="55">
        <f t="shared" si="3"/>
        <v>0.16797312430011199</v>
      </c>
      <c r="P8" s="104">
        <v>1716</v>
      </c>
      <c r="Q8" s="105">
        <v>220</v>
      </c>
      <c r="R8" s="55">
        <f t="shared" si="4"/>
        <v>0.12820512820512819</v>
      </c>
      <c r="S8" s="104">
        <v>740</v>
      </c>
      <c r="T8" s="105">
        <v>97</v>
      </c>
      <c r="U8" s="55">
        <f t="shared" si="5"/>
        <v>0.13108108108108107</v>
      </c>
      <c r="V8" s="104">
        <v>237</v>
      </c>
      <c r="W8" s="105">
        <v>17</v>
      </c>
      <c r="X8" s="55">
        <f t="shared" si="6"/>
        <v>7.1729957805907171E-2</v>
      </c>
      <c r="Y8" s="104">
        <f t="shared" si="7"/>
        <v>8562</v>
      </c>
      <c r="Z8" s="105">
        <f t="shared" si="7"/>
        <v>1333</v>
      </c>
      <c r="AA8" s="55">
        <f t="shared" si="8"/>
        <v>0.15568792338238729</v>
      </c>
      <c r="AB8" s="57"/>
      <c r="AC8" s="159" t="s">
        <v>1</v>
      </c>
      <c r="AD8" s="158">
        <f t="shared" si="9"/>
        <v>0.1803740615367159</v>
      </c>
      <c r="AF8" s="32" t="str">
        <f t="shared" si="12"/>
        <v>吹田市</v>
      </c>
      <c r="AG8" s="99">
        <f t="shared" si="10"/>
        <v>0.31581758696668227</v>
      </c>
      <c r="AH8" s="57"/>
      <c r="AI8" s="124">
        <f t="shared" si="11"/>
        <v>0.18831149423815075</v>
      </c>
      <c r="AJ8" s="106">
        <v>0</v>
      </c>
      <c r="AK8" s="60"/>
    </row>
    <row r="9" spans="1:37" s="51" customFormat="1">
      <c r="B9" s="54">
        <v>5</v>
      </c>
      <c r="C9" s="47" t="s">
        <v>134</v>
      </c>
      <c r="D9" s="104">
        <v>22</v>
      </c>
      <c r="E9" s="105">
        <v>0</v>
      </c>
      <c r="F9" s="55">
        <f t="shared" si="0"/>
        <v>0</v>
      </c>
      <c r="G9" s="104">
        <v>53</v>
      </c>
      <c r="H9" s="105">
        <v>6</v>
      </c>
      <c r="I9" s="55">
        <f t="shared" si="1"/>
        <v>0.11320754716981132</v>
      </c>
      <c r="J9" s="104">
        <v>2745</v>
      </c>
      <c r="K9" s="105">
        <v>284</v>
      </c>
      <c r="L9" s="55">
        <f t="shared" si="2"/>
        <v>0.10346083788706739</v>
      </c>
      <c r="M9" s="104">
        <v>2119</v>
      </c>
      <c r="N9" s="105">
        <v>196</v>
      </c>
      <c r="O9" s="55">
        <f t="shared" si="3"/>
        <v>9.2496460594620106E-2</v>
      </c>
      <c r="P9" s="104">
        <v>1432</v>
      </c>
      <c r="Q9" s="105">
        <v>76</v>
      </c>
      <c r="R9" s="55">
        <f t="shared" si="4"/>
        <v>5.3072625698324022E-2</v>
      </c>
      <c r="S9" s="104">
        <v>625</v>
      </c>
      <c r="T9" s="105">
        <v>30</v>
      </c>
      <c r="U9" s="55">
        <f t="shared" si="5"/>
        <v>4.8000000000000001E-2</v>
      </c>
      <c r="V9" s="104">
        <v>229</v>
      </c>
      <c r="W9" s="105">
        <v>6</v>
      </c>
      <c r="X9" s="55">
        <f t="shared" si="6"/>
        <v>2.6200873362445413E-2</v>
      </c>
      <c r="Y9" s="104">
        <f t="shared" si="7"/>
        <v>7225</v>
      </c>
      <c r="Z9" s="105">
        <f t="shared" si="7"/>
        <v>598</v>
      </c>
      <c r="AA9" s="55">
        <f t="shared" si="8"/>
        <v>8.27681660899654E-2</v>
      </c>
      <c r="AB9" s="57"/>
      <c r="AC9" s="159" t="s">
        <v>2</v>
      </c>
      <c r="AD9" s="158">
        <f t="shared" si="9"/>
        <v>0.38660877823756867</v>
      </c>
      <c r="AF9" s="32" t="str">
        <f t="shared" si="12"/>
        <v>千早赤阪村</v>
      </c>
      <c r="AG9" s="99">
        <f t="shared" si="10"/>
        <v>0.29725228975853457</v>
      </c>
      <c r="AH9" s="57"/>
      <c r="AI9" s="124">
        <f t="shared" si="11"/>
        <v>0.18831149423815075</v>
      </c>
      <c r="AJ9" s="106">
        <v>0</v>
      </c>
      <c r="AK9" s="60"/>
    </row>
    <row r="10" spans="1:37" s="51" customFormat="1">
      <c r="B10" s="54">
        <v>6</v>
      </c>
      <c r="C10" s="47" t="s">
        <v>135</v>
      </c>
      <c r="D10" s="104">
        <v>31</v>
      </c>
      <c r="E10" s="105">
        <v>2</v>
      </c>
      <c r="F10" s="55">
        <f t="shared" si="0"/>
        <v>6.4516129032258063E-2</v>
      </c>
      <c r="G10" s="104">
        <v>111</v>
      </c>
      <c r="H10" s="105">
        <v>9</v>
      </c>
      <c r="I10" s="55">
        <f t="shared" si="1"/>
        <v>8.1081081081081086E-2</v>
      </c>
      <c r="J10" s="104">
        <v>3931</v>
      </c>
      <c r="K10" s="105">
        <v>458</v>
      </c>
      <c r="L10" s="55">
        <f t="shared" si="2"/>
        <v>0.11650979394556092</v>
      </c>
      <c r="M10" s="104">
        <v>3257</v>
      </c>
      <c r="N10" s="105">
        <v>303</v>
      </c>
      <c r="O10" s="55">
        <f t="shared" si="3"/>
        <v>9.3030396070003074E-2</v>
      </c>
      <c r="P10" s="104">
        <v>2136</v>
      </c>
      <c r="Q10" s="105">
        <v>134</v>
      </c>
      <c r="R10" s="55">
        <f t="shared" si="4"/>
        <v>6.2734082397003746E-2</v>
      </c>
      <c r="S10" s="104">
        <v>855</v>
      </c>
      <c r="T10" s="105">
        <v>43</v>
      </c>
      <c r="U10" s="55">
        <f t="shared" si="5"/>
        <v>5.0292397660818715E-2</v>
      </c>
      <c r="V10" s="104">
        <v>259</v>
      </c>
      <c r="W10" s="105">
        <v>11</v>
      </c>
      <c r="X10" s="55">
        <f t="shared" si="6"/>
        <v>4.2471042471042469E-2</v>
      </c>
      <c r="Y10" s="104">
        <f t="shared" si="7"/>
        <v>10580</v>
      </c>
      <c r="Z10" s="105">
        <f t="shared" si="7"/>
        <v>960</v>
      </c>
      <c r="AA10" s="55">
        <f t="shared" si="8"/>
        <v>9.0737240075614373E-2</v>
      </c>
      <c r="AB10" s="57"/>
      <c r="AC10" s="159" t="s">
        <v>3</v>
      </c>
      <c r="AD10" s="158">
        <f t="shared" si="9"/>
        <v>0.31581758696668227</v>
      </c>
      <c r="AF10" s="32" t="str">
        <f>INDEX($AC$5:$AC$47,MATCH(AG10,$AD$5:$AD$47,0))</f>
        <v>和泉市</v>
      </c>
      <c r="AG10" s="99">
        <f t="shared" si="10"/>
        <v>0.29096343987123474</v>
      </c>
      <c r="AH10" s="57"/>
      <c r="AI10" s="124">
        <f t="shared" si="11"/>
        <v>0.18831149423815075</v>
      </c>
      <c r="AJ10" s="106">
        <v>0</v>
      </c>
      <c r="AK10" s="60"/>
    </row>
    <row r="11" spans="1:37" s="51" customFormat="1">
      <c r="B11" s="54">
        <v>7</v>
      </c>
      <c r="C11" s="47" t="s">
        <v>136</v>
      </c>
      <c r="D11" s="104">
        <v>43</v>
      </c>
      <c r="E11" s="105">
        <v>5</v>
      </c>
      <c r="F11" s="55">
        <f t="shared" si="0"/>
        <v>0.11627906976744186</v>
      </c>
      <c r="G11" s="104">
        <v>93</v>
      </c>
      <c r="H11" s="105">
        <v>7</v>
      </c>
      <c r="I11" s="55">
        <f t="shared" si="1"/>
        <v>7.5268817204301078E-2</v>
      </c>
      <c r="J11" s="104">
        <v>3619</v>
      </c>
      <c r="K11" s="105">
        <v>607</v>
      </c>
      <c r="L11" s="55">
        <f t="shared" si="2"/>
        <v>0.16772589113014644</v>
      </c>
      <c r="M11" s="104">
        <v>2889</v>
      </c>
      <c r="N11" s="105">
        <v>433</v>
      </c>
      <c r="O11" s="55">
        <f t="shared" si="3"/>
        <v>0.14987885081343025</v>
      </c>
      <c r="P11" s="104">
        <v>1785</v>
      </c>
      <c r="Q11" s="105">
        <v>202</v>
      </c>
      <c r="R11" s="55">
        <f t="shared" si="4"/>
        <v>0.11316526610644258</v>
      </c>
      <c r="S11" s="104">
        <v>739</v>
      </c>
      <c r="T11" s="105">
        <v>44</v>
      </c>
      <c r="U11" s="55">
        <f t="shared" si="5"/>
        <v>5.9539918809201627E-2</v>
      </c>
      <c r="V11" s="104">
        <v>265</v>
      </c>
      <c r="W11" s="105">
        <v>10</v>
      </c>
      <c r="X11" s="55">
        <f t="shared" si="6"/>
        <v>3.7735849056603772E-2</v>
      </c>
      <c r="Y11" s="104">
        <f t="shared" si="7"/>
        <v>9433</v>
      </c>
      <c r="Z11" s="105">
        <f t="shared" si="7"/>
        <v>1308</v>
      </c>
      <c r="AA11" s="55">
        <f t="shared" si="8"/>
        <v>0.13866214353864095</v>
      </c>
      <c r="AB11" s="57"/>
      <c r="AC11" s="160" t="s">
        <v>45</v>
      </c>
      <c r="AD11" s="158">
        <f t="shared" si="9"/>
        <v>0.22847999999999999</v>
      </c>
      <c r="AF11" s="32" t="str">
        <f t="shared" si="12"/>
        <v>羽曳野市</v>
      </c>
      <c r="AG11" s="99">
        <f t="shared" si="10"/>
        <v>0.28239461991113246</v>
      </c>
      <c r="AH11" s="57"/>
      <c r="AI11" s="124">
        <f t="shared" si="11"/>
        <v>0.18831149423815075</v>
      </c>
      <c r="AJ11" s="106">
        <v>0</v>
      </c>
      <c r="AK11" s="60"/>
    </row>
    <row r="12" spans="1:37" s="51" customFormat="1">
      <c r="B12" s="54">
        <v>8</v>
      </c>
      <c r="C12" s="47" t="s">
        <v>58</v>
      </c>
      <c r="D12" s="104">
        <v>21</v>
      </c>
      <c r="E12" s="105">
        <v>3</v>
      </c>
      <c r="F12" s="55">
        <f t="shared" si="0"/>
        <v>0.14285714285714285</v>
      </c>
      <c r="G12" s="104">
        <v>70</v>
      </c>
      <c r="H12" s="105">
        <v>3</v>
      </c>
      <c r="I12" s="55">
        <f t="shared" si="1"/>
        <v>4.2857142857142858E-2</v>
      </c>
      <c r="J12" s="104">
        <v>2535</v>
      </c>
      <c r="K12" s="105">
        <v>346</v>
      </c>
      <c r="L12" s="55">
        <f t="shared" si="2"/>
        <v>0.13648915187376726</v>
      </c>
      <c r="M12" s="104">
        <v>2071</v>
      </c>
      <c r="N12" s="105">
        <v>252</v>
      </c>
      <c r="O12" s="55">
        <f t="shared" si="3"/>
        <v>0.12168034765813616</v>
      </c>
      <c r="P12" s="104">
        <v>1513</v>
      </c>
      <c r="Q12" s="105">
        <v>111</v>
      </c>
      <c r="R12" s="55">
        <f t="shared" si="4"/>
        <v>7.3364177131526764E-2</v>
      </c>
      <c r="S12" s="104">
        <v>781</v>
      </c>
      <c r="T12" s="105">
        <v>62</v>
      </c>
      <c r="U12" s="55">
        <f t="shared" si="5"/>
        <v>7.9385403329065296E-2</v>
      </c>
      <c r="V12" s="104">
        <v>258</v>
      </c>
      <c r="W12" s="105">
        <v>14</v>
      </c>
      <c r="X12" s="55">
        <f t="shared" si="6"/>
        <v>5.4263565891472867E-2</v>
      </c>
      <c r="Y12" s="104">
        <f t="shared" si="7"/>
        <v>7249</v>
      </c>
      <c r="Z12" s="105">
        <f t="shared" si="7"/>
        <v>791</v>
      </c>
      <c r="AA12" s="55">
        <f t="shared" si="8"/>
        <v>0.10911849910332459</v>
      </c>
      <c r="AB12" s="57"/>
      <c r="AC12" s="160" t="s">
        <v>8</v>
      </c>
      <c r="AD12" s="158">
        <f t="shared" si="9"/>
        <v>0.28107947585285276</v>
      </c>
      <c r="AF12" s="32" t="str">
        <f t="shared" si="12"/>
        <v>高槻市</v>
      </c>
      <c r="AG12" s="99">
        <f t="shared" si="10"/>
        <v>0.28107947585285276</v>
      </c>
      <c r="AH12" s="57"/>
      <c r="AI12" s="124">
        <f t="shared" si="11"/>
        <v>0.18831149423815075</v>
      </c>
      <c r="AJ12" s="106">
        <v>0</v>
      </c>
      <c r="AK12" s="60"/>
    </row>
    <row r="13" spans="1:37" s="51" customFormat="1">
      <c r="B13" s="54">
        <v>9</v>
      </c>
      <c r="C13" s="47" t="s">
        <v>137</v>
      </c>
      <c r="D13" s="104">
        <v>8</v>
      </c>
      <c r="E13" s="105">
        <v>2</v>
      </c>
      <c r="F13" s="55">
        <f t="shared" si="0"/>
        <v>0.25</v>
      </c>
      <c r="G13" s="104">
        <v>37</v>
      </c>
      <c r="H13" s="105">
        <v>0</v>
      </c>
      <c r="I13" s="55">
        <f t="shared" si="1"/>
        <v>0</v>
      </c>
      <c r="J13" s="104">
        <v>1746</v>
      </c>
      <c r="K13" s="105">
        <v>180</v>
      </c>
      <c r="L13" s="55">
        <f t="shared" si="2"/>
        <v>0.10309278350515463</v>
      </c>
      <c r="M13" s="104">
        <v>1371</v>
      </c>
      <c r="N13" s="105">
        <v>132</v>
      </c>
      <c r="O13" s="55">
        <f t="shared" si="3"/>
        <v>9.6280087527352301E-2</v>
      </c>
      <c r="P13" s="104">
        <v>893</v>
      </c>
      <c r="Q13" s="105">
        <v>47</v>
      </c>
      <c r="R13" s="55">
        <f t="shared" si="4"/>
        <v>5.2631578947368418E-2</v>
      </c>
      <c r="S13" s="104">
        <v>405</v>
      </c>
      <c r="T13" s="105">
        <v>24</v>
      </c>
      <c r="U13" s="55">
        <f t="shared" si="5"/>
        <v>5.9259259259259262E-2</v>
      </c>
      <c r="V13" s="104">
        <v>147</v>
      </c>
      <c r="W13" s="105">
        <v>0</v>
      </c>
      <c r="X13" s="55">
        <f t="shared" si="6"/>
        <v>0</v>
      </c>
      <c r="Y13" s="104">
        <f t="shared" si="7"/>
        <v>4607</v>
      </c>
      <c r="Z13" s="105">
        <f t="shared" si="7"/>
        <v>385</v>
      </c>
      <c r="AA13" s="55">
        <f t="shared" si="8"/>
        <v>8.356848274365096E-2</v>
      </c>
      <c r="AB13" s="57"/>
      <c r="AC13" s="160" t="s">
        <v>46</v>
      </c>
      <c r="AD13" s="158">
        <f t="shared" si="9"/>
        <v>0.17987990601340179</v>
      </c>
      <c r="AF13" s="32" t="str">
        <f t="shared" si="12"/>
        <v>河内長野市</v>
      </c>
      <c r="AG13" s="99">
        <f t="shared" si="10"/>
        <v>0.27399956265033892</v>
      </c>
      <c r="AH13" s="57"/>
      <c r="AI13" s="124">
        <f t="shared" si="11"/>
        <v>0.18831149423815075</v>
      </c>
      <c r="AJ13" s="106">
        <v>0</v>
      </c>
      <c r="AK13" s="60"/>
    </row>
    <row r="14" spans="1:37" s="51" customFormat="1">
      <c r="B14" s="54">
        <v>10</v>
      </c>
      <c r="C14" s="47" t="s">
        <v>59</v>
      </c>
      <c r="D14" s="104">
        <v>40</v>
      </c>
      <c r="E14" s="105">
        <v>2</v>
      </c>
      <c r="F14" s="55">
        <f t="shared" si="0"/>
        <v>0.05</v>
      </c>
      <c r="G14" s="104">
        <v>78</v>
      </c>
      <c r="H14" s="105">
        <v>7</v>
      </c>
      <c r="I14" s="55">
        <f t="shared" si="1"/>
        <v>8.9743589743589744E-2</v>
      </c>
      <c r="J14" s="104">
        <v>4425</v>
      </c>
      <c r="K14" s="105">
        <v>869</v>
      </c>
      <c r="L14" s="55">
        <f t="shared" si="2"/>
        <v>0.19638418079096046</v>
      </c>
      <c r="M14" s="104">
        <v>3509</v>
      </c>
      <c r="N14" s="105">
        <v>673</v>
      </c>
      <c r="O14" s="55">
        <f t="shared" si="3"/>
        <v>0.19179253348532346</v>
      </c>
      <c r="P14" s="104">
        <v>2267</v>
      </c>
      <c r="Q14" s="105">
        <v>311</v>
      </c>
      <c r="R14" s="55">
        <f t="shared" si="4"/>
        <v>0.13718570798411997</v>
      </c>
      <c r="S14" s="104">
        <v>958</v>
      </c>
      <c r="T14" s="105">
        <v>85</v>
      </c>
      <c r="U14" s="55">
        <f t="shared" si="5"/>
        <v>8.8726513569937368E-2</v>
      </c>
      <c r="V14" s="104">
        <v>323</v>
      </c>
      <c r="W14" s="105">
        <v>12</v>
      </c>
      <c r="X14" s="55">
        <f t="shared" si="6"/>
        <v>3.7151702786377708E-2</v>
      </c>
      <c r="Y14" s="104">
        <f t="shared" si="7"/>
        <v>11600</v>
      </c>
      <c r="Z14" s="105">
        <f t="shared" si="7"/>
        <v>1959</v>
      </c>
      <c r="AA14" s="55">
        <f t="shared" si="8"/>
        <v>0.16887931034482759</v>
      </c>
      <c r="AB14" s="57"/>
      <c r="AC14" s="160" t="s">
        <v>13</v>
      </c>
      <c r="AD14" s="158">
        <f t="shared" si="9"/>
        <v>0.11928682609310881</v>
      </c>
      <c r="AF14" s="32" t="str">
        <f t="shared" si="12"/>
        <v>富田林市</v>
      </c>
      <c r="AG14" s="99">
        <f t="shared" si="10"/>
        <v>0.27291464597478177</v>
      </c>
      <c r="AH14" s="57"/>
      <c r="AI14" s="124">
        <f t="shared" si="11"/>
        <v>0.18831149423815075</v>
      </c>
      <c r="AJ14" s="106">
        <v>0</v>
      </c>
      <c r="AK14" s="60"/>
    </row>
    <row r="15" spans="1:37" s="51" customFormat="1">
      <c r="B15" s="54">
        <v>11</v>
      </c>
      <c r="C15" s="47" t="s">
        <v>60</v>
      </c>
      <c r="D15" s="104">
        <v>67</v>
      </c>
      <c r="E15" s="105">
        <v>5</v>
      </c>
      <c r="F15" s="55">
        <f t="shared" si="0"/>
        <v>7.4626865671641784E-2</v>
      </c>
      <c r="G15" s="104">
        <v>153</v>
      </c>
      <c r="H15" s="105">
        <v>21</v>
      </c>
      <c r="I15" s="55">
        <f t="shared" si="1"/>
        <v>0.13725490196078433</v>
      </c>
      <c r="J15" s="104">
        <v>7450</v>
      </c>
      <c r="K15" s="105">
        <v>1219</v>
      </c>
      <c r="L15" s="55">
        <f t="shared" si="2"/>
        <v>0.16362416107382549</v>
      </c>
      <c r="M15" s="104">
        <v>6068</v>
      </c>
      <c r="N15" s="105">
        <v>846</v>
      </c>
      <c r="O15" s="55">
        <f t="shared" si="3"/>
        <v>0.13941990771259063</v>
      </c>
      <c r="P15" s="104">
        <v>3868</v>
      </c>
      <c r="Q15" s="105">
        <v>365</v>
      </c>
      <c r="R15" s="55">
        <f t="shared" si="4"/>
        <v>9.4364012409513962E-2</v>
      </c>
      <c r="S15" s="104">
        <v>1701</v>
      </c>
      <c r="T15" s="105">
        <v>116</v>
      </c>
      <c r="U15" s="55">
        <f t="shared" si="5"/>
        <v>6.8195179306290418E-2</v>
      </c>
      <c r="V15" s="104">
        <v>501</v>
      </c>
      <c r="W15" s="105">
        <v>23</v>
      </c>
      <c r="X15" s="55">
        <f t="shared" si="6"/>
        <v>4.590818363273453E-2</v>
      </c>
      <c r="Y15" s="104">
        <f t="shared" si="7"/>
        <v>19808</v>
      </c>
      <c r="Z15" s="105">
        <f t="shared" si="7"/>
        <v>2595</v>
      </c>
      <c r="AA15" s="55">
        <f t="shared" si="8"/>
        <v>0.13100767366720517</v>
      </c>
      <c r="AB15" s="57"/>
      <c r="AC15" s="160" t="s">
        <v>14</v>
      </c>
      <c r="AD15" s="158">
        <f t="shared" si="9"/>
        <v>0.18558858246592982</v>
      </c>
      <c r="AF15" s="32" t="str">
        <f t="shared" si="12"/>
        <v>大阪狭山市</v>
      </c>
      <c r="AG15" s="99">
        <f t="shared" si="10"/>
        <v>0.25655767157743442</v>
      </c>
      <c r="AH15" s="57"/>
      <c r="AI15" s="124">
        <f t="shared" si="11"/>
        <v>0.18831149423815075</v>
      </c>
      <c r="AJ15" s="106">
        <v>0</v>
      </c>
      <c r="AK15" s="60"/>
    </row>
    <row r="16" spans="1:37" s="51" customFormat="1">
      <c r="B16" s="54">
        <v>12</v>
      </c>
      <c r="C16" s="47" t="s">
        <v>138</v>
      </c>
      <c r="D16" s="104">
        <v>36</v>
      </c>
      <c r="E16" s="105">
        <v>2</v>
      </c>
      <c r="F16" s="55">
        <f t="shared" si="0"/>
        <v>5.5555555555555552E-2</v>
      </c>
      <c r="G16" s="104">
        <v>86</v>
      </c>
      <c r="H16" s="105">
        <v>9</v>
      </c>
      <c r="I16" s="55">
        <f t="shared" si="1"/>
        <v>0.10465116279069768</v>
      </c>
      <c r="J16" s="104">
        <v>3558</v>
      </c>
      <c r="K16" s="105">
        <v>515</v>
      </c>
      <c r="L16" s="55">
        <f t="shared" si="2"/>
        <v>0.14474423833614389</v>
      </c>
      <c r="M16" s="104">
        <v>2955</v>
      </c>
      <c r="N16" s="105">
        <v>383</v>
      </c>
      <c r="O16" s="55">
        <f t="shared" si="3"/>
        <v>0.12961082910321489</v>
      </c>
      <c r="P16" s="104">
        <v>2208</v>
      </c>
      <c r="Q16" s="105">
        <v>232</v>
      </c>
      <c r="R16" s="55">
        <f t="shared" si="4"/>
        <v>0.10507246376811594</v>
      </c>
      <c r="S16" s="104">
        <v>986</v>
      </c>
      <c r="T16" s="105">
        <v>79</v>
      </c>
      <c r="U16" s="55">
        <f t="shared" si="5"/>
        <v>8.0121703853955381E-2</v>
      </c>
      <c r="V16" s="104">
        <v>344</v>
      </c>
      <c r="W16" s="105">
        <v>23</v>
      </c>
      <c r="X16" s="55">
        <f t="shared" si="6"/>
        <v>6.6860465116279064E-2</v>
      </c>
      <c r="Y16" s="104">
        <f t="shared" si="7"/>
        <v>10173</v>
      </c>
      <c r="Z16" s="105">
        <f t="shared" si="7"/>
        <v>1243</v>
      </c>
      <c r="AA16" s="55">
        <f t="shared" si="8"/>
        <v>0.12218617910154331</v>
      </c>
      <c r="AB16" s="57"/>
      <c r="AC16" s="160" t="s">
        <v>9</v>
      </c>
      <c r="AD16" s="158">
        <f t="shared" si="9"/>
        <v>0.22726062649747095</v>
      </c>
      <c r="AF16" s="32" t="str">
        <f t="shared" si="12"/>
        <v>寝屋川市</v>
      </c>
      <c r="AG16" s="99">
        <f t="shared" si="10"/>
        <v>0.25599437889744414</v>
      </c>
      <c r="AH16" s="57"/>
      <c r="AI16" s="124">
        <f t="shared" si="11"/>
        <v>0.18831149423815075</v>
      </c>
      <c r="AJ16" s="106">
        <v>0</v>
      </c>
      <c r="AK16" s="60"/>
    </row>
    <row r="17" spans="2:37" s="51" customFormat="1">
      <c r="B17" s="54">
        <v>13</v>
      </c>
      <c r="C17" s="47" t="s">
        <v>139</v>
      </c>
      <c r="D17" s="104">
        <v>79</v>
      </c>
      <c r="E17" s="105">
        <v>9</v>
      </c>
      <c r="F17" s="55">
        <f t="shared" si="0"/>
        <v>0.11392405063291139</v>
      </c>
      <c r="G17" s="104">
        <v>164</v>
      </c>
      <c r="H17" s="105">
        <v>13</v>
      </c>
      <c r="I17" s="55">
        <f t="shared" si="1"/>
        <v>7.926829268292683E-2</v>
      </c>
      <c r="J17" s="104">
        <v>6276</v>
      </c>
      <c r="K17" s="105">
        <v>807</v>
      </c>
      <c r="L17" s="55">
        <f t="shared" si="2"/>
        <v>0.12858508604206501</v>
      </c>
      <c r="M17" s="104">
        <v>5279</v>
      </c>
      <c r="N17" s="105">
        <v>630</v>
      </c>
      <c r="O17" s="55">
        <f t="shared" si="3"/>
        <v>0.11934078423943929</v>
      </c>
      <c r="P17" s="104">
        <v>3539</v>
      </c>
      <c r="Q17" s="105">
        <v>335</v>
      </c>
      <c r="R17" s="55">
        <f t="shared" si="4"/>
        <v>9.465950833568805E-2</v>
      </c>
      <c r="S17" s="104">
        <v>1534</v>
      </c>
      <c r="T17" s="105">
        <v>109</v>
      </c>
      <c r="U17" s="55">
        <f t="shared" si="5"/>
        <v>7.1056062581486307E-2</v>
      </c>
      <c r="V17" s="104">
        <v>568</v>
      </c>
      <c r="W17" s="105">
        <v>18</v>
      </c>
      <c r="X17" s="55">
        <f t="shared" si="6"/>
        <v>3.1690140845070422E-2</v>
      </c>
      <c r="Y17" s="104">
        <f t="shared" si="7"/>
        <v>17439</v>
      </c>
      <c r="Z17" s="105">
        <f t="shared" si="7"/>
        <v>1921</v>
      </c>
      <c r="AA17" s="55">
        <f t="shared" si="8"/>
        <v>0.11015539881873961</v>
      </c>
      <c r="AB17" s="57"/>
      <c r="AC17" s="160" t="s">
        <v>21</v>
      </c>
      <c r="AD17" s="158">
        <f t="shared" si="9"/>
        <v>0.22543016995671911</v>
      </c>
      <c r="AF17" s="32" t="str">
        <f t="shared" si="12"/>
        <v>箕面市</v>
      </c>
      <c r="AG17" s="99">
        <f t="shared" si="10"/>
        <v>0.2500139143986197</v>
      </c>
      <c r="AH17" s="57"/>
      <c r="AI17" s="124">
        <f t="shared" si="11"/>
        <v>0.18831149423815075</v>
      </c>
      <c r="AJ17" s="106">
        <v>0</v>
      </c>
      <c r="AK17" s="60"/>
    </row>
    <row r="18" spans="2:37" s="51" customFormat="1">
      <c r="B18" s="54">
        <v>14</v>
      </c>
      <c r="C18" s="47" t="s">
        <v>140</v>
      </c>
      <c r="D18" s="104">
        <v>38</v>
      </c>
      <c r="E18" s="105">
        <v>0</v>
      </c>
      <c r="F18" s="55">
        <f t="shared" si="0"/>
        <v>0</v>
      </c>
      <c r="G18" s="104">
        <v>88</v>
      </c>
      <c r="H18" s="105">
        <v>6</v>
      </c>
      <c r="I18" s="55">
        <f t="shared" si="1"/>
        <v>6.8181818181818177E-2</v>
      </c>
      <c r="J18" s="104">
        <v>4615</v>
      </c>
      <c r="K18" s="105">
        <v>682</v>
      </c>
      <c r="L18" s="55">
        <f t="shared" si="2"/>
        <v>0.14777898158179847</v>
      </c>
      <c r="M18" s="104">
        <v>3906</v>
      </c>
      <c r="N18" s="105">
        <v>463</v>
      </c>
      <c r="O18" s="55">
        <f t="shared" si="3"/>
        <v>0.11853558627752177</v>
      </c>
      <c r="P18" s="104">
        <v>2930</v>
      </c>
      <c r="Q18" s="105">
        <v>233</v>
      </c>
      <c r="R18" s="55">
        <f t="shared" si="4"/>
        <v>7.9522184300341303E-2</v>
      </c>
      <c r="S18" s="104">
        <v>1348</v>
      </c>
      <c r="T18" s="105">
        <v>80</v>
      </c>
      <c r="U18" s="55">
        <f t="shared" si="5"/>
        <v>5.9347181008902079E-2</v>
      </c>
      <c r="V18" s="104">
        <v>467</v>
      </c>
      <c r="W18" s="105">
        <v>22</v>
      </c>
      <c r="X18" s="55">
        <f t="shared" si="6"/>
        <v>4.7109207708779445E-2</v>
      </c>
      <c r="Y18" s="104">
        <f t="shared" si="7"/>
        <v>13392</v>
      </c>
      <c r="Z18" s="105">
        <f t="shared" si="7"/>
        <v>1486</v>
      </c>
      <c r="AA18" s="55">
        <f t="shared" si="8"/>
        <v>0.11096176821983274</v>
      </c>
      <c r="AB18" s="57"/>
      <c r="AC18" s="160" t="s">
        <v>47</v>
      </c>
      <c r="AD18" s="158">
        <f t="shared" si="9"/>
        <v>0.16475743830245251</v>
      </c>
      <c r="AF18" s="32" t="str">
        <f t="shared" si="12"/>
        <v>太子町</v>
      </c>
      <c r="AG18" s="99">
        <f t="shared" si="10"/>
        <v>0.24065540194572452</v>
      </c>
      <c r="AH18" s="57"/>
      <c r="AI18" s="124">
        <f t="shared" si="11"/>
        <v>0.18831149423815075</v>
      </c>
      <c r="AJ18" s="106">
        <v>0</v>
      </c>
      <c r="AK18" s="60"/>
    </row>
    <row r="19" spans="2:37" s="51" customFormat="1">
      <c r="B19" s="54">
        <v>15</v>
      </c>
      <c r="C19" s="47" t="s">
        <v>141</v>
      </c>
      <c r="D19" s="104">
        <v>77</v>
      </c>
      <c r="E19" s="105">
        <v>4</v>
      </c>
      <c r="F19" s="55">
        <f t="shared" si="0"/>
        <v>5.1948051948051951E-2</v>
      </c>
      <c r="G19" s="104">
        <v>190</v>
      </c>
      <c r="H19" s="105">
        <v>17</v>
      </c>
      <c r="I19" s="55">
        <f t="shared" si="1"/>
        <v>8.9473684210526316E-2</v>
      </c>
      <c r="J19" s="104">
        <v>8018</v>
      </c>
      <c r="K19" s="105">
        <v>1317</v>
      </c>
      <c r="L19" s="55">
        <f t="shared" si="2"/>
        <v>0.16425542529309053</v>
      </c>
      <c r="M19" s="104">
        <v>6403</v>
      </c>
      <c r="N19" s="105">
        <v>811</v>
      </c>
      <c r="O19" s="55">
        <f t="shared" si="3"/>
        <v>0.12665937841636732</v>
      </c>
      <c r="P19" s="104">
        <v>4445</v>
      </c>
      <c r="Q19" s="105">
        <v>436</v>
      </c>
      <c r="R19" s="55">
        <f t="shared" si="4"/>
        <v>9.8087739032620927E-2</v>
      </c>
      <c r="S19" s="104">
        <v>1822</v>
      </c>
      <c r="T19" s="105">
        <v>104</v>
      </c>
      <c r="U19" s="55">
        <f t="shared" si="5"/>
        <v>5.7080131723380903E-2</v>
      </c>
      <c r="V19" s="104">
        <v>558</v>
      </c>
      <c r="W19" s="105">
        <v>26</v>
      </c>
      <c r="X19" s="55">
        <f t="shared" si="6"/>
        <v>4.6594982078853049E-2</v>
      </c>
      <c r="Y19" s="104">
        <f t="shared" si="7"/>
        <v>21513</v>
      </c>
      <c r="Z19" s="105">
        <f t="shared" si="7"/>
        <v>2715</v>
      </c>
      <c r="AA19" s="55">
        <f t="shared" si="8"/>
        <v>0.12620276112118253</v>
      </c>
      <c r="AB19" s="57"/>
      <c r="AC19" s="160" t="s">
        <v>25</v>
      </c>
      <c r="AD19" s="158">
        <f t="shared" si="9"/>
        <v>0.27291464597478177</v>
      </c>
      <c r="AF19" s="32" t="str">
        <f t="shared" si="12"/>
        <v>門真市</v>
      </c>
      <c r="AG19" s="99">
        <f t="shared" si="10"/>
        <v>0.23950179969148147</v>
      </c>
      <c r="AH19" s="57"/>
      <c r="AI19" s="124">
        <f t="shared" si="11"/>
        <v>0.18831149423815075</v>
      </c>
      <c r="AJ19" s="106">
        <v>0</v>
      </c>
      <c r="AK19" s="60"/>
    </row>
    <row r="20" spans="2:37" s="51" customFormat="1">
      <c r="B20" s="54">
        <v>16</v>
      </c>
      <c r="C20" s="47" t="s">
        <v>61</v>
      </c>
      <c r="D20" s="104">
        <v>31</v>
      </c>
      <c r="E20" s="105">
        <v>2</v>
      </c>
      <c r="F20" s="55">
        <f t="shared" si="0"/>
        <v>6.4516129032258063E-2</v>
      </c>
      <c r="G20" s="104">
        <v>97</v>
      </c>
      <c r="H20" s="105">
        <v>4</v>
      </c>
      <c r="I20" s="55">
        <f t="shared" si="1"/>
        <v>4.1237113402061855E-2</v>
      </c>
      <c r="J20" s="104">
        <v>4770</v>
      </c>
      <c r="K20" s="105">
        <v>677</v>
      </c>
      <c r="L20" s="55">
        <f t="shared" si="2"/>
        <v>0.14192872117400418</v>
      </c>
      <c r="M20" s="104">
        <v>4065</v>
      </c>
      <c r="N20" s="105">
        <v>492</v>
      </c>
      <c r="O20" s="55">
        <f t="shared" si="3"/>
        <v>0.12103321033210332</v>
      </c>
      <c r="P20" s="104">
        <v>3157</v>
      </c>
      <c r="Q20" s="105">
        <v>295</v>
      </c>
      <c r="R20" s="55">
        <f t="shared" si="4"/>
        <v>9.3443142223630024E-2</v>
      </c>
      <c r="S20" s="104">
        <v>1555</v>
      </c>
      <c r="T20" s="105">
        <v>91</v>
      </c>
      <c r="U20" s="55">
        <f t="shared" si="5"/>
        <v>5.8520900321543411E-2</v>
      </c>
      <c r="V20" s="104">
        <v>475</v>
      </c>
      <c r="W20" s="105">
        <v>12</v>
      </c>
      <c r="X20" s="55">
        <f t="shared" si="6"/>
        <v>2.5263157894736842E-2</v>
      </c>
      <c r="Y20" s="104">
        <f t="shared" si="7"/>
        <v>14150</v>
      </c>
      <c r="Z20" s="105">
        <f t="shared" si="7"/>
        <v>1573</v>
      </c>
      <c r="AA20" s="55">
        <f t="shared" si="8"/>
        <v>0.1111660777385159</v>
      </c>
      <c r="AB20" s="57"/>
      <c r="AC20" s="160" t="s">
        <v>15</v>
      </c>
      <c r="AD20" s="158">
        <f t="shared" si="9"/>
        <v>0.25599437889744414</v>
      </c>
      <c r="AF20" s="32" t="str">
        <f t="shared" si="12"/>
        <v>河南町</v>
      </c>
      <c r="AG20" s="99">
        <f t="shared" si="10"/>
        <v>0.23569277108433734</v>
      </c>
      <c r="AH20" s="57"/>
      <c r="AI20" s="124">
        <f t="shared" si="11"/>
        <v>0.18831149423815075</v>
      </c>
      <c r="AJ20" s="106">
        <v>0</v>
      </c>
      <c r="AK20" s="60"/>
    </row>
    <row r="21" spans="2:37" s="51" customFormat="1">
      <c r="B21" s="54">
        <v>17</v>
      </c>
      <c r="C21" s="47" t="s">
        <v>142</v>
      </c>
      <c r="D21" s="104">
        <v>74</v>
      </c>
      <c r="E21" s="105">
        <v>3</v>
      </c>
      <c r="F21" s="55">
        <f t="shared" si="0"/>
        <v>4.0540540540540543E-2</v>
      </c>
      <c r="G21" s="104">
        <v>174</v>
      </c>
      <c r="H21" s="105">
        <v>18</v>
      </c>
      <c r="I21" s="55">
        <f t="shared" si="1"/>
        <v>0.10344827586206896</v>
      </c>
      <c r="J21" s="104">
        <v>7030</v>
      </c>
      <c r="K21" s="105">
        <v>1156</v>
      </c>
      <c r="L21" s="55">
        <f t="shared" si="2"/>
        <v>0.16443812233285918</v>
      </c>
      <c r="M21" s="104">
        <v>5953</v>
      </c>
      <c r="N21" s="105">
        <v>798</v>
      </c>
      <c r="O21" s="55">
        <f t="shared" si="3"/>
        <v>0.13405005879388543</v>
      </c>
      <c r="P21" s="104">
        <v>4352</v>
      </c>
      <c r="Q21" s="105">
        <v>411</v>
      </c>
      <c r="R21" s="55">
        <f t="shared" si="4"/>
        <v>9.4439338235294115E-2</v>
      </c>
      <c r="S21" s="104">
        <v>1950</v>
      </c>
      <c r="T21" s="105">
        <v>122</v>
      </c>
      <c r="U21" s="55">
        <f t="shared" si="5"/>
        <v>6.2564102564102567E-2</v>
      </c>
      <c r="V21" s="104">
        <v>644</v>
      </c>
      <c r="W21" s="105">
        <v>26</v>
      </c>
      <c r="X21" s="55">
        <f t="shared" si="6"/>
        <v>4.0372670807453416E-2</v>
      </c>
      <c r="Y21" s="104">
        <f t="shared" si="7"/>
        <v>20177</v>
      </c>
      <c r="Z21" s="105">
        <f t="shared" si="7"/>
        <v>2534</v>
      </c>
      <c r="AA21" s="55">
        <f t="shared" si="8"/>
        <v>0.12558854140853448</v>
      </c>
      <c r="AB21" s="57"/>
      <c r="AC21" s="160" t="s">
        <v>26</v>
      </c>
      <c r="AD21" s="158">
        <f t="shared" si="9"/>
        <v>0.27399956265033892</v>
      </c>
      <c r="AF21" s="32" t="str">
        <f t="shared" si="12"/>
        <v>泉大津市</v>
      </c>
      <c r="AG21" s="99">
        <f t="shared" si="10"/>
        <v>0.22847999999999999</v>
      </c>
      <c r="AH21" s="57"/>
      <c r="AI21" s="124">
        <f t="shared" si="11"/>
        <v>0.18831149423815075</v>
      </c>
      <c r="AJ21" s="106">
        <v>0</v>
      </c>
      <c r="AK21" s="60"/>
    </row>
    <row r="22" spans="2:37" s="51" customFormat="1">
      <c r="B22" s="54">
        <v>18</v>
      </c>
      <c r="C22" s="47" t="s">
        <v>62</v>
      </c>
      <c r="D22" s="104">
        <v>46</v>
      </c>
      <c r="E22" s="105">
        <v>7</v>
      </c>
      <c r="F22" s="55">
        <f t="shared" si="0"/>
        <v>0.15217391304347827</v>
      </c>
      <c r="G22" s="104">
        <v>125</v>
      </c>
      <c r="H22" s="105">
        <v>9</v>
      </c>
      <c r="I22" s="55">
        <f t="shared" si="1"/>
        <v>7.1999999999999995E-2</v>
      </c>
      <c r="J22" s="104">
        <v>6311</v>
      </c>
      <c r="K22" s="105">
        <v>940</v>
      </c>
      <c r="L22" s="55">
        <f t="shared" si="2"/>
        <v>0.14894628426556805</v>
      </c>
      <c r="M22" s="104">
        <v>5507</v>
      </c>
      <c r="N22" s="105">
        <v>640</v>
      </c>
      <c r="O22" s="55">
        <f t="shared" si="3"/>
        <v>0.11621572544034865</v>
      </c>
      <c r="P22" s="104">
        <v>3945</v>
      </c>
      <c r="Q22" s="105">
        <v>346</v>
      </c>
      <c r="R22" s="55">
        <f t="shared" si="4"/>
        <v>8.7705956907477817E-2</v>
      </c>
      <c r="S22" s="104">
        <v>1886</v>
      </c>
      <c r="T22" s="105">
        <v>104</v>
      </c>
      <c r="U22" s="55">
        <f t="shared" si="5"/>
        <v>5.5143160127253447E-2</v>
      </c>
      <c r="V22" s="104">
        <v>622</v>
      </c>
      <c r="W22" s="105">
        <v>19</v>
      </c>
      <c r="X22" s="55">
        <f t="shared" si="6"/>
        <v>3.0546623794212219E-2</v>
      </c>
      <c r="Y22" s="104">
        <f t="shared" si="7"/>
        <v>18442</v>
      </c>
      <c r="Z22" s="105">
        <f t="shared" si="7"/>
        <v>2065</v>
      </c>
      <c r="AA22" s="55">
        <f t="shared" si="8"/>
        <v>0.11197267107688971</v>
      </c>
      <c r="AB22" s="57"/>
      <c r="AC22" s="160" t="s">
        <v>27</v>
      </c>
      <c r="AD22" s="158">
        <f t="shared" si="9"/>
        <v>0.14142227951444838</v>
      </c>
      <c r="AF22" s="32" t="str">
        <f t="shared" si="12"/>
        <v>茨木市</v>
      </c>
      <c r="AG22" s="99">
        <f t="shared" si="10"/>
        <v>0.22726062649747095</v>
      </c>
      <c r="AH22" s="57"/>
      <c r="AI22" s="124">
        <f t="shared" si="11"/>
        <v>0.18831149423815075</v>
      </c>
      <c r="AJ22" s="106">
        <v>0</v>
      </c>
      <c r="AK22" s="60"/>
    </row>
    <row r="23" spans="2:37" s="51" customFormat="1">
      <c r="B23" s="54">
        <v>19</v>
      </c>
      <c r="C23" s="47" t="s">
        <v>143</v>
      </c>
      <c r="D23" s="104">
        <v>57</v>
      </c>
      <c r="E23" s="105">
        <v>5</v>
      </c>
      <c r="F23" s="55">
        <f t="shared" si="0"/>
        <v>8.771929824561403E-2</v>
      </c>
      <c r="G23" s="104">
        <v>144</v>
      </c>
      <c r="H23" s="105">
        <v>9</v>
      </c>
      <c r="I23" s="55">
        <f t="shared" si="1"/>
        <v>6.25E-2</v>
      </c>
      <c r="J23" s="104">
        <v>4572</v>
      </c>
      <c r="K23" s="105">
        <v>626</v>
      </c>
      <c r="L23" s="55">
        <f t="shared" si="2"/>
        <v>0.13692038495188102</v>
      </c>
      <c r="M23" s="104">
        <v>3724</v>
      </c>
      <c r="N23" s="105">
        <v>470</v>
      </c>
      <c r="O23" s="55">
        <f t="shared" si="3"/>
        <v>0.12620837808807733</v>
      </c>
      <c r="P23" s="104">
        <v>2477</v>
      </c>
      <c r="Q23" s="105">
        <v>210</v>
      </c>
      <c r="R23" s="55">
        <f t="shared" si="4"/>
        <v>8.4779975777149783E-2</v>
      </c>
      <c r="S23" s="104">
        <v>1087</v>
      </c>
      <c r="T23" s="105">
        <v>60</v>
      </c>
      <c r="U23" s="55">
        <f t="shared" si="5"/>
        <v>5.5197792088316468E-2</v>
      </c>
      <c r="V23" s="104">
        <v>364</v>
      </c>
      <c r="W23" s="105">
        <v>9</v>
      </c>
      <c r="X23" s="55">
        <f t="shared" si="6"/>
        <v>2.4725274725274724E-2</v>
      </c>
      <c r="Y23" s="104">
        <f t="shared" si="7"/>
        <v>12425</v>
      </c>
      <c r="Z23" s="105">
        <f t="shared" si="7"/>
        <v>1389</v>
      </c>
      <c r="AA23" s="55">
        <f t="shared" si="8"/>
        <v>0.1117907444668008</v>
      </c>
      <c r="AB23" s="57"/>
      <c r="AC23" s="160" t="s">
        <v>16</v>
      </c>
      <c r="AD23" s="158">
        <f t="shared" si="9"/>
        <v>0.20521251979052491</v>
      </c>
      <c r="AF23" s="32" t="str">
        <f t="shared" si="12"/>
        <v>八尾市</v>
      </c>
      <c r="AG23" s="99">
        <f t="shared" si="10"/>
        <v>0.22543016995671911</v>
      </c>
      <c r="AH23" s="57"/>
      <c r="AI23" s="124">
        <f t="shared" si="11"/>
        <v>0.18831149423815075</v>
      </c>
      <c r="AJ23" s="106">
        <v>0</v>
      </c>
      <c r="AK23" s="60"/>
    </row>
    <row r="24" spans="2:37" s="51" customFormat="1">
      <c r="B24" s="54">
        <v>20</v>
      </c>
      <c r="C24" s="47" t="s">
        <v>144</v>
      </c>
      <c r="D24" s="104">
        <v>53</v>
      </c>
      <c r="E24" s="105">
        <v>5</v>
      </c>
      <c r="F24" s="55">
        <f t="shared" si="0"/>
        <v>9.4339622641509441E-2</v>
      </c>
      <c r="G24" s="104">
        <v>149</v>
      </c>
      <c r="H24" s="105">
        <v>5</v>
      </c>
      <c r="I24" s="55">
        <f t="shared" si="1"/>
        <v>3.3557046979865772E-2</v>
      </c>
      <c r="J24" s="104">
        <v>7293</v>
      </c>
      <c r="K24" s="105">
        <v>1015</v>
      </c>
      <c r="L24" s="55">
        <f t="shared" si="2"/>
        <v>0.13917455093925682</v>
      </c>
      <c r="M24" s="104">
        <v>5806</v>
      </c>
      <c r="N24" s="105">
        <v>627</v>
      </c>
      <c r="O24" s="55">
        <f t="shared" si="3"/>
        <v>0.10799173269032036</v>
      </c>
      <c r="P24" s="104">
        <v>3906</v>
      </c>
      <c r="Q24" s="105">
        <v>306</v>
      </c>
      <c r="R24" s="55">
        <f t="shared" si="4"/>
        <v>7.8341013824884786E-2</v>
      </c>
      <c r="S24" s="104">
        <v>1705</v>
      </c>
      <c r="T24" s="105">
        <v>87</v>
      </c>
      <c r="U24" s="55">
        <f t="shared" si="5"/>
        <v>5.1026392961876832E-2</v>
      </c>
      <c r="V24" s="104">
        <v>581</v>
      </c>
      <c r="W24" s="105">
        <v>18</v>
      </c>
      <c r="X24" s="55">
        <f t="shared" si="6"/>
        <v>3.098106712564544E-2</v>
      </c>
      <c r="Y24" s="104">
        <f t="shared" si="7"/>
        <v>19493</v>
      </c>
      <c r="Z24" s="105">
        <f t="shared" si="7"/>
        <v>2063</v>
      </c>
      <c r="AA24" s="55">
        <f t="shared" si="8"/>
        <v>0.10583286307905401</v>
      </c>
      <c r="AB24" s="57"/>
      <c r="AC24" s="160" t="s">
        <v>48</v>
      </c>
      <c r="AD24" s="158">
        <f t="shared" si="9"/>
        <v>0.29096343987123474</v>
      </c>
      <c r="AF24" s="32" t="str">
        <f t="shared" si="12"/>
        <v>田尻町</v>
      </c>
      <c r="AG24" s="99">
        <f t="shared" si="10"/>
        <v>0.21249999999999999</v>
      </c>
      <c r="AH24" s="57"/>
      <c r="AI24" s="124">
        <f t="shared" si="11"/>
        <v>0.18831149423815075</v>
      </c>
      <c r="AJ24" s="106">
        <v>0</v>
      </c>
      <c r="AK24" s="60"/>
    </row>
    <row r="25" spans="2:37" s="51" customFormat="1">
      <c r="B25" s="54">
        <v>21</v>
      </c>
      <c r="C25" s="47" t="s">
        <v>145</v>
      </c>
      <c r="D25" s="104">
        <v>47</v>
      </c>
      <c r="E25" s="105">
        <v>6</v>
      </c>
      <c r="F25" s="55">
        <f t="shared" si="0"/>
        <v>0.1276595744680851</v>
      </c>
      <c r="G25" s="104">
        <v>103</v>
      </c>
      <c r="H25" s="105">
        <v>11</v>
      </c>
      <c r="I25" s="55">
        <f t="shared" si="1"/>
        <v>0.10679611650485436</v>
      </c>
      <c r="J25" s="104">
        <v>4797</v>
      </c>
      <c r="K25" s="105">
        <v>790</v>
      </c>
      <c r="L25" s="55">
        <f t="shared" si="2"/>
        <v>0.16468626224723787</v>
      </c>
      <c r="M25" s="104">
        <v>4131</v>
      </c>
      <c r="N25" s="105">
        <v>540</v>
      </c>
      <c r="O25" s="55">
        <f t="shared" si="3"/>
        <v>0.13071895424836602</v>
      </c>
      <c r="P25" s="104">
        <v>2586</v>
      </c>
      <c r="Q25" s="105">
        <v>247</v>
      </c>
      <c r="R25" s="55">
        <f t="shared" si="4"/>
        <v>9.5514307811291568E-2</v>
      </c>
      <c r="S25" s="104">
        <v>984</v>
      </c>
      <c r="T25" s="105">
        <v>56</v>
      </c>
      <c r="U25" s="55">
        <f t="shared" si="5"/>
        <v>5.6910569105691054E-2</v>
      </c>
      <c r="V25" s="104">
        <v>290</v>
      </c>
      <c r="W25" s="105">
        <v>15</v>
      </c>
      <c r="X25" s="55">
        <f t="shared" si="6"/>
        <v>5.1724137931034482E-2</v>
      </c>
      <c r="Y25" s="104">
        <f t="shared" si="7"/>
        <v>12938</v>
      </c>
      <c r="Z25" s="105">
        <f t="shared" si="7"/>
        <v>1665</v>
      </c>
      <c r="AA25" s="55">
        <f t="shared" si="8"/>
        <v>0.12869067862111611</v>
      </c>
      <c r="AB25" s="57"/>
      <c r="AC25" s="160" t="s">
        <v>4</v>
      </c>
      <c r="AD25" s="158">
        <f t="shared" si="9"/>
        <v>0.2500139143986197</v>
      </c>
      <c r="AF25" s="32" t="str">
        <f t="shared" si="12"/>
        <v>柏原市</v>
      </c>
      <c r="AG25" s="99">
        <f t="shared" si="10"/>
        <v>0.21110779337115557</v>
      </c>
      <c r="AH25" s="57"/>
      <c r="AI25" s="124">
        <f t="shared" si="11"/>
        <v>0.18831149423815075</v>
      </c>
      <c r="AJ25" s="106">
        <v>0</v>
      </c>
      <c r="AK25" s="60"/>
    </row>
    <row r="26" spans="2:37" s="51" customFormat="1">
      <c r="B26" s="54">
        <v>22</v>
      </c>
      <c r="C26" s="47" t="s">
        <v>63</v>
      </c>
      <c r="D26" s="104">
        <v>48</v>
      </c>
      <c r="E26" s="105">
        <v>3</v>
      </c>
      <c r="F26" s="55">
        <f t="shared" si="0"/>
        <v>6.25E-2</v>
      </c>
      <c r="G26" s="104">
        <v>157</v>
      </c>
      <c r="H26" s="105">
        <v>8</v>
      </c>
      <c r="I26" s="55">
        <f t="shared" si="1"/>
        <v>5.0955414012738856E-2</v>
      </c>
      <c r="J26" s="104">
        <v>6359</v>
      </c>
      <c r="K26" s="105">
        <v>766</v>
      </c>
      <c r="L26" s="55">
        <f t="shared" si="2"/>
        <v>0.12045919169680767</v>
      </c>
      <c r="M26" s="104">
        <v>5023</v>
      </c>
      <c r="N26" s="105">
        <v>561</v>
      </c>
      <c r="O26" s="55">
        <f t="shared" si="3"/>
        <v>0.11168624328090783</v>
      </c>
      <c r="P26" s="104">
        <v>3033</v>
      </c>
      <c r="Q26" s="105">
        <v>216</v>
      </c>
      <c r="R26" s="55">
        <f t="shared" si="4"/>
        <v>7.1216617210682495E-2</v>
      </c>
      <c r="S26" s="104">
        <v>1280</v>
      </c>
      <c r="T26" s="105">
        <v>64</v>
      </c>
      <c r="U26" s="55">
        <f t="shared" si="5"/>
        <v>0.05</v>
      </c>
      <c r="V26" s="104">
        <v>450</v>
      </c>
      <c r="W26" s="105">
        <v>9</v>
      </c>
      <c r="X26" s="55">
        <f t="shared" si="6"/>
        <v>0.02</v>
      </c>
      <c r="Y26" s="104">
        <f t="shared" si="7"/>
        <v>16350</v>
      </c>
      <c r="Z26" s="105">
        <f t="shared" si="7"/>
        <v>1627</v>
      </c>
      <c r="AA26" s="55">
        <f t="shared" si="8"/>
        <v>9.9510703363914377E-2</v>
      </c>
      <c r="AB26" s="57"/>
      <c r="AC26" s="160" t="s">
        <v>22</v>
      </c>
      <c r="AD26" s="158">
        <f t="shared" si="9"/>
        <v>0.21110779337115557</v>
      </c>
      <c r="AF26" s="32" t="str">
        <f t="shared" si="12"/>
        <v>大東市</v>
      </c>
      <c r="AG26" s="99">
        <f t="shared" si="10"/>
        <v>0.20521251979052491</v>
      </c>
      <c r="AH26" s="57"/>
      <c r="AI26" s="124">
        <f t="shared" si="11"/>
        <v>0.18831149423815075</v>
      </c>
      <c r="AJ26" s="106">
        <v>0</v>
      </c>
      <c r="AK26" s="60"/>
    </row>
    <row r="27" spans="2:37" s="51" customFormat="1">
      <c r="B27" s="54">
        <v>23</v>
      </c>
      <c r="C27" s="47" t="s">
        <v>146</v>
      </c>
      <c r="D27" s="104">
        <v>85</v>
      </c>
      <c r="E27" s="105">
        <v>5</v>
      </c>
      <c r="F27" s="55">
        <f t="shared" si="0"/>
        <v>5.8823529411764705E-2</v>
      </c>
      <c r="G27" s="104">
        <v>260</v>
      </c>
      <c r="H27" s="105">
        <v>19</v>
      </c>
      <c r="I27" s="55">
        <f t="shared" si="1"/>
        <v>7.3076923076923081E-2</v>
      </c>
      <c r="J27" s="104">
        <v>10023</v>
      </c>
      <c r="K27" s="105">
        <v>1360</v>
      </c>
      <c r="L27" s="55">
        <f t="shared" si="2"/>
        <v>0.13568791778908509</v>
      </c>
      <c r="M27" s="104">
        <v>8918</v>
      </c>
      <c r="N27" s="105">
        <v>989</v>
      </c>
      <c r="O27" s="55">
        <f t="shared" si="3"/>
        <v>0.11089930477685579</v>
      </c>
      <c r="P27" s="104">
        <v>5541</v>
      </c>
      <c r="Q27" s="105">
        <v>416</v>
      </c>
      <c r="R27" s="55">
        <f t="shared" si="4"/>
        <v>7.5076700956506051E-2</v>
      </c>
      <c r="S27" s="104">
        <v>2017</v>
      </c>
      <c r="T27" s="105">
        <v>88</v>
      </c>
      <c r="U27" s="55">
        <f t="shared" si="5"/>
        <v>4.3629152206246899E-2</v>
      </c>
      <c r="V27" s="104">
        <v>517</v>
      </c>
      <c r="W27" s="105">
        <v>15</v>
      </c>
      <c r="X27" s="55">
        <f t="shared" si="6"/>
        <v>2.9013539651837523E-2</v>
      </c>
      <c r="Y27" s="104">
        <f t="shared" si="7"/>
        <v>27361</v>
      </c>
      <c r="Z27" s="105">
        <f t="shared" si="7"/>
        <v>2892</v>
      </c>
      <c r="AA27" s="55">
        <f t="shared" si="8"/>
        <v>0.10569789115894887</v>
      </c>
      <c r="AB27" s="57"/>
      <c r="AC27" s="160" t="s">
        <v>28</v>
      </c>
      <c r="AD27" s="158">
        <f t="shared" si="9"/>
        <v>0.28239461991113246</v>
      </c>
      <c r="AF27" s="32" t="str">
        <f t="shared" si="12"/>
        <v>四條畷市</v>
      </c>
      <c r="AG27" s="99">
        <f t="shared" si="10"/>
        <v>0.20387970316365056</v>
      </c>
      <c r="AH27" s="57"/>
      <c r="AI27" s="124">
        <f t="shared" si="11"/>
        <v>0.18831149423815075</v>
      </c>
      <c r="AJ27" s="106">
        <v>0</v>
      </c>
      <c r="AK27" s="60"/>
    </row>
    <row r="28" spans="2:37" s="51" customFormat="1">
      <c r="B28" s="54">
        <v>24</v>
      </c>
      <c r="C28" s="47" t="s">
        <v>147</v>
      </c>
      <c r="D28" s="104">
        <v>36</v>
      </c>
      <c r="E28" s="105">
        <v>2</v>
      </c>
      <c r="F28" s="55">
        <f t="shared" si="0"/>
        <v>5.5555555555555552E-2</v>
      </c>
      <c r="G28" s="104">
        <v>105</v>
      </c>
      <c r="H28" s="105">
        <v>7</v>
      </c>
      <c r="I28" s="55">
        <f t="shared" si="1"/>
        <v>6.6666666666666666E-2</v>
      </c>
      <c r="J28" s="104">
        <v>4188</v>
      </c>
      <c r="K28" s="105">
        <v>449</v>
      </c>
      <c r="L28" s="55">
        <f t="shared" si="2"/>
        <v>0.10721107927411652</v>
      </c>
      <c r="M28" s="104">
        <v>3456</v>
      </c>
      <c r="N28" s="105">
        <v>294</v>
      </c>
      <c r="O28" s="55">
        <f t="shared" si="3"/>
        <v>8.5069444444444448E-2</v>
      </c>
      <c r="P28" s="104">
        <v>2421</v>
      </c>
      <c r="Q28" s="105">
        <v>140</v>
      </c>
      <c r="R28" s="55">
        <f t="shared" si="4"/>
        <v>5.7827344072697233E-2</v>
      </c>
      <c r="S28" s="104">
        <v>1099</v>
      </c>
      <c r="T28" s="105">
        <v>31</v>
      </c>
      <c r="U28" s="55">
        <f t="shared" si="5"/>
        <v>2.8207461328480437E-2</v>
      </c>
      <c r="V28" s="104">
        <v>362</v>
      </c>
      <c r="W28" s="105">
        <v>5</v>
      </c>
      <c r="X28" s="55">
        <f t="shared" si="6"/>
        <v>1.3812154696132596E-2</v>
      </c>
      <c r="Y28" s="104">
        <f t="shared" si="7"/>
        <v>11667</v>
      </c>
      <c r="Z28" s="105">
        <f t="shared" si="7"/>
        <v>928</v>
      </c>
      <c r="AA28" s="55">
        <f t="shared" si="8"/>
        <v>7.9540584554727012E-2</v>
      </c>
      <c r="AB28" s="57"/>
      <c r="AC28" s="160" t="s">
        <v>17</v>
      </c>
      <c r="AD28" s="158">
        <f t="shared" si="9"/>
        <v>0.23950179969148147</v>
      </c>
      <c r="AF28" s="32" t="str">
        <f t="shared" si="12"/>
        <v>能勢町</v>
      </c>
      <c r="AG28" s="99">
        <f t="shared" si="10"/>
        <v>0.19642857142857142</v>
      </c>
      <c r="AH28" s="57"/>
      <c r="AI28" s="124">
        <f t="shared" si="11"/>
        <v>0.18831149423815075</v>
      </c>
      <c r="AJ28" s="106">
        <v>0</v>
      </c>
      <c r="AK28" s="60"/>
    </row>
    <row r="29" spans="2:37" s="51" customFormat="1">
      <c r="B29" s="54">
        <v>25</v>
      </c>
      <c r="C29" s="47" t="s">
        <v>148</v>
      </c>
      <c r="D29" s="104">
        <v>15</v>
      </c>
      <c r="E29" s="105">
        <v>0</v>
      </c>
      <c r="F29" s="55">
        <f t="shared" si="0"/>
        <v>0</v>
      </c>
      <c r="G29" s="104">
        <v>58</v>
      </c>
      <c r="H29" s="105">
        <v>3</v>
      </c>
      <c r="I29" s="55">
        <f t="shared" si="1"/>
        <v>5.1724137931034482E-2</v>
      </c>
      <c r="J29" s="104">
        <v>2864</v>
      </c>
      <c r="K29" s="105">
        <v>403</v>
      </c>
      <c r="L29" s="55">
        <f t="shared" si="2"/>
        <v>0.1407122905027933</v>
      </c>
      <c r="M29" s="104">
        <v>2343</v>
      </c>
      <c r="N29" s="105">
        <v>289</v>
      </c>
      <c r="O29" s="55">
        <f t="shared" si="3"/>
        <v>0.12334613743064447</v>
      </c>
      <c r="P29" s="104">
        <v>1596</v>
      </c>
      <c r="Q29" s="105">
        <v>163</v>
      </c>
      <c r="R29" s="55">
        <f t="shared" si="4"/>
        <v>0.10213032581453634</v>
      </c>
      <c r="S29" s="104">
        <v>900</v>
      </c>
      <c r="T29" s="105">
        <v>68</v>
      </c>
      <c r="U29" s="55">
        <f t="shared" si="5"/>
        <v>7.5555555555555556E-2</v>
      </c>
      <c r="V29" s="104">
        <v>283</v>
      </c>
      <c r="W29" s="105">
        <v>17</v>
      </c>
      <c r="X29" s="55">
        <f t="shared" si="6"/>
        <v>6.0070671378091869E-2</v>
      </c>
      <c r="Y29" s="104">
        <f t="shared" si="7"/>
        <v>8059</v>
      </c>
      <c r="Z29" s="105">
        <f t="shared" si="7"/>
        <v>943</v>
      </c>
      <c r="AA29" s="55">
        <f t="shared" si="8"/>
        <v>0.11701203623278322</v>
      </c>
      <c r="AB29" s="57"/>
      <c r="AC29" s="160" t="s">
        <v>10</v>
      </c>
      <c r="AD29" s="158">
        <f t="shared" si="9"/>
        <v>0.15453140623579675</v>
      </c>
      <c r="AF29" s="32" t="str">
        <f t="shared" si="12"/>
        <v>島本町</v>
      </c>
      <c r="AG29" s="99">
        <f t="shared" si="10"/>
        <v>0.19245894055054361</v>
      </c>
      <c r="AH29" s="57"/>
      <c r="AI29" s="124">
        <f t="shared" si="11"/>
        <v>0.18831149423815075</v>
      </c>
      <c r="AJ29" s="106">
        <v>0</v>
      </c>
      <c r="AK29" s="60"/>
    </row>
    <row r="30" spans="2:37" s="51" customFormat="1">
      <c r="B30" s="54">
        <v>26</v>
      </c>
      <c r="C30" s="47" t="s">
        <v>35</v>
      </c>
      <c r="D30" s="104">
        <v>459</v>
      </c>
      <c r="E30" s="105">
        <v>52</v>
      </c>
      <c r="F30" s="55">
        <f t="shared" si="0"/>
        <v>0.11328976034858387</v>
      </c>
      <c r="G30" s="104">
        <v>1040</v>
      </c>
      <c r="H30" s="105">
        <v>106</v>
      </c>
      <c r="I30" s="55">
        <f t="shared" si="1"/>
        <v>0.10192307692307692</v>
      </c>
      <c r="J30" s="104">
        <v>46514</v>
      </c>
      <c r="K30" s="105">
        <v>9604</v>
      </c>
      <c r="L30" s="55">
        <f t="shared" si="2"/>
        <v>0.2064754697510427</v>
      </c>
      <c r="M30" s="104">
        <v>34942</v>
      </c>
      <c r="N30" s="105">
        <v>6420</v>
      </c>
      <c r="O30" s="55">
        <f t="shared" si="3"/>
        <v>0.18373304332894511</v>
      </c>
      <c r="P30" s="104">
        <v>20919</v>
      </c>
      <c r="Q30" s="105">
        <v>2685</v>
      </c>
      <c r="R30" s="55">
        <f t="shared" si="4"/>
        <v>0.12835221568908647</v>
      </c>
      <c r="S30" s="104">
        <v>9045</v>
      </c>
      <c r="T30" s="105">
        <v>736</v>
      </c>
      <c r="U30" s="55">
        <f t="shared" si="5"/>
        <v>8.1370923161967937E-2</v>
      </c>
      <c r="V30" s="104">
        <v>2941</v>
      </c>
      <c r="W30" s="105">
        <v>134</v>
      </c>
      <c r="X30" s="55">
        <f t="shared" si="6"/>
        <v>4.5562733764025844E-2</v>
      </c>
      <c r="Y30" s="104">
        <f t="shared" si="7"/>
        <v>115860</v>
      </c>
      <c r="Z30" s="105">
        <f t="shared" si="7"/>
        <v>19737</v>
      </c>
      <c r="AA30" s="55">
        <f t="shared" si="8"/>
        <v>0.17035214914552047</v>
      </c>
      <c r="AB30" s="57"/>
      <c r="AC30" s="160" t="s">
        <v>49</v>
      </c>
      <c r="AD30" s="158">
        <f t="shared" si="9"/>
        <v>0.16936085550857996</v>
      </c>
      <c r="AF30" s="32" t="str">
        <f t="shared" si="12"/>
        <v>枚方市</v>
      </c>
      <c r="AG30" s="99">
        <f t="shared" si="10"/>
        <v>0.18558858246592982</v>
      </c>
      <c r="AH30" s="57"/>
      <c r="AI30" s="124">
        <f t="shared" si="11"/>
        <v>0.18831149423815075</v>
      </c>
      <c r="AJ30" s="106">
        <v>0</v>
      </c>
      <c r="AK30" s="60"/>
    </row>
    <row r="31" spans="2:37" s="51" customFormat="1">
      <c r="B31" s="54">
        <v>27</v>
      </c>
      <c r="C31" s="47" t="s">
        <v>36</v>
      </c>
      <c r="D31" s="104">
        <v>79</v>
      </c>
      <c r="E31" s="105">
        <v>11</v>
      </c>
      <c r="F31" s="55">
        <f t="shared" si="0"/>
        <v>0.13924050632911392</v>
      </c>
      <c r="G31" s="104">
        <v>151</v>
      </c>
      <c r="H31" s="105">
        <v>16</v>
      </c>
      <c r="I31" s="55">
        <f t="shared" si="1"/>
        <v>0.10596026490066225</v>
      </c>
      <c r="J31" s="104">
        <v>7058</v>
      </c>
      <c r="K31" s="105">
        <v>1280</v>
      </c>
      <c r="L31" s="55">
        <f t="shared" si="2"/>
        <v>0.18135449135732501</v>
      </c>
      <c r="M31" s="104">
        <v>5438</v>
      </c>
      <c r="N31" s="105">
        <v>933</v>
      </c>
      <c r="O31" s="55">
        <f t="shared" si="3"/>
        <v>0.17157043030525929</v>
      </c>
      <c r="P31" s="104">
        <v>3770</v>
      </c>
      <c r="Q31" s="105">
        <v>442</v>
      </c>
      <c r="R31" s="55">
        <f t="shared" si="4"/>
        <v>0.11724137931034483</v>
      </c>
      <c r="S31" s="104">
        <v>1829</v>
      </c>
      <c r="T31" s="105">
        <v>122</v>
      </c>
      <c r="U31" s="55">
        <f t="shared" si="5"/>
        <v>6.6703116457080366E-2</v>
      </c>
      <c r="V31" s="104">
        <v>622</v>
      </c>
      <c r="W31" s="105">
        <v>27</v>
      </c>
      <c r="X31" s="55">
        <f t="shared" si="6"/>
        <v>4.3408360128617367E-2</v>
      </c>
      <c r="Y31" s="104">
        <f t="shared" si="7"/>
        <v>18947</v>
      </c>
      <c r="Z31" s="105">
        <f t="shared" si="7"/>
        <v>2831</v>
      </c>
      <c r="AA31" s="55">
        <f t="shared" si="8"/>
        <v>0.14941679421544307</v>
      </c>
      <c r="AB31" s="57"/>
      <c r="AC31" s="160" t="s">
        <v>29</v>
      </c>
      <c r="AD31" s="158">
        <f t="shared" si="9"/>
        <v>0.32650448143405891</v>
      </c>
      <c r="AF31" s="32" t="str">
        <f t="shared" si="12"/>
        <v>豊中市</v>
      </c>
      <c r="AG31" s="99">
        <f t="shared" si="10"/>
        <v>0.1803740615367159</v>
      </c>
      <c r="AH31" s="57"/>
      <c r="AI31" s="124">
        <f t="shared" si="11"/>
        <v>0.18831149423815075</v>
      </c>
      <c r="AJ31" s="106">
        <v>0</v>
      </c>
      <c r="AK31" s="60"/>
    </row>
    <row r="32" spans="2:37" s="51" customFormat="1">
      <c r="B32" s="54">
        <v>28</v>
      </c>
      <c r="C32" s="47" t="s">
        <v>37</v>
      </c>
      <c r="D32" s="104">
        <v>77</v>
      </c>
      <c r="E32" s="105">
        <v>12</v>
      </c>
      <c r="F32" s="55">
        <f t="shared" si="0"/>
        <v>0.15584415584415584</v>
      </c>
      <c r="G32" s="104">
        <v>145</v>
      </c>
      <c r="H32" s="105">
        <v>10</v>
      </c>
      <c r="I32" s="55">
        <f t="shared" si="1"/>
        <v>6.8965517241379309E-2</v>
      </c>
      <c r="J32" s="104">
        <v>6757</v>
      </c>
      <c r="K32" s="105">
        <v>1344</v>
      </c>
      <c r="L32" s="55">
        <f t="shared" si="2"/>
        <v>0.19890483942578066</v>
      </c>
      <c r="M32" s="104">
        <v>4655</v>
      </c>
      <c r="N32" s="105">
        <v>782</v>
      </c>
      <c r="O32" s="55">
        <f t="shared" si="3"/>
        <v>0.16799140708915145</v>
      </c>
      <c r="P32" s="104">
        <v>2516</v>
      </c>
      <c r="Q32" s="105">
        <v>278</v>
      </c>
      <c r="R32" s="55">
        <f t="shared" si="4"/>
        <v>0.11049284578696343</v>
      </c>
      <c r="S32" s="104">
        <v>972</v>
      </c>
      <c r="T32" s="105">
        <v>66</v>
      </c>
      <c r="U32" s="55">
        <f t="shared" si="5"/>
        <v>6.7901234567901231E-2</v>
      </c>
      <c r="V32" s="104">
        <v>344</v>
      </c>
      <c r="W32" s="105">
        <v>11</v>
      </c>
      <c r="X32" s="55">
        <f t="shared" si="6"/>
        <v>3.1976744186046513E-2</v>
      </c>
      <c r="Y32" s="104">
        <f t="shared" si="7"/>
        <v>15466</v>
      </c>
      <c r="Z32" s="105">
        <f t="shared" si="7"/>
        <v>2503</v>
      </c>
      <c r="AA32" s="55">
        <f t="shared" si="8"/>
        <v>0.16183887236518815</v>
      </c>
      <c r="AB32" s="57"/>
      <c r="AC32" s="160" t="s">
        <v>23</v>
      </c>
      <c r="AD32" s="158">
        <f t="shared" si="9"/>
        <v>0.17688946431461403</v>
      </c>
      <c r="AF32" s="32" t="str">
        <f t="shared" si="12"/>
        <v>貝塚市</v>
      </c>
      <c r="AG32" s="99">
        <f t="shared" si="10"/>
        <v>0.17987990601340179</v>
      </c>
      <c r="AH32" s="57"/>
      <c r="AI32" s="124">
        <f t="shared" si="11"/>
        <v>0.18831149423815075</v>
      </c>
      <c r="AJ32" s="106">
        <v>0</v>
      </c>
      <c r="AK32" s="60"/>
    </row>
    <row r="33" spans="2:37" s="51" customFormat="1">
      <c r="B33" s="54">
        <v>29</v>
      </c>
      <c r="C33" s="47" t="s">
        <v>38</v>
      </c>
      <c r="D33" s="104">
        <v>48</v>
      </c>
      <c r="E33" s="105">
        <v>5</v>
      </c>
      <c r="F33" s="55">
        <f t="shared" si="0"/>
        <v>0.10416666666666667</v>
      </c>
      <c r="G33" s="104">
        <v>111</v>
      </c>
      <c r="H33" s="105">
        <v>14</v>
      </c>
      <c r="I33" s="55">
        <f t="shared" si="1"/>
        <v>0.12612612612612611</v>
      </c>
      <c r="J33" s="104">
        <v>5341</v>
      </c>
      <c r="K33" s="105">
        <v>1137</v>
      </c>
      <c r="L33" s="55">
        <f t="shared" si="2"/>
        <v>0.21288148286837671</v>
      </c>
      <c r="M33" s="104">
        <v>4100</v>
      </c>
      <c r="N33" s="105">
        <v>803</v>
      </c>
      <c r="O33" s="55">
        <f t="shared" si="3"/>
        <v>0.19585365853658537</v>
      </c>
      <c r="P33" s="104">
        <v>2477</v>
      </c>
      <c r="Q33" s="105">
        <v>344</v>
      </c>
      <c r="R33" s="55">
        <f t="shared" si="4"/>
        <v>0.13887767460637868</v>
      </c>
      <c r="S33" s="104">
        <v>1081</v>
      </c>
      <c r="T33" s="105">
        <v>80</v>
      </c>
      <c r="U33" s="55">
        <f t="shared" si="5"/>
        <v>7.4005550416281221E-2</v>
      </c>
      <c r="V33" s="104">
        <v>374</v>
      </c>
      <c r="W33" s="105">
        <v>10</v>
      </c>
      <c r="X33" s="55">
        <f t="shared" si="6"/>
        <v>2.6737967914438502E-2</v>
      </c>
      <c r="Y33" s="104">
        <f t="shared" si="7"/>
        <v>13532</v>
      </c>
      <c r="Z33" s="105">
        <f t="shared" si="7"/>
        <v>2393</v>
      </c>
      <c r="AA33" s="55">
        <f t="shared" si="8"/>
        <v>0.17684008276677504</v>
      </c>
      <c r="AB33" s="57"/>
      <c r="AC33" s="160" t="s">
        <v>50</v>
      </c>
      <c r="AD33" s="158">
        <f t="shared" si="9"/>
        <v>0.16027834816335843</v>
      </c>
      <c r="AF33" s="32" t="str">
        <f t="shared" si="12"/>
        <v>東大阪市</v>
      </c>
      <c r="AG33" s="99">
        <f t="shared" si="10"/>
        <v>0.17688946431461403</v>
      </c>
      <c r="AH33" s="57"/>
      <c r="AI33" s="124">
        <f t="shared" si="11"/>
        <v>0.18831149423815075</v>
      </c>
      <c r="AJ33" s="106">
        <v>0</v>
      </c>
      <c r="AK33" s="60"/>
    </row>
    <row r="34" spans="2:37" s="51" customFormat="1">
      <c r="B34" s="54">
        <v>30</v>
      </c>
      <c r="C34" s="47" t="s">
        <v>39</v>
      </c>
      <c r="D34" s="104">
        <v>64</v>
      </c>
      <c r="E34" s="105">
        <v>4</v>
      </c>
      <c r="F34" s="55">
        <f t="shared" si="0"/>
        <v>6.25E-2</v>
      </c>
      <c r="G34" s="104">
        <v>122</v>
      </c>
      <c r="H34" s="105">
        <v>14</v>
      </c>
      <c r="I34" s="55">
        <f t="shared" si="1"/>
        <v>0.11475409836065574</v>
      </c>
      <c r="J34" s="104">
        <v>6858</v>
      </c>
      <c r="K34" s="105">
        <v>1386</v>
      </c>
      <c r="L34" s="55">
        <f t="shared" si="2"/>
        <v>0.20209973753280841</v>
      </c>
      <c r="M34" s="104">
        <v>5387</v>
      </c>
      <c r="N34" s="105">
        <v>912</v>
      </c>
      <c r="O34" s="55">
        <f t="shared" si="3"/>
        <v>0.16929645442732505</v>
      </c>
      <c r="P34" s="104">
        <v>3462</v>
      </c>
      <c r="Q34" s="105">
        <v>408</v>
      </c>
      <c r="R34" s="55">
        <f t="shared" si="4"/>
        <v>0.11785095320623917</v>
      </c>
      <c r="S34" s="104">
        <v>1560</v>
      </c>
      <c r="T34" s="105">
        <v>110</v>
      </c>
      <c r="U34" s="55">
        <f t="shared" si="5"/>
        <v>7.0512820512820512E-2</v>
      </c>
      <c r="V34" s="104">
        <v>509</v>
      </c>
      <c r="W34" s="105">
        <v>22</v>
      </c>
      <c r="X34" s="55">
        <f t="shared" si="6"/>
        <v>4.3222003929273084E-2</v>
      </c>
      <c r="Y34" s="104">
        <f t="shared" si="7"/>
        <v>17962</v>
      </c>
      <c r="Z34" s="105">
        <f t="shared" si="7"/>
        <v>2856</v>
      </c>
      <c r="AA34" s="55">
        <f t="shared" si="8"/>
        <v>0.15900233826968044</v>
      </c>
      <c r="AB34" s="57"/>
      <c r="AC34" s="160" t="s">
        <v>18</v>
      </c>
      <c r="AD34" s="158">
        <f t="shared" si="9"/>
        <v>0.20387970316365056</v>
      </c>
      <c r="AF34" s="32" t="str">
        <f t="shared" si="12"/>
        <v>堺市</v>
      </c>
      <c r="AG34" s="99">
        <f t="shared" si="10"/>
        <v>0.17035214914552047</v>
      </c>
      <c r="AH34" s="57"/>
      <c r="AI34" s="124">
        <f t="shared" si="11"/>
        <v>0.18831149423815075</v>
      </c>
      <c r="AJ34" s="106">
        <v>0</v>
      </c>
      <c r="AK34" s="60"/>
    </row>
    <row r="35" spans="2:37" s="51" customFormat="1">
      <c r="B35" s="54">
        <v>31</v>
      </c>
      <c r="C35" s="47" t="s">
        <v>40</v>
      </c>
      <c r="D35" s="104">
        <v>113</v>
      </c>
      <c r="E35" s="105">
        <v>12</v>
      </c>
      <c r="F35" s="55">
        <f t="shared" si="0"/>
        <v>0.10619469026548672</v>
      </c>
      <c r="G35" s="104">
        <v>278</v>
      </c>
      <c r="H35" s="105">
        <v>25</v>
      </c>
      <c r="I35" s="55">
        <f t="shared" si="1"/>
        <v>8.9928057553956831E-2</v>
      </c>
      <c r="J35" s="104">
        <v>10217</v>
      </c>
      <c r="K35" s="105">
        <v>2224</v>
      </c>
      <c r="L35" s="55">
        <f t="shared" si="2"/>
        <v>0.21767642165019085</v>
      </c>
      <c r="M35" s="104">
        <v>7248</v>
      </c>
      <c r="N35" s="105">
        <v>1432</v>
      </c>
      <c r="O35" s="55">
        <f t="shared" si="3"/>
        <v>0.19757174392935983</v>
      </c>
      <c r="P35" s="104">
        <v>3939</v>
      </c>
      <c r="Q35" s="105">
        <v>562</v>
      </c>
      <c r="R35" s="55">
        <f t="shared" si="4"/>
        <v>0.14267580604214267</v>
      </c>
      <c r="S35" s="104">
        <v>1595</v>
      </c>
      <c r="T35" s="105">
        <v>155</v>
      </c>
      <c r="U35" s="55">
        <f t="shared" si="5"/>
        <v>9.7178683385579931E-2</v>
      </c>
      <c r="V35" s="104">
        <v>477</v>
      </c>
      <c r="W35" s="105">
        <v>38</v>
      </c>
      <c r="X35" s="55">
        <f t="shared" si="6"/>
        <v>7.9664570230607967E-2</v>
      </c>
      <c r="Y35" s="104">
        <f t="shared" si="7"/>
        <v>23867</v>
      </c>
      <c r="Z35" s="105">
        <f t="shared" si="7"/>
        <v>4448</v>
      </c>
      <c r="AA35" s="55">
        <f t="shared" si="8"/>
        <v>0.1863661122051368</v>
      </c>
      <c r="AB35" s="57"/>
      <c r="AC35" s="160" t="s">
        <v>19</v>
      </c>
      <c r="AD35" s="158">
        <f t="shared" si="9"/>
        <v>0.15607136670708471</v>
      </c>
      <c r="AF35" s="32" t="str">
        <f t="shared" si="12"/>
        <v>高石市</v>
      </c>
      <c r="AG35" s="99">
        <f t="shared" si="10"/>
        <v>0.16936085550857996</v>
      </c>
      <c r="AH35" s="57"/>
      <c r="AI35" s="124">
        <f t="shared" si="11"/>
        <v>0.18831149423815075</v>
      </c>
      <c r="AJ35" s="106">
        <v>0</v>
      </c>
      <c r="AK35" s="60"/>
    </row>
    <row r="36" spans="2:37" s="51" customFormat="1">
      <c r="B36" s="54">
        <v>32</v>
      </c>
      <c r="C36" s="47" t="s">
        <v>41</v>
      </c>
      <c r="D36" s="104">
        <v>62</v>
      </c>
      <c r="E36" s="105">
        <v>5</v>
      </c>
      <c r="F36" s="55">
        <f t="shared" si="0"/>
        <v>8.0645161290322578E-2</v>
      </c>
      <c r="G36" s="104">
        <v>174</v>
      </c>
      <c r="H36" s="105">
        <v>23</v>
      </c>
      <c r="I36" s="55">
        <f t="shared" si="1"/>
        <v>0.13218390804597702</v>
      </c>
      <c r="J36" s="104">
        <v>7856</v>
      </c>
      <c r="K36" s="105">
        <v>1622</v>
      </c>
      <c r="L36" s="55">
        <f t="shared" si="2"/>
        <v>0.20646639511201628</v>
      </c>
      <c r="M36" s="104">
        <v>6424</v>
      </c>
      <c r="N36" s="105">
        <v>1167</v>
      </c>
      <c r="O36" s="55">
        <f t="shared" si="3"/>
        <v>0.18166251556662516</v>
      </c>
      <c r="P36" s="104">
        <v>3766</v>
      </c>
      <c r="Q36" s="105">
        <v>463</v>
      </c>
      <c r="R36" s="55">
        <f t="shared" si="4"/>
        <v>0.12294211364843335</v>
      </c>
      <c r="S36" s="104">
        <v>1569</v>
      </c>
      <c r="T36" s="105">
        <v>146</v>
      </c>
      <c r="U36" s="55">
        <f t="shared" si="5"/>
        <v>9.3052899936265143E-2</v>
      </c>
      <c r="V36" s="104">
        <v>479</v>
      </c>
      <c r="W36" s="105">
        <v>18</v>
      </c>
      <c r="X36" s="55">
        <f t="shared" si="6"/>
        <v>3.7578288100208766E-2</v>
      </c>
      <c r="Y36" s="104">
        <f t="shared" si="7"/>
        <v>20330</v>
      </c>
      <c r="Z36" s="105">
        <f t="shared" si="7"/>
        <v>3444</v>
      </c>
      <c r="AA36" s="55">
        <f t="shared" si="8"/>
        <v>0.16940482046237088</v>
      </c>
      <c r="AB36" s="57"/>
      <c r="AC36" s="160" t="s">
        <v>30</v>
      </c>
      <c r="AD36" s="158">
        <f t="shared" si="9"/>
        <v>0.25655767157743442</v>
      </c>
      <c r="AF36" s="32" t="str">
        <f t="shared" si="12"/>
        <v>岸和田市</v>
      </c>
      <c r="AG36" s="99">
        <f t="shared" si="10"/>
        <v>0.16553936536157385</v>
      </c>
      <c r="AH36" s="57"/>
      <c r="AI36" s="124">
        <f t="shared" si="11"/>
        <v>0.18831149423815075</v>
      </c>
      <c r="AJ36" s="106">
        <v>0</v>
      </c>
      <c r="AK36" s="60"/>
    </row>
    <row r="37" spans="2:37" s="51" customFormat="1">
      <c r="B37" s="54">
        <v>33</v>
      </c>
      <c r="C37" s="47" t="s">
        <v>42</v>
      </c>
      <c r="D37" s="104">
        <v>16</v>
      </c>
      <c r="E37" s="105">
        <v>3</v>
      </c>
      <c r="F37" s="55">
        <f t="shared" si="0"/>
        <v>0.1875</v>
      </c>
      <c r="G37" s="104">
        <v>59</v>
      </c>
      <c r="H37" s="105">
        <v>4</v>
      </c>
      <c r="I37" s="55">
        <f t="shared" si="1"/>
        <v>6.7796610169491525E-2</v>
      </c>
      <c r="J37" s="104">
        <v>2427</v>
      </c>
      <c r="K37" s="105">
        <v>611</v>
      </c>
      <c r="L37" s="55">
        <f t="shared" si="2"/>
        <v>0.25175113308611452</v>
      </c>
      <c r="M37" s="104">
        <v>1690</v>
      </c>
      <c r="N37" s="105">
        <v>391</v>
      </c>
      <c r="O37" s="55">
        <f t="shared" si="3"/>
        <v>0.23136094674556212</v>
      </c>
      <c r="P37" s="104">
        <v>989</v>
      </c>
      <c r="Q37" s="105">
        <v>188</v>
      </c>
      <c r="R37" s="55">
        <f t="shared" si="4"/>
        <v>0.19009100101112233</v>
      </c>
      <c r="S37" s="104">
        <v>439</v>
      </c>
      <c r="T37" s="105">
        <v>57</v>
      </c>
      <c r="U37" s="55">
        <f t="shared" si="5"/>
        <v>0.12984054669703873</v>
      </c>
      <c r="V37" s="104">
        <v>136</v>
      </c>
      <c r="W37" s="105">
        <v>8</v>
      </c>
      <c r="X37" s="55">
        <f t="shared" si="6"/>
        <v>5.8823529411764705E-2</v>
      </c>
      <c r="Y37" s="104">
        <f t="shared" si="7"/>
        <v>5756</v>
      </c>
      <c r="Z37" s="105">
        <f t="shared" si="7"/>
        <v>1262</v>
      </c>
      <c r="AA37" s="55">
        <f t="shared" si="8"/>
        <v>0.21924947880472551</v>
      </c>
      <c r="AB37" s="57"/>
      <c r="AC37" s="160" t="s">
        <v>51</v>
      </c>
      <c r="AD37" s="158">
        <f t="shared" si="9"/>
        <v>0.12061808118081181</v>
      </c>
      <c r="AF37" s="32" t="str">
        <f t="shared" si="12"/>
        <v>泉佐野市</v>
      </c>
      <c r="AG37" s="99">
        <f t="shared" si="10"/>
        <v>0.16475743830245251</v>
      </c>
      <c r="AH37" s="57"/>
      <c r="AI37" s="124">
        <f t="shared" si="11"/>
        <v>0.18831149423815075</v>
      </c>
      <c r="AJ37" s="106">
        <v>0</v>
      </c>
      <c r="AK37" s="60"/>
    </row>
    <row r="38" spans="2:37" s="51" customFormat="1">
      <c r="B38" s="54">
        <v>34</v>
      </c>
      <c r="C38" s="47" t="s">
        <v>44</v>
      </c>
      <c r="D38" s="104">
        <v>118</v>
      </c>
      <c r="E38" s="105">
        <v>8</v>
      </c>
      <c r="F38" s="55">
        <f t="shared" si="0"/>
        <v>6.7796610169491525E-2</v>
      </c>
      <c r="G38" s="104">
        <v>247</v>
      </c>
      <c r="H38" s="105">
        <v>33</v>
      </c>
      <c r="I38" s="55">
        <f t="shared" si="1"/>
        <v>0.13360323886639677</v>
      </c>
      <c r="J38" s="104">
        <v>10121</v>
      </c>
      <c r="K38" s="105">
        <v>2091</v>
      </c>
      <c r="L38" s="55">
        <f t="shared" si="2"/>
        <v>0.20660013832625235</v>
      </c>
      <c r="M38" s="104">
        <v>7832</v>
      </c>
      <c r="N38" s="105">
        <v>1432</v>
      </c>
      <c r="O38" s="55">
        <f t="shared" si="3"/>
        <v>0.18283963227783454</v>
      </c>
      <c r="P38" s="104">
        <v>4855</v>
      </c>
      <c r="Q38" s="105">
        <v>570</v>
      </c>
      <c r="R38" s="55">
        <f t="shared" si="4"/>
        <v>0.11740473738414006</v>
      </c>
      <c r="S38" s="104">
        <v>2057</v>
      </c>
      <c r="T38" s="105">
        <v>128</v>
      </c>
      <c r="U38" s="55">
        <f t="shared" si="5"/>
        <v>6.2226543509965968E-2</v>
      </c>
      <c r="V38" s="104">
        <v>643</v>
      </c>
      <c r="W38" s="105">
        <v>21</v>
      </c>
      <c r="X38" s="55">
        <f t="shared" si="6"/>
        <v>3.2659409020217731E-2</v>
      </c>
      <c r="Y38" s="104">
        <f t="shared" si="7"/>
        <v>25873</v>
      </c>
      <c r="Z38" s="105">
        <f t="shared" si="7"/>
        <v>4283</v>
      </c>
      <c r="AA38" s="55">
        <f t="shared" si="8"/>
        <v>0.16553936536157385</v>
      </c>
      <c r="AB38" s="57"/>
      <c r="AC38" s="160" t="s">
        <v>11</v>
      </c>
      <c r="AD38" s="158">
        <f t="shared" si="9"/>
        <v>0.19245894055054361</v>
      </c>
      <c r="AF38" s="32" t="str">
        <f t="shared" si="12"/>
        <v>泉南市</v>
      </c>
      <c r="AG38" s="99">
        <f t="shared" si="10"/>
        <v>0.16027834816335843</v>
      </c>
      <c r="AH38" s="57"/>
      <c r="AI38" s="124">
        <f t="shared" si="11"/>
        <v>0.18831149423815075</v>
      </c>
      <c r="AJ38" s="106">
        <v>0</v>
      </c>
      <c r="AK38" s="60"/>
    </row>
    <row r="39" spans="2:37" s="51" customFormat="1">
      <c r="B39" s="54">
        <v>35</v>
      </c>
      <c r="C39" s="47" t="s">
        <v>1</v>
      </c>
      <c r="D39" s="104">
        <v>25</v>
      </c>
      <c r="E39" s="105">
        <v>3</v>
      </c>
      <c r="F39" s="55">
        <f t="shared" si="0"/>
        <v>0.12</v>
      </c>
      <c r="G39" s="104">
        <v>45</v>
      </c>
      <c r="H39" s="105">
        <v>8</v>
      </c>
      <c r="I39" s="55">
        <f t="shared" si="1"/>
        <v>0.17777777777777778</v>
      </c>
      <c r="J39" s="104">
        <v>20085</v>
      </c>
      <c r="K39" s="105">
        <v>4330</v>
      </c>
      <c r="L39" s="55">
        <f t="shared" si="2"/>
        <v>0.21558376898182724</v>
      </c>
      <c r="M39" s="104">
        <v>16324</v>
      </c>
      <c r="N39" s="105">
        <v>3273</v>
      </c>
      <c r="O39" s="55">
        <f t="shared" si="3"/>
        <v>0.20050232786081842</v>
      </c>
      <c r="P39" s="104">
        <v>10619</v>
      </c>
      <c r="Q39" s="105">
        <v>1478</v>
      </c>
      <c r="R39" s="55">
        <f t="shared" si="4"/>
        <v>0.13918448064789529</v>
      </c>
      <c r="S39" s="104">
        <v>4404</v>
      </c>
      <c r="T39" s="105">
        <v>365</v>
      </c>
      <c r="U39" s="55">
        <f t="shared" si="5"/>
        <v>8.2879200726612173E-2</v>
      </c>
      <c r="V39" s="104">
        <v>1377</v>
      </c>
      <c r="W39" s="105">
        <v>81</v>
      </c>
      <c r="X39" s="55">
        <f t="shared" si="6"/>
        <v>5.8823529411764705E-2</v>
      </c>
      <c r="Y39" s="104">
        <f t="shared" si="7"/>
        <v>52879</v>
      </c>
      <c r="Z39" s="105">
        <f t="shared" si="7"/>
        <v>9538</v>
      </c>
      <c r="AA39" s="55">
        <f t="shared" si="8"/>
        <v>0.1803740615367159</v>
      </c>
      <c r="AB39" s="57"/>
      <c r="AC39" s="160" t="s">
        <v>5</v>
      </c>
      <c r="AD39" s="158">
        <f t="shared" si="9"/>
        <v>0.4772931654676259</v>
      </c>
      <c r="AF39" s="32" t="str">
        <f t="shared" si="12"/>
        <v>熊取町</v>
      </c>
      <c r="AG39" s="99">
        <f t="shared" si="10"/>
        <v>0.15736381977135172</v>
      </c>
      <c r="AH39" s="57"/>
      <c r="AI39" s="124">
        <f t="shared" si="11"/>
        <v>0.18831149423815075</v>
      </c>
      <c r="AJ39" s="106">
        <v>0</v>
      </c>
      <c r="AK39" s="60"/>
    </row>
    <row r="40" spans="2:37" s="51" customFormat="1">
      <c r="B40" s="54">
        <v>36</v>
      </c>
      <c r="C40" s="47" t="s">
        <v>2</v>
      </c>
      <c r="D40" s="104">
        <v>27</v>
      </c>
      <c r="E40" s="105">
        <v>5</v>
      </c>
      <c r="F40" s="55">
        <f t="shared" si="0"/>
        <v>0.18518518518518517</v>
      </c>
      <c r="G40" s="104">
        <v>46</v>
      </c>
      <c r="H40" s="105">
        <v>8</v>
      </c>
      <c r="I40" s="55">
        <f t="shared" si="1"/>
        <v>0.17391304347826086</v>
      </c>
      <c r="J40" s="104">
        <v>5435</v>
      </c>
      <c r="K40" s="105">
        <v>2275</v>
      </c>
      <c r="L40" s="55">
        <f t="shared" si="2"/>
        <v>0.41858325666973323</v>
      </c>
      <c r="M40" s="104">
        <v>4420</v>
      </c>
      <c r="N40" s="105">
        <v>1925</v>
      </c>
      <c r="O40" s="55">
        <f t="shared" si="3"/>
        <v>0.43552036199095023</v>
      </c>
      <c r="P40" s="104">
        <v>2948</v>
      </c>
      <c r="Q40" s="105">
        <v>1060</v>
      </c>
      <c r="R40" s="55">
        <f t="shared" si="4"/>
        <v>0.35956580732700133</v>
      </c>
      <c r="S40" s="104">
        <v>1381</v>
      </c>
      <c r="T40" s="105">
        <v>347</v>
      </c>
      <c r="U40" s="55">
        <f t="shared" si="5"/>
        <v>0.25126719768283851</v>
      </c>
      <c r="V40" s="104">
        <v>484</v>
      </c>
      <c r="W40" s="105">
        <v>79</v>
      </c>
      <c r="X40" s="55">
        <f t="shared" si="6"/>
        <v>0.16322314049586778</v>
      </c>
      <c r="Y40" s="104">
        <f t="shared" si="7"/>
        <v>14741</v>
      </c>
      <c r="Z40" s="105">
        <f t="shared" si="7"/>
        <v>5699</v>
      </c>
      <c r="AA40" s="55">
        <f t="shared" si="8"/>
        <v>0.38660877823756867</v>
      </c>
      <c r="AB40" s="57"/>
      <c r="AC40" s="160" t="s">
        <v>6</v>
      </c>
      <c r="AD40" s="158">
        <f t="shared" si="9"/>
        <v>0.19642857142857142</v>
      </c>
      <c r="AF40" s="32" t="str">
        <f t="shared" si="12"/>
        <v>忠岡町</v>
      </c>
      <c r="AG40" s="99">
        <f t="shared" si="10"/>
        <v>0.15650485436893205</v>
      </c>
      <c r="AH40" s="57"/>
      <c r="AI40" s="124">
        <f t="shared" si="11"/>
        <v>0.18831149423815075</v>
      </c>
      <c r="AJ40" s="106">
        <v>0</v>
      </c>
      <c r="AK40" s="60"/>
    </row>
    <row r="41" spans="2:37" s="51" customFormat="1">
      <c r="B41" s="54">
        <v>37</v>
      </c>
      <c r="C41" s="47" t="s">
        <v>3</v>
      </c>
      <c r="D41" s="104">
        <v>23</v>
      </c>
      <c r="E41" s="105">
        <v>3</v>
      </c>
      <c r="F41" s="55">
        <f t="shared" si="0"/>
        <v>0.13043478260869565</v>
      </c>
      <c r="G41" s="104">
        <v>112</v>
      </c>
      <c r="H41" s="105">
        <v>30</v>
      </c>
      <c r="I41" s="55">
        <f t="shared" si="1"/>
        <v>0.26785714285714285</v>
      </c>
      <c r="J41" s="104">
        <v>17040</v>
      </c>
      <c r="K41" s="105">
        <v>6358</v>
      </c>
      <c r="L41" s="55">
        <f t="shared" si="2"/>
        <v>0.37312206572769951</v>
      </c>
      <c r="M41" s="104">
        <v>13635</v>
      </c>
      <c r="N41" s="105">
        <v>4645</v>
      </c>
      <c r="O41" s="55">
        <f t="shared" si="3"/>
        <v>0.34066740007334068</v>
      </c>
      <c r="P41" s="104">
        <v>9110</v>
      </c>
      <c r="Q41" s="105">
        <v>2377</v>
      </c>
      <c r="R41" s="55">
        <f t="shared" si="4"/>
        <v>0.26092206366630077</v>
      </c>
      <c r="S41" s="104">
        <v>3767</v>
      </c>
      <c r="T41" s="105">
        <v>650</v>
      </c>
      <c r="U41" s="55">
        <f t="shared" si="5"/>
        <v>0.17255110167241838</v>
      </c>
      <c r="V41" s="104">
        <v>1244</v>
      </c>
      <c r="W41" s="105">
        <v>127</v>
      </c>
      <c r="X41" s="55">
        <f t="shared" si="6"/>
        <v>0.10209003215434084</v>
      </c>
      <c r="Y41" s="104">
        <f t="shared" si="7"/>
        <v>44931</v>
      </c>
      <c r="Z41" s="105">
        <f t="shared" si="7"/>
        <v>14190</v>
      </c>
      <c r="AA41" s="55">
        <f t="shared" si="8"/>
        <v>0.31581758696668227</v>
      </c>
      <c r="AB41" s="57"/>
      <c r="AC41" s="160" t="s">
        <v>52</v>
      </c>
      <c r="AD41" s="158">
        <f t="shared" si="9"/>
        <v>0.15650485436893205</v>
      </c>
      <c r="AF41" s="32" t="str">
        <f t="shared" si="12"/>
        <v>交野市</v>
      </c>
      <c r="AG41" s="99">
        <f t="shared" si="10"/>
        <v>0.15607136670708471</v>
      </c>
      <c r="AH41" s="57"/>
      <c r="AI41" s="124">
        <f t="shared" si="11"/>
        <v>0.18831149423815075</v>
      </c>
      <c r="AJ41" s="106">
        <v>0</v>
      </c>
      <c r="AK41" s="60"/>
    </row>
    <row r="42" spans="2:37" s="51" customFormat="1">
      <c r="B42" s="54">
        <v>38</v>
      </c>
      <c r="C42" s="97" t="s">
        <v>45</v>
      </c>
      <c r="D42" s="104">
        <v>21</v>
      </c>
      <c r="E42" s="105">
        <v>2</v>
      </c>
      <c r="F42" s="55">
        <f t="shared" si="0"/>
        <v>9.5238095238095233E-2</v>
      </c>
      <c r="G42" s="104">
        <v>55</v>
      </c>
      <c r="H42" s="105">
        <v>7</v>
      </c>
      <c r="I42" s="55">
        <f t="shared" si="1"/>
        <v>0.12727272727272726</v>
      </c>
      <c r="J42" s="104">
        <v>3709</v>
      </c>
      <c r="K42" s="105">
        <v>967</v>
      </c>
      <c r="L42" s="55">
        <f t="shared" si="2"/>
        <v>0.26071717444055004</v>
      </c>
      <c r="M42" s="104">
        <v>2829</v>
      </c>
      <c r="N42" s="105">
        <v>699</v>
      </c>
      <c r="O42" s="55">
        <f t="shared" si="3"/>
        <v>0.24708377518557795</v>
      </c>
      <c r="P42" s="104">
        <v>1792</v>
      </c>
      <c r="Q42" s="105">
        <v>347</v>
      </c>
      <c r="R42" s="55">
        <f t="shared" si="4"/>
        <v>0.19363839285714285</v>
      </c>
      <c r="S42" s="104">
        <v>745</v>
      </c>
      <c r="T42" s="105">
        <v>97</v>
      </c>
      <c r="U42" s="55">
        <f t="shared" si="5"/>
        <v>0.13020134228187918</v>
      </c>
      <c r="V42" s="104">
        <v>224</v>
      </c>
      <c r="W42" s="105">
        <v>23</v>
      </c>
      <c r="X42" s="55">
        <f t="shared" si="6"/>
        <v>0.10267857142857142</v>
      </c>
      <c r="Y42" s="104">
        <f t="shared" si="7"/>
        <v>9375</v>
      </c>
      <c r="Z42" s="105">
        <f t="shared" si="7"/>
        <v>2142</v>
      </c>
      <c r="AA42" s="55">
        <f t="shared" si="8"/>
        <v>0.22847999999999999</v>
      </c>
      <c r="AB42" s="57"/>
      <c r="AC42" s="160" t="s">
        <v>53</v>
      </c>
      <c r="AD42" s="158">
        <f t="shared" si="9"/>
        <v>0.15736381977135172</v>
      </c>
      <c r="AF42" s="32" t="str">
        <f t="shared" si="12"/>
        <v>摂津市</v>
      </c>
      <c r="AG42" s="99">
        <f t="shared" si="10"/>
        <v>0.15453140623579675</v>
      </c>
      <c r="AH42" s="57"/>
      <c r="AI42" s="124">
        <f t="shared" si="11"/>
        <v>0.18831149423815075</v>
      </c>
      <c r="AJ42" s="106">
        <v>0</v>
      </c>
      <c r="AK42" s="60"/>
    </row>
    <row r="43" spans="2:37" s="51" customFormat="1">
      <c r="B43" s="54">
        <v>39</v>
      </c>
      <c r="C43" s="97" t="s">
        <v>8</v>
      </c>
      <c r="D43" s="104">
        <v>52</v>
      </c>
      <c r="E43" s="105">
        <v>6</v>
      </c>
      <c r="F43" s="55">
        <f t="shared" si="0"/>
        <v>0.11538461538461539</v>
      </c>
      <c r="G43" s="104">
        <v>138</v>
      </c>
      <c r="H43" s="105">
        <v>26</v>
      </c>
      <c r="I43" s="55">
        <f t="shared" si="1"/>
        <v>0.18840579710144928</v>
      </c>
      <c r="J43" s="104">
        <v>21680</v>
      </c>
      <c r="K43" s="105">
        <v>7025</v>
      </c>
      <c r="L43" s="55">
        <f t="shared" si="2"/>
        <v>0.32403136531365312</v>
      </c>
      <c r="M43" s="104">
        <v>16575</v>
      </c>
      <c r="N43" s="105">
        <v>5045</v>
      </c>
      <c r="O43" s="55">
        <f t="shared" si="3"/>
        <v>0.30437405731523376</v>
      </c>
      <c r="P43" s="104">
        <v>9886</v>
      </c>
      <c r="Q43" s="105">
        <v>2320</v>
      </c>
      <c r="R43" s="55">
        <f t="shared" si="4"/>
        <v>0.23467529840178031</v>
      </c>
      <c r="S43" s="104">
        <v>4259</v>
      </c>
      <c r="T43" s="105">
        <v>641</v>
      </c>
      <c r="U43" s="55">
        <f t="shared" si="5"/>
        <v>0.15050481333646396</v>
      </c>
      <c r="V43" s="104">
        <v>1288</v>
      </c>
      <c r="W43" s="105">
        <v>81</v>
      </c>
      <c r="X43" s="55">
        <f t="shared" si="6"/>
        <v>6.2888198757763969E-2</v>
      </c>
      <c r="Y43" s="104">
        <f t="shared" si="7"/>
        <v>53878</v>
      </c>
      <c r="Z43" s="105">
        <f t="shared" si="7"/>
        <v>15144</v>
      </c>
      <c r="AA43" s="55">
        <f t="shared" si="8"/>
        <v>0.28107947585285276</v>
      </c>
      <c r="AB43" s="57"/>
      <c r="AC43" s="160" t="s">
        <v>54</v>
      </c>
      <c r="AD43" s="158">
        <f t="shared" si="9"/>
        <v>0.21249999999999999</v>
      </c>
      <c r="AF43" s="32" t="str">
        <f t="shared" si="12"/>
        <v>松原市</v>
      </c>
      <c r="AG43" s="99">
        <f t="shared" si="10"/>
        <v>0.14142227951444838</v>
      </c>
      <c r="AH43" s="57"/>
      <c r="AI43" s="124">
        <f t="shared" si="11"/>
        <v>0.18831149423815075</v>
      </c>
      <c r="AJ43" s="106">
        <v>0</v>
      </c>
      <c r="AK43" s="60"/>
    </row>
    <row r="44" spans="2:37" s="51" customFormat="1">
      <c r="B44" s="54">
        <v>40</v>
      </c>
      <c r="C44" s="97" t="s">
        <v>46</v>
      </c>
      <c r="D44" s="104">
        <v>61</v>
      </c>
      <c r="E44" s="105">
        <v>5</v>
      </c>
      <c r="F44" s="55">
        <f t="shared" si="0"/>
        <v>8.1967213114754092E-2</v>
      </c>
      <c r="G44" s="104">
        <v>132</v>
      </c>
      <c r="H44" s="105">
        <v>19</v>
      </c>
      <c r="I44" s="55">
        <f t="shared" si="1"/>
        <v>0.14393939393939395</v>
      </c>
      <c r="J44" s="104">
        <v>4455</v>
      </c>
      <c r="K44" s="105">
        <v>980</v>
      </c>
      <c r="L44" s="55">
        <f t="shared" si="2"/>
        <v>0.21997755331088664</v>
      </c>
      <c r="M44" s="104">
        <v>3421</v>
      </c>
      <c r="N44" s="105">
        <v>665</v>
      </c>
      <c r="O44" s="55">
        <f t="shared" si="3"/>
        <v>0.19438760596316867</v>
      </c>
      <c r="P44" s="104">
        <v>2227</v>
      </c>
      <c r="Q44" s="105">
        <v>290</v>
      </c>
      <c r="R44" s="55">
        <f t="shared" si="4"/>
        <v>0.13022002694207455</v>
      </c>
      <c r="S44" s="104">
        <v>939</v>
      </c>
      <c r="T44" s="105">
        <v>89</v>
      </c>
      <c r="U44" s="55">
        <f t="shared" si="5"/>
        <v>9.4781682641107562E-2</v>
      </c>
      <c r="V44" s="104">
        <v>256</v>
      </c>
      <c r="W44" s="105">
        <v>19</v>
      </c>
      <c r="X44" s="55">
        <f t="shared" si="6"/>
        <v>7.421875E-2</v>
      </c>
      <c r="Y44" s="104">
        <f t="shared" si="7"/>
        <v>11491</v>
      </c>
      <c r="Z44" s="105">
        <f t="shared" si="7"/>
        <v>2067</v>
      </c>
      <c r="AA44" s="55">
        <f t="shared" si="8"/>
        <v>0.17987990601340179</v>
      </c>
      <c r="AB44" s="57"/>
      <c r="AC44" s="160" t="s">
        <v>55</v>
      </c>
      <c r="AD44" s="158">
        <f t="shared" si="9"/>
        <v>9.8200189453741718E-2</v>
      </c>
      <c r="AF44" s="32" t="str">
        <f t="shared" si="12"/>
        <v>阪南市</v>
      </c>
      <c r="AG44" s="99">
        <f t="shared" si="10"/>
        <v>0.12061808118081181</v>
      </c>
      <c r="AH44" s="57"/>
      <c r="AI44" s="124">
        <f t="shared" si="11"/>
        <v>0.18831149423815075</v>
      </c>
      <c r="AJ44" s="106">
        <v>0</v>
      </c>
      <c r="AK44" s="60"/>
    </row>
    <row r="45" spans="2:37" s="51" customFormat="1">
      <c r="B45" s="54">
        <v>41</v>
      </c>
      <c r="C45" s="97" t="s">
        <v>13</v>
      </c>
      <c r="D45" s="104">
        <v>18</v>
      </c>
      <c r="E45" s="105">
        <v>2</v>
      </c>
      <c r="F45" s="55">
        <f t="shared" si="0"/>
        <v>0.1111111111111111</v>
      </c>
      <c r="G45" s="104">
        <v>119</v>
      </c>
      <c r="H45" s="105">
        <v>13</v>
      </c>
      <c r="I45" s="55">
        <f t="shared" si="1"/>
        <v>0.1092436974789916</v>
      </c>
      <c r="J45" s="104">
        <v>8225</v>
      </c>
      <c r="K45" s="105">
        <v>1270</v>
      </c>
      <c r="L45" s="55">
        <f t="shared" si="2"/>
        <v>0.15440729483282675</v>
      </c>
      <c r="M45" s="104">
        <v>6838</v>
      </c>
      <c r="N45" s="105">
        <v>820</v>
      </c>
      <c r="O45" s="55">
        <f t="shared" si="3"/>
        <v>0.11991810470897923</v>
      </c>
      <c r="P45" s="104">
        <v>3966</v>
      </c>
      <c r="Q45" s="105">
        <v>335</v>
      </c>
      <c r="R45" s="55">
        <f t="shared" si="4"/>
        <v>8.446797781139688E-2</v>
      </c>
      <c r="S45" s="104">
        <v>1544</v>
      </c>
      <c r="T45" s="105">
        <v>73</v>
      </c>
      <c r="U45" s="55">
        <f t="shared" si="5"/>
        <v>4.7279792746113991E-2</v>
      </c>
      <c r="V45" s="104">
        <v>491</v>
      </c>
      <c r="W45" s="105">
        <v>16</v>
      </c>
      <c r="X45" s="55">
        <f t="shared" si="6"/>
        <v>3.2586558044806514E-2</v>
      </c>
      <c r="Y45" s="104">
        <f t="shared" si="7"/>
        <v>21201</v>
      </c>
      <c r="Z45" s="105">
        <f t="shared" si="7"/>
        <v>2529</v>
      </c>
      <c r="AA45" s="55">
        <f t="shared" si="8"/>
        <v>0.11928682609310881</v>
      </c>
      <c r="AB45" s="57"/>
      <c r="AC45" s="160" t="s">
        <v>31</v>
      </c>
      <c r="AD45" s="158">
        <f t="shared" si="9"/>
        <v>0.24065540194572452</v>
      </c>
      <c r="AF45" s="32" t="str">
        <f t="shared" si="12"/>
        <v>守口市</v>
      </c>
      <c r="AG45" s="99">
        <f t="shared" si="10"/>
        <v>0.11928682609310881</v>
      </c>
      <c r="AH45" s="57"/>
      <c r="AI45" s="124">
        <f t="shared" si="11"/>
        <v>0.18831149423815075</v>
      </c>
      <c r="AJ45" s="106">
        <v>0</v>
      </c>
      <c r="AK45" s="60"/>
    </row>
    <row r="46" spans="2:37" s="51" customFormat="1">
      <c r="B46" s="54">
        <v>42</v>
      </c>
      <c r="C46" s="97" t="s">
        <v>14</v>
      </c>
      <c r="D46" s="104">
        <v>131</v>
      </c>
      <c r="E46" s="105">
        <v>25</v>
      </c>
      <c r="F46" s="55">
        <f t="shared" si="0"/>
        <v>0.19083969465648856</v>
      </c>
      <c r="G46" s="104">
        <v>356</v>
      </c>
      <c r="H46" s="105">
        <v>37</v>
      </c>
      <c r="I46" s="55">
        <f t="shared" si="1"/>
        <v>0.10393258426966293</v>
      </c>
      <c r="J46" s="104">
        <v>23339</v>
      </c>
      <c r="K46" s="105">
        <v>5533</v>
      </c>
      <c r="L46" s="55">
        <f t="shared" si="2"/>
        <v>0.23707099704357512</v>
      </c>
      <c r="M46" s="104">
        <v>16726</v>
      </c>
      <c r="N46" s="105">
        <v>3261</v>
      </c>
      <c r="O46" s="55">
        <f t="shared" si="3"/>
        <v>0.19496592132010043</v>
      </c>
      <c r="P46" s="104">
        <v>9829</v>
      </c>
      <c r="Q46" s="105">
        <v>1201</v>
      </c>
      <c r="R46" s="55">
        <f t="shared" si="4"/>
        <v>0.12218943941397904</v>
      </c>
      <c r="S46" s="104">
        <v>4159</v>
      </c>
      <c r="T46" s="105">
        <v>282</v>
      </c>
      <c r="U46" s="55">
        <f t="shared" si="5"/>
        <v>6.7804760759798022E-2</v>
      </c>
      <c r="V46" s="104">
        <v>1374</v>
      </c>
      <c r="W46" s="105">
        <v>38</v>
      </c>
      <c r="X46" s="55">
        <f t="shared" si="6"/>
        <v>2.7656477438136828E-2</v>
      </c>
      <c r="Y46" s="104">
        <f t="shared" si="7"/>
        <v>55914</v>
      </c>
      <c r="Z46" s="105">
        <f t="shared" si="7"/>
        <v>10377</v>
      </c>
      <c r="AA46" s="55">
        <f t="shared" si="8"/>
        <v>0.18558858246592982</v>
      </c>
      <c r="AB46" s="57"/>
      <c r="AC46" s="160" t="s">
        <v>32</v>
      </c>
      <c r="AD46" s="158">
        <f t="shared" si="9"/>
        <v>0.23569277108433734</v>
      </c>
      <c r="AF46" s="32" t="str">
        <f t="shared" si="12"/>
        <v>大阪市</v>
      </c>
      <c r="AG46" s="99">
        <f t="shared" si="10"/>
        <v>0.11686591939123786</v>
      </c>
      <c r="AH46" s="57"/>
      <c r="AI46" s="124">
        <f t="shared" si="11"/>
        <v>0.18831149423815075</v>
      </c>
      <c r="AJ46" s="106">
        <v>0</v>
      </c>
      <c r="AK46" s="60"/>
    </row>
    <row r="47" spans="2:37" s="51" customFormat="1">
      <c r="B47" s="54">
        <v>43</v>
      </c>
      <c r="C47" s="97" t="s">
        <v>9</v>
      </c>
      <c r="D47" s="104">
        <v>71</v>
      </c>
      <c r="E47" s="105">
        <v>5</v>
      </c>
      <c r="F47" s="55">
        <f t="shared" si="0"/>
        <v>7.0422535211267609E-2</v>
      </c>
      <c r="G47" s="104">
        <v>185</v>
      </c>
      <c r="H47" s="105">
        <v>24</v>
      </c>
      <c r="I47" s="55">
        <f t="shared" si="1"/>
        <v>0.12972972972972974</v>
      </c>
      <c r="J47" s="104">
        <v>13808</v>
      </c>
      <c r="K47" s="105">
        <v>3707</v>
      </c>
      <c r="L47" s="55">
        <f t="shared" si="2"/>
        <v>0.26846755504055619</v>
      </c>
      <c r="M47" s="104">
        <v>10067</v>
      </c>
      <c r="N47" s="105">
        <v>2539</v>
      </c>
      <c r="O47" s="55">
        <f t="shared" si="3"/>
        <v>0.25221019171550613</v>
      </c>
      <c r="P47" s="104">
        <v>6141</v>
      </c>
      <c r="Q47" s="105">
        <v>1102</v>
      </c>
      <c r="R47" s="55">
        <f t="shared" si="4"/>
        <v>0.17944960104217555</v>
      </c>
      <c r="S47" s="104">
        <v>2652</v>
      </c>
      <c r="T47" s="105">
        <v>264</v>
      </c>
      <c r="U47" s="55">
        <f t="shared" si="5"/>
        <v>9.9547511312217188E-2</v>
      </c>
      <c r="V47" s="104">
        <v>883</v>
      </c>
      <c r="W47" s="105">
        <v>42</v>
      </c>
      <c r="X47" s="55">
        <f t="shared" si="6"/>
        <v>4.7565118912797279E-2</v>
      </c>
      <c r="Y47" s="104">
        <f t="shared" si="7"/>
        <v>33807</v>
      </c>
      <c r="Z47" s="105">
        <f t="shared" si="7"/>
        <v>7683</v>
      </c>
      <c r="AA47" s="55">
        <f t="shared" si="8"/>
        <v>0.22726062649747095</v>
      </c>
      <c r="AB47" s="57"/>
      <c r="AC47" s="160" t="s">
        <v>33</v>
      </c>
      <c r="AD47" s="158">
        <f t="shared" si="9"/>
        <v>0.29725228975853457</v>
      </c>
      <c r="AF47" s="32" t="str">
        <f>INDEX($AC$5:$AC$47,MATCH(AG47,$AD$5:$AD$47,0))</f>
        <v>岬町</v>
      </c>
      <c r="AG47" s="99">
        <f t="shared" si="10"/>
        <v>9.8200189453741718E-2</v>
      </c>
      <c r="AH47" s="57"/>
      <c r="AI47" s="124">
        <f t="shared" si="11"/>
        <v>0.18831149423815075</v>
      </c>
      <c r="AJ47" s="106">
        <v>999</v>
      </c>
      <c r="AK47" s="60"/>
    </row>
    <row r="48" spans="2:37" s="51" customFormat="1">
      <c r="B48" s="54">
        <v>44</v>
      </c>
      <c r="C48" s="97" t="s">
        <v>21</v>
      </c>
      <c r="D48" s="104">
        <v>34</v>
      </c>
      <c r="E48" s="105">
        <v>5</v>
      </c>
      <c r="F48" s="55">
        <f t="shared" si="0"/>
        <v>0.14705882352941177</v>
      </c>
      <c r="G48" s="104">
        <v>95</v>
      </c>
      <c r="H48" s="105">
        <v>10</v>
      </c>
      <c r="I48" s="55">
        <f t="shared" si="1"/>
        <v>0.10526315789473684</v>
      </c>
      <c r="J48" s="104">
        <v>15285</v>
      </c>
      <c r="K48" s="105">
        <v>4107</v>
      </c>
      <c r="L48" s="55">
        <f t="shared" si="2"/>
        <v>0.2686947988223749</v>
      </c>
      <c r="M48" s="104">
        <v>11818</v>
      </c>
      <c r="N48" s="105">
        <v>2803</v>
      </c>
      <c r="O48" s="55">
        <f t="shared" si="3"/>
        <v>0.23718057200880013</v>
      </c>
      <c r="P48" s="104">
        <v>7045</v>
      </c>
      <c r="Q48" s="105">
        <v>1215</v>
      </c>
      <c r="R48" s="55">
        <f t="shared" si="4"/>
        <v>0.17246273953158267</v>
      </c>
      <c r="S48" s="104">
        <v>2772</v>
      </c>
      <c r="T48" s="105">
        <v>338</v>
      </c>
      <c r="U48" s="55">
        <f t="shared" si="5"/>
        <v>0.12193362193362194</v>
      </c>
      <c r="V48" s="104">
        <v>843</v>
      </c>
      <c r="W48" s="105">
        <v>64</v>
      </c>
      <c r="X48" s="55">
        <f t="shared" si="6"/>
        <v>7.591933570581258E-2</v>
      </c>
      <c r="Y48" s="104">
        <f t="shared" si="7"/>
        <v>37892</v>
      </c>
      <c r="Z48" s="105">
        <f t="shared" si="7"/>
        <v>8542</v>
      </c>
      <c r="AA48" s="55">
        <f t="shared" si="8"/>
        <v>0.22543016995671911</v>
      </c>
      <c r="AB48" s="57"/>
      <c r="AC48" s="57"/>
      <c r="AD48" s="57"/>
      <c r="AF48" s="4"/>
      <c r="AG48" s="150"/>
      <c r="AH48" s="57"/>
      <c r="AI48" s="150"/>
      <c r="AJ48" s="151"/>
      <c r="AK48" s="60"/>
    </row>
    <row r="49" spans="2:37" s="51" customFormat="1">
      <c r="B49" s="54">
        <v>45</v>
      </c>
      <c r="C49" s="97" t="s">
        <v>47</v>
      </c>
      <c r="D49" s="104">
        <v>54</v>
      </c>
      <c r="E49" s="105">
        <v>6</v>
      </c>
      <c r="F49" s="55">
        <f t="shared" si="0"/>
        <v>0.1111111111111111</v>
      </c>
      <c r="G49" s="104">
        <v>154</v>
      </c>
      <c r="H49" s="105">
        <v>17</v>
      </c>
      <c r="I49" s="55">
        <f t="shared" si="1"/>
        <v>0.11038961038961038</v>
      </c>
      <c r="J49" s="104">
        <v>4993</v>
      </c>
      <c r="K49" s="105">
        <v>1063</v>
      </c>
      <c r="L49" s="55">
        <f t="shared" si="2"/>
        <v>0.21289805728019226</v>
      </c>
      <c r="M49" s="104">
        <v>4001</v>
      </c>
      <c r="N49" s="105">
        <v>724</v>
      </c>
      <c r="O49" s="55">
        <f t="shared" si="3"/>
        <v>0.18095476130967258</v>
      </c>
      <c r="P49" s="104">
        <v>2476</v>
      </c>
      <c r="Q49" s="105">
        <v>250</v>
      </c>
      <c r="R49" s="55">
        <f t="shared" si="4"/>
        <v>0.10096930533117932</v>
      </c>
      <c r="S49" s="104">
        <v>1048</v>
      </c>
      <c r="T49" s="105">
        <v>74</v>
      </c>
      <c r="U49" s="55">
        <f t="shared" si="5"/>
        <v>7.061068702290077E-2</v>
      </c>
      <c r="V49" s="104">
        <v>281</v>
      </c>
      <c r="W49" s="105">
        <v>9</v>
      </c>
      <c r="X49" s="55">
        <f t="shared" si="6"/>
        <v>3.2028469750889681E-2</v>
      </c>
      <c r="Y49" s="104">
        <f t="shared" si="7"/>
        <v>13007</v>
      </c>
      <c r="Z49" s="105">
        <f t="shared" si="7"/>
        <v>2143</v>
      </c>
      <c r="AA49" s="55">
        <f t="shared" si="8"/>
        <v>0.16475743830245251</v>
      </c>
      <c r="AB49" s="57"/>
      <c r="AC49" s="57"/>
      <c r="AD49" s="57"/>
      <c r="AF49" s="4"/>
      <c r="AG49" s="150"/>
      <c r="AH49" s="57"/>
      <c r="AI49" s="150"/>
      <c r="AJ49" s="151"/>
      <c r="AK49" s="60"/>
    </row>
    <row r="50" spans="2:37" s="51" customFormat="1">
      <c r="B50" s="54">
        <v>46</v>
      </c>
      <c r="C50" s="97" t="s">
        <v>25</v>
      </c>
      <c r="D50" s="104">
        <v>50</v>
      </c>
      <c r="E50" s="105">
        <v>8</v>
      </c>
      <c r="F50" s="55">
        <f t="shared" si="0"/>
        <v>0.16</v>
      </c>
      <c r="G50" s="104">
        <v>136</v>
      </c>
      <c r="H50" s="105">
        <v>25</v>
      </c>
      <c r="I50" s="55">
        <f t="shared" si="1"/>
        <v>0.18382352941176472</v>
      </c>
      <c r="J50" s="104">
        <v>6390</v>
      </c>
      <c r="K50" s="105">
        <v>2078</v>
      </c>
      <c r="L50" s="55">
        <f t="shared" si="2"/>
        <v>0.32519561815336462</v>
      </c>
      <c r="M50" s="104">
        <v>4927</v>
      </c>
      <c r="N50" s="105">
        <v>1442</v>
      </c>
      <c r="O50" s="55">
        <f t="shared" si="3"/>
        <v>0.29267302618226099</v>
      </c>
      <c r="P50" s="104">
        <v>3141</v>
      </c>
      <c r="Q50" s="105">
        <v>702</v>
      </c>
      <c r="R50" s="55">
        <f t="shared" si="4"/>
        <v>0.22349570200573066</v>
      </c>
      <c r="S50" s="104">
        <v>1377</v>
      </c>
      <c r="T50" s="105">
        <v>218</v>
      </c>
      <c r="U50" s="55">
        <f t="shared" si="5"/>
        <v>0.15831517792302105</v>
      </c>
      <c r="V50" s="104">
        <v>475</v>
      </c>
      <c r="W50" s="105">
        <v>29</v>
      </c>
      <c r="X50" s="55">
        <f t="shared" si="6"/>
        <v>6.1052631578947365E-2</v>
      </c>
      <c r="Y50" s="104">
        <f t="shared" si="7"/>
        <v>16496</v>
      </c>
      <c r="Z50" s="105">
        <f t="shared" si="7"/>
        <v>4502</v>
      </c>
      <c r="AA50" s="55">
        <f t="shared" si="8"/>
        <v>0.27291464597478177</v>
      </c>
      <c r="AB50" s="57"/>
      <c r="AC50" s="57"/>
      <c r="AD50" s="57"/>
      <c r="AF50" s="4"/>
      <c r="AG50" s="150"/>
      <c r="AH50" s="57"/>
      <c r="AI50" s="150"/>
      <c r="AJ50" s="151"/>
      <c r="AK50" s="60"/>
    </row>
    <row r="51" spans="2:37" s="51" customFormat="1">
      <c r="B51" s="54">
        <v>47</v>
      </c>
      <c r="C51" s="97" t="s">
        <v>15</v>
      </c>
      <c r="D51" s="104">
        <v>62</v>
      </c>
      <c r="E51" s="105">
        <v>16</v>
      </c>
      <c r="F51" s="55">
        <f t="shared" si="0"/>
        <v>0.25806451612903225</v>
      </c>
      <c r="G51" s="104">
        <v>182</v>
      </c>
      <c r="H51" s="105">
        <v>42</v>
      </c>
      <c r="I51" s="55">
        <f t="shared" si="1"/>
        <v>0.23076923076923078</v>
      </c>
      <c r="J51" s="104">
        <v>14577</v>
      </c>
      <c r="K51" s="105">
        <v>4216</v>
      </c>
      <c r="L51" s="55">
        <f t="shared" si="2"/>
        <v>0.28922274816491733</v>
      </c>
      <c r="M51" s="104">
        <v>10566</v>
      </c>
      <c r="N51" s="105">
        <v>2829</v>
      </c>
      <c r="O51" s="55">
        <f t="shared" si="3"/>
        <v>0.26774559909142531</v>
      </c>
      <c r="P51" s="104">
        <v>5888</v>
      </c>
      <c r="Q51" s="105">
        <v>1290</v>
      </c>
      <c r="R51" s="55">
        <f t="shared" si="4"/>
        <v>0.21908967391304349</v>
      </c>
      <c r="S51" s="104">
        <v>2193</v>
      </c>
      <c r="T51" s="105">
        <v>300</v>
      </c>
      <c r="U51" s="55">
        <f t="shared" si="5"/>
        <v>0.13679890560875513</v>
      </c>
      <c r="V51" s="104">
        <v>689</v>
      </c>
      <c r="W51" s="105">
        <v>51</v>
      </c>
      <c r="X51" s="55">
        <f t="shared" si="6"/>
        <v>7.4020319303338175E-2</v>
      </c>
      <c r="Y51" s="104">
        <f t="shared" si="7"/>
        <v>34157</v>
      </c>
      <c r="Z51" s="105">
        <f t="shared" si="7"/>
        <v>8744</v>
      </c>
      <c r="AA51" s="55">
        <f t="shared" si="8"/>
        <v>0.25599437889744414</v>
      </c>
      <c r="AB51" s="57"/>
      <c r="AC51" s="57"/>
      <c r="AD51" s="57"/>
      <c r="AF51" s="4"/>
      <c r="AG51" s="150"/>
      <c r="AH51" s="57"/>
      <c r="AI51" s="150"/>
      <c r="AJ51" s="151"/>
      <c r="AK51" s="60"/>
    </row>
    <row r="52" spans="2:37" s="51" customFormat="1">
      <c r="B52" s="54">
        <v>48</v>
      </c>
      <c r="C52" s="97" t="s">
        <v>26</v>
      </c>
      <c r="D52" s="104">
        <v>12</v>
      </c>
      <c r="E52" s="105">
        <v>1</v>
      </c>
      <c r="F52" s="55">
        <f t="shared" si="0"/>
        <v>8.3333333333333329E-2</v>
      </c>
      <c r="G52" s="104">
        <v>102</v>
      </c>
      <c r="H52" s="105">
        <v>18</v>
      </c>
      <c r="I52" s="55">
        <f t="shared" si="1"/>
        <v>0.17647058823529413</v>
      </c>
      <c r="J52" s="104">
        <v>7449</v>
      </c>
      <c r="K52" s="105">
        <v>2466</v>
      </c>
      <c r="L52" s="55">
        <f t="shared" si="2"/>
        <v>0.3310511478050745</v>
      </c>
      <c r="M52" s="104">
        <v>5345</v>
      </c>
      <c r="N52" s="105">
        <v>1609</v>
      </c>
      <c r="O52" s="55">
        <f t="shared" si="3"/>
        <v>0.30102899906454633</v>
      </c>
      <c r="P52" s="104">
        <v>3289</v>
      </c>
      <c r="Q52" s="105">
        <v>703</v>
      </c>
      <c r="R52" s="55">
        <f t="shared" si="4"/>
        <v>0.21374277896017027</v>
      </c>
      <c r="S52" s="104">
        <v>1615</v>
      </c>
      <c r="T52" s="105">
        <v>182</v>
      </c>
      <c r="U52" s="55">
        <f t="shared" si="5"/>
        <v>0.11269349845201239</v>
      </c>
      <c r="V52" s="104">
        <v>480</v>
      </c>
      <c r="W52" s="105">
        <v>33</v>
      </c>
      <c r="X52" s="55">
        <f t="shared" si="6"/>
        <v>6.8750000000000006E-2</v>
      </c>
      <c r="Y52" s="104">
        <f t="shared" si="7"/>
        <v>18292</v>
      </c>
      <c r="Z52" s="105">
        <f t="shared" si="7"/>
        <v>5012</v>
      </c>
      <c r="AA52" s="55">
        <f t="shared" si="8"/>
        <v>0.27399956265033892</v>
      </c>
      <c r="AB52" s="57"/>
      <c r="AC52" s="57"/>
      <c r="AD52" s="57"/>
      <c r="AF52" s="4"/>
      <c r="AG52" s="150"/>
      <c r="AH52" s="57"/>
      <c r="AI52" s="150"/>
      <c r="AJ52" s="151"/>
      <c r="AK52" s="60"/>
    </row>
    <row r="53" spans="2:37" s="51" customFormat="1">
      <c r="B53" s="54">
        <v>49</v>
      </c>
      <c r="C53" s="97" t="s">
        <v>27</v>
      </c>
      <c r="D53" s="104">
        <v>12</v>
      </c>
      <c r="E53" s="105">
        <v>0</v>
      </c>
      <c r="F53" s="55">
        <f t="shared" si="0"/>
        <v>0</v>
      </c>
      <c r="G53" s="104">
        <v>37</v>
      </c>
      <c r="H53" s="105">
        <v>8</v>
      </c>
      <c r="I53" s="55">
        <f t="shared" si="1"/>
        <v>0.21621621621621623</v>
      </c>
      <c r="J53" s="104">
        <v>7569</v>
      </c>
      <c r="K53" s="105">
        <v>1395</v>
      </c>
      <c r="L53" s="55">
        <f t="shared" si="2"/>
        <v>0.18430439952437574</v>
      </c>
      <c r="M53" s="104">
        <v>6047</v>
      </c>
      <c r="N53" s="105">
        <v>822</v>
      </c>
      <c r="O53" s="55">
        <f t="shared" si="3"/>
        <v>0.13593517446667769</v>
      </c>
      <c r="P53" s="104">
        <v>3256</v>
      </c>
      <c r="Q53" s="105">
        <v>324</v>
      </c>
      <c r="R53" s="55">
        <f t="shared" si="4"/>
        <v>9.9508599508599513E-2</v>
      </c>
      <c r="S53" s="104">
        <v>1285</v>
      </c>
      <c r="T53" s="105">
        <v>71</v>
      </c>
      <c r="U53" s="55">
        <f t="shared" si="5"/>
        <v>5.5252918287937741E-2</v>
      </c>
      <c r="V53" s="104">
        <v>412</v>
      </c>
      <c r="W53" s="105">
        <v>13</v>
      </c>
      <c r="X53" s="55">
        <f t="shared" si="6"/>
        <v>3.1553398058252427E-2</v>
      </c>
      <c r="Y53" s="104">
        <f t="shared" si="7"/>
        <v>18618</v>
      </c>
      <c r="Z53" s="105">
        <f t="shared" si="7"/>
        <v>2633</v>
      </c>
      <c r="AA53" s="55">
        <f t="shared" si="8"/>
        <v>0.14142227951444838</v>
      </c>
      <c r="AB53" s="57"/>
      <c r="AC53" s="57"/>
      <c r="AD53" s="57"/>
      <c r="AF53" s="4"/>
      <c r="AG53" s="150"/>
      <c r="AH53" s="57"/>
      <c r="AI53" s="150"/>
      <c r="AJ53" s="151"/>
      <c r="AK53" s="60"/>
    </row>
    <row r="54" spans="2:37" s="51" customFormat="1">
      <c r="B54" s="54">
        <v>50</v>
      </c>
      <c r="C54" s="97" t="s">
        <v>16</v>
      </c>
      <c r="D54" s="104">
        <v>27</v>
      </c>
      <c r="E54" s="105">
        <v>3</v>
      </c>
      <c r="F54" s="55">
        <f t="shared" si="0"/>
        <v>0.1111111111111111</v>
      </c>
      <c r="G54" s="104">
        <v>140</v>
      </c>
      <c r="H54" s="105">
        <v>19</v>
      </c>
      <c r="I54" s="55">
        <f t="shared" si="1"/>
        <v>0.1357142857142857</v>
      </c>
      <c r="J54" s="104">
        <v>6940</v>
      </c>
      <c r="K54" s="105">
        <v>1693</v>
      </c>
      <c r="L54" s="55">
        <f t="shared" si="2"/>
        <v>0.24394812680115274</v>
      </c>
      <c r="M54" s="104">
        <v>5201</v>
      </c>
      <c r="N54" s="105">
        <v>1103</v>
      </c>
      <c r="O54" s="55">
        <f t="shared" si="3"/>
        <v>0.21207460103826187</v>
      </c>
      <c r="P54" s="104">
        <v>2787</v>
      </c>
      <c r="Q54" s="105">
        <v>421</v>
      </c>
      <c r="R54" s="55">
        <f t="shared" si="4"/>
        <v>0.15105848582705417</v>
      </c>
      <c r="S54" s="104">
        <v>1027</v>
      </c>
      <c r="T54" s="105">
        <v>109</v>
      </c>
      <c r="U54" s="55">
        <f t="shared" si="5"/>
        <v>0.10613437195715676</v>
      </c>
      <c r="V54" s="104">
        <v>300</v>
      </c>
      <c r="W54" s="105">
        <v>22</v>
      </c>
      <c r="X54" s="55">
        <f t="shared" si="6"/>
        <v>7.3333333333333334E-2</v>
      </c>
      <c r="Y54" s="104">
        <f t="shared" si="7"/>
        <v>16422</v>
      </c>
      <c r="Z54" s="105">
        <f t="shared" si="7"/>
        <v>3370</v>
      </c>
      <c r="AA54" s="55">
        <f t="shared" si="8"/>
        <v>0.20521251979052491</v>
      </c>
      <c r="AB54" s="57"/>
      <c r="AC54" s="57"/>
      <c r="AD54" s="57"/>
      <c r="AF54" s="4"/>
      <c r="AG54" s="150"/>
      <c r="AH54" s="57"/>
      <c r="AI54" s="150"/>
      <c r="AJ54" s="151"/>
      <c r="AK54" s="60"/>
    </row>
    <row r="55" spans="2:37" s="51" customFormat="1">
      <c r="B55" s="54">
        <v>51</v>
      </c>
      <c r="C55" s="97" t="s">
        <v>48</v>
      </c>
      <c r="D55" s="104">
        <v>55</v>
      </c>
      <c r="E55" s="105">
        <v>9</v>
      </c>
      <c r="F55" s="55">
        <f t="shared" si="0"/>
        <v>0.16363636363636364</v>
      </c>
      <c r="G55" s="104">
        <v>160</v>
      </c>
      <c r="H55" s="105">
        <v>25</v>
      </c>
      <c r="I55" s="55">
        <f t="shared" si="1"/>
        <v>0.15625</v>
      </c>
      <c r="J55" s="104">
        <v>8871</v>
      </c>
      <c r="K55" s="105">
        <v>2929</v>
      </c>
      <c r="L55" s="55">
        <f t="shared" si="2"/>
        <v>0.33017698117461391</v>
      </c>
      <c r="M55" s="104">
        <v>6598</v>
      </c>
      <c r="N55" s="105">
        <v>2113</v>
      </c>
      <c r="O55" s="55">
        <f t="shared" si="3"/>
        <v>0.3202485601697484</v>
      </c>
      <c r="P55" s="104">
        <v>3851</v>
      </c>
      <c r="Q55" s="105">
        <v>913</v>
      </c>
      <c r="R55" s="55">
        <f t="shared" si="4"/>
        <v>0.23708127759023631</v>
      </c>
      <c r="S55" s="104">
        <v>1653</v>
      </c>
      <c r="T55" s="105">
        <v>276</v>
      </c>
      <c r="U55" s="55">
        <f t="shared" si="5"/>
        <v>0.16696914700544466</v>
      </c>
      <c r="V55" s="104">
        <v>557</v>
      </c>
      <c r="W55" s="105">
        <v>62</v>
      </c>
      <c r="X55" s="55">
        <f t="shared" si="6"/>
        <v>0.11131059245960502</v>
      </c>
      <c r="Y55" s="104">
        <f t="shared" si="7"/>
        <v>21745</v>
      </c>
      <c r="Z55" s="105">
        <f t="shared" si="7"/>
        <v>6327</v>
      </c>
      <c r="AA55" s="55">
        <f t="shared" si="8"/>
        <v>0.29096343987123474</v>
      </c>
      <c r="AB55" s="57"/>
      <c r="AC55" s="57"/>
      <c r="AD55" s="57"/>
      <c r="AF55" s="4"/>
      <c r="AG55" s="150"/>
      <c r="AH55" s="57"/>
      <c r="AI55" s="150"/>
      <c r="AJ55" s="151"/>
      <c r="AK55" s="60"/>
    </row>
    <row r="56" spans="2:37" s="51" customFormat="1">
      <c r="B56" s="54">
        <v>52</v>
      </c>
      <c r="C56" s="97" t="s">
        <v>4</v>
      </c>
      <c r="D56" s="104">
        <v>6</v>
      </c>
      <c r="E56" s="105">
        <v>0</v>
      </c>
      <c r="F56" s="55">
        <f t="shared" si="0"/>
        <v>0</v>
      </c>
      <c r="G56" s="104">
        <v>25</v>
      </c>
      <c r="H56" s="105">
        <v>5</v>
      </c>
      <c r="I56" s="55">
        <f t="shared" si="1"/>
        <v>0.2</v>
      </c>
      <c r="J56" s="104">
        <v>7140</v>
      </c>
      <c r="K56" s="105">
        <v>2170</v>
      </c>
      <c r="L56" s="55">
        <f t="shared" si="2"/>
        <v>0.30392156862745096</v>
      </c>
      <c r="M56" s="104">
        <v>5359</v>
      </c>
      <c r="N56" s="105">
        <v>1472</v>
      </c>
      <c r="O56" s="55">
        <f t="shared" si="3"/>
        <v>0.27467811158798283</v>
      </c>
      <c r="P56" s="104">
        <v>3275</v>
      </c>
      <c r="Q56" s="105">
        <v>606</v>
      </c>
      <c r="R56" s="55">
        <f t="shared" si="4"/>
        <v>0.1850381679389313</v>
      </c>
      <c r="S56" s="104">
        <v>1597</v>
      </c>
      <c r="T56" s="105">
        <v>195</v>
      </c>
      <c r="U56" s="55">
        <f t="shared" si="5"/>
        <v>0.12210394489668128</v>
      </c>
      <c r="V56" s="104">
        <v>565</v>
      </c>
      <c r="W56" s="105">
        <v>44</v>
      </c>
      <c r="X56" s="55">
        <f t="shared" si="6"/>
        <v>7.7876106194690264E-2</v>
      </c>
      <c r="Y56" s="104">
        <f t="shared" si="7"/>
        <v>17967</v>
      </c>
      <c r="Z56" s="105">
        <f t="shared" si="7"/>
        <v>4492</v>
      </c>
      <c r="AA56" s="55">
        <f t="shared" si="8"/>
        <v>0.2500139143986197</v>
      </c>
      <c r="AB56" s="57"/>
      <c r="AC56" s="57"/>
      <c r="AD56" s="57"/>
      <c r="AF56" s="4"/>
      <c r="AG56" s="150"/>
      <c r="AH56" s="57"/>
      <c r="AI56" s="150"/>
      <c r="AJ56" s="151"/>
      <c r="AK56" s="60"/>
    </row>
    <row r="57" spans="2:37" s="51" customFormat="1">
      <c r="B57" s="54">
        <v>53</v>
      </c>
      <c r="C57" s="97" t="s">
        <v>22</v>
      </c>
      <c r="D57" s="104">
        <v>32</v>
      </c>
      <c r="E57" s="105">
        <v>6</v>
      </c>
      <c r="F57" s="55">
        <f t="shared" si="0"/>
        <v>0.1875</v>
      </c>
      <c r="G57" s="104">
        <v>69</v>
      </c>
      <c r="H57" s="105">
        <v>4</v>
      </c>
      <c r="I57" s="55">
        <f t="shared" si="1"/>
        <v>5.7971014492753624E-2</v>
      </c>
      <c r="J57" s="104">
        <v>4037</v>
      </c>
      <c r="K57" s="105">
        <v>1081</v>
      </c>
      <c r="L57" s="55">
        <f t="shared" si="2"/>
        <v>0.26777309883576911</v>
      </c>
      <c r="M57" s="104">
        <v>3139</v>
      </c>
      <c r="N57" s="105">
        <v>683</v>
      </c>
      <c r="O57" s="55">
        <f t="shared" si="3"/>
        <v>0.21758521822236382</v>
      </c>
      <c r="P57" s="104">
        <v>1782</v>
      </c>
      <c r="Q57" s="105">
        <v>241</v>
      </c>
      <c r="R57" s="55">
        <f t="shared" si="4"/>
        <v>0.13524130190796857</v>
      </c>
      <c r="S57" s="104">
        <v>745</v>
      </c>
      <c r="T57" s="105">
        <v>89</v>
      </c>
      <c r="U57" s="55">
        <f t="shared" si="5"/>
        <v>0.11946308724832215</v>
      </c>
      <c r="V57" s="104">
        <v>243</v>
      </c>
      <c r="W57" s="105">
        <v>17</v>
      </c>
      <c r="X57" s="55">
        <f t="shared" si="6"/>
        <v>6.9958847736625515E-2</v>
      </c>
      <c r="Y57" s="104">
        <f t="shared" si="7"/>
        <v>10047</v>
      </c>
      <c r="Z57" s="105">
        <f t="shared" si="7"/>
        <v>2121</v>
      </c>
      <c r="AA57" s="55">
        <f t="shared" si="8"/>
        <v>0.21110779337115557</v>
      </c>
      <c r="AB57" s="57"/>
      <c r="AC57" s="57"/>
      <c r="AD57" s="57"/>
      <c r="AF57" s="4"/>
      <c r="AG57" s="150"/>
      <c r="AH57" s="57"/>
      <c r="AI57" s="150"/>
      <c r="AJ57" s="151"/>
      <c r="AK57" s="60"/>
    </row>
    <row r="58" spans="2:37" s="51" customFormat="1">
      <c r="B58" s="54">
        <v>54</v>
      </c>
      <c r="C58" s="97" t="s">
        <v>28</v>
      </c>
      <c r="D58" s="104">
        <v>63</v>
      </c>
      <c r="E58" s="105">
        <v>6</v>
      </c>
      <c r="F58" s="55">
        <f t="shared" si="0"/>
        <v>9.5238095238095233E-2</v>
      </c>
      <c r="G58" s="104">
        <v>150</v>
      </c>
      <c r="H58" s="105">
        <v>24</v>
      </c>
      <c r="I58" s="55">
        <f t="shared" si="1"/>
        <v>0.16</v>
      </c>
      <c r="J58" s="104">
        <v>6627</v>
      </c>
      <c r="K58" s="105">
        <v>2187</v>
      </c>
      <c r="L58" s="55">
        <f t="shared" si="2"/>
        <v>0.33001358080579446</v>
      </c>
      <c r="M58" s="104">
        <v>5037</v>
      </c>
      <c r="N58" s="105">
        <v>1522</v>
      </c>
      <c r="O58" s="55">
        <f t="shared" si="3"/>
        <v>0.30216398649990073</v>
      </c>
      <c r="P58" s="104">
        <v>3062</v>
      </c>
      <c r="Q58" s="105">
        <v>721</v>
      </c>
      <c r="R58" s="55">
        <f t="shared" si="4"/>
        <v>0.23546701502286088</v>
      </c>
      <c r="S58" s="104">
        <v>1318</v>
      </c>
      <c r="T58" s="105">
        <v>205</v>
      </c>
      <c r="U58" s="55">
        <f t="shared" si="5"/>
        <v>0.15553869499241274</v>
      </c>
      <c r="V58" s="104">
        <v>397</v>
      </c>
      <c r="W58" s="105">
        <v>38</v>
      </c>
      <c r="X58" s="55">
        <f t="shared" si="6"/>
        <v>9.5717884130982367E-2</v>
      </c>
      <c r="Y58" s="104">
        <f t="shared" si="7"/>
        <v>16654</v>
      </c>
      <c r="Z58" s="105">
        <f t="shared" si="7"/>
        <v>4703</v>
      </c>
      <c r="AA58" s="55">
        <f t="shared" si="8"/>
        <v>0.28239461991113246</v>
      </c>
      <c r="AB58" s="57"/>
      <c r="AC58" s="57"/>
      <c r="AD58" s="57"/>
      <c r="AF58" s="4"/>
      <c r="AG58" s="150"/>
      <c r="AH58" s="57"/>
      <c r="AI58" s="150"/>
      <c r="AJ58" s="151"/>
      <c r="AK58" s="60"/>
    </row>
    <row r="59" spans="2:37" s="51" customFormat="1">
      <c r="B59" s="54">
        <v>55</v>
      </c>
      <c r="C59" s="97" t="s">
        <v>17</v>
      </c>
      <c r="D59" s="104">
        <v>25</v>
      </c>
      <c r="E59" s="105">
        <v>6</v>
      </c>
      <c r="F59" s="55">
        <f t="shared" si="0"/>
        <v>0.24</v>
      </c>
      <c r="G59" s="104">
        <v>106</v>
      </c>
      <c r="H59" s="105">
        <v>11</v>
      </c>
      <c r="I59" s="55">
        <f t="shared" si="1"/>
        <v>0.10377358490566038</v>
      </c>
      <c r="J59" s="104">
        <v>7175</v>
      </c>
      <c r="K59" s="105">
        <v>1970</v>
      </c>
      <c r="L59" s="55">
        <f t="shared" si="2"/>
        <v>0.27456445993031359</v>
      </c>
      <c r="M59" s="104">
        <v>5748</v>
      </c>
      <c r="N59" s="105">
        <v>1502</v>
      </c>
      <c r="O59" s="55">
        <f t="shared" si="3"/>
        <v>0.26130828114126653</v>
      </c>
      <c r="P59" s="104">
        <v>3123</v>
      </c>
      <c r="Q59" s="105">
        <v>572</v>
      </c>
      <c r="R59" s="55">
        <f t="shared" si="4"/>
        <v>0.18315722062119758</v>
      </c>
      <c r="S59" s="104">
        <v>1044</v>
      </c>
      <c r="T59" s="105">
        <v>110</v>
      </c>
      <c r="U59" s="55">
        <f t="shared" si="5"/>
        <v>0.1053639846743295</v>
      </c>
      <c r="V59" s="104">
        <v>282</v>
      </c>
      <c r="W59" s="105">
        <v>21</v>
      </c>
      <c r="X59" s="55">
        <f t="shared" si="6"/>
        <v>7.4468085106382975E-2</v>
      </c>
      <c r="Y59" s="104">
        <f t="shared" si="7"/>
        <v>17503</v>
      </c>
      <c r="Z59" s="105">
        <f t="shared" si="7"/>
        <v>4192</v>
      </c>
      <c r="AA59" s="55">
        <f t="shared" si="8"/>
        <v>0.23950179969148147</v>
      </c>
      <c r="AB59" s="57"/>
      <c r="AC59" s="57"/>
      <c r="AD59" s="57"/>
      <c r="AF59" s="4"/>
      <c r="AG59" s="150"/>
      <c r="AH59" s="57"/>
      <c r="AI59" s="150"/>
      <c r="AJ59" s="151"/>
      <c r="AK59" s="60"/>
    </row>
    <row r="60" spans="2:37" s="51" customFormat="1">
      <c r="B60" s="54">
        <v>56</v>
      </c>
      <c r="C60" s="97" t="s">
        <v>10</v>
      </c>
      <c r="D60" s="104">
        <v>12</v>
      </c>
      <c r="E60" s="105">
        <v>1</v>
      </c>
      <c r="F60" s="55">
        <f t="shared" si="0"/>
        <v>8.3333333333333329E-2</v>
      </c>
      <c r="G60" s="104">
        <v>51</v>
      </c>
      <c r="H60" s="105">
        <v>2</v>
      </c>
      <c r="I60" s="55">
        <f t="shared" si="1"/>
        <v>3.9215686274509803E-2</v>
      </c>
      <c r="J60" s="104">
        <v>4809</v>
      </c>
      <c r="K60" s="105">
        <v>975</v>
      </c>
      <c r="L60" s="55">
        <f t="shared" si="2"/>
        <v>0.20274485339987525</v>
      </c>
      <c r="M60" s="104">
        <v>3436</v>
      </c>
      <c r="N60" s="105">
        <v>519</v>
      </c>
      <c r="O60" s="55">
        <f t="shared" si="3"/>
        <v>0.1510477299185099</v>
      </c>
      <c r="P60" s="104">
        <v>1768</v>
      </c>
      <c r="Q60" s="105">
        <v>169</v>
      </c>
      <c r="R60" s="55">
        <f t="shared" si="4"/>
        <v>9.5588235294117641E-2</v>
      </c>
      <c r="S60" s="104">
        <v>696</v>
      </c>
      <c r="T60" s="105">
        <v>27</v>
      </c>
      <c r="U60" s="55">
        <f t="shared" si="5"/>
        <v>3.8793103448275863E-2</v>
      </c>
      <c r="V60" s="104">
        <v>229</v>
      </c>
      <c r="W60" s="105">
        <v>7</v>
      </c>
      <c r="X60" s="55">
        <f t="shared" si="6"/>
        <v>3.0567685589519649E-2</v>
      </c>
      <c r="Y60" s="104">
        <f t="shared" si="7"/>
        <v>11001</v>
      </c>
      <c r="Z60" s="105">
        <f t="shared" si="7"/>
        <v>1700</v>
      </c>
      <c r="AA60" s="55">
        <f t="shared" si="8"/>
        <v>0.15453140623579675</v>
      </c>
      <c r="AB60" s="57"/>
      <c r="AC60" s="57"/>
      <c r="AD60" s="57"/>
      <c r="AF60" s="4"/>
      <c r="AG60" s="150"/>
      <c r="AH60" s="57"/>
      <c r="AI60" s="150"/>
      <c r="AJ60" s="151"/>
      <c r="AK60" s="60"/>
    </row>
    <row r="61" spans="2:37" s="51" customFormat="1">
      <c r="B61" s="54">
        <v>57</v>
      </c>
      <c r="C61" s="97" t="s">
        <v>49</v>
      </c>
      <c r="D61" s="104">
        <v>25</v>
      </c>
      <c r="E61" s="105">
        <v>6</v>
      </c>
      <c r="F61" s="55">
        <f t="shared" si="0"/>
        <v>0.24</v>
      </c>
      <c r="G61" s="104">
        <v>56</v>
      </c>
      <c r="H61" s="105">
        <v>7</v>
      </c>
      <c r="I61" s="55">
        <f t="shared" si="1"/>
        <v>0.125</v>
      </c>
      <c r="J61" s="104">
        <v>3000</v>
      </c>
      <c r="K61" s="105">
        <v>674</v>
      </c>
      <c r="L61" s="55">
        <f t="shared" si="2"/>
        <v>0.22466666666666665</v>
      </c>
      <c r="M61" s="104">
        <v>2490</v>
      </c>
      <c r="N61" s="105">
        <v>417</v>
      </c>
      <c r="O61" s="55">
        <f t="shared" si="3"/>
        <v>0.1674698795180723</v>
      </c>
      <c r="P61" s="104">
        <v>1528</v>
      </c>
      <c r="Q61" s="105">
        <v>171</v>
      </c>
      <c r="R61" s="55">
        <f t="shared" si="4"/>
        <v>0.11191099476439791</v>
      </c>
      <c r="S61" s="104">
        <v>735</v>
      </c>
      <c r="T61" s="105">
        <v>72</v>
      </c>
      <c r="U61" s="55">
        <f t="shared" si="5"/>
        <v>9.7959183673469383E-2</v>
      </c>
      <c r="V61" s="104">
        <v>208</v>
      </c>
      <c r="W61" s="105">
        <v>15</v>
      </c>
      <c r="X61" s="55">
        <f t="shared" si="6"/>
        <v>7.2115384615384609E-2</v>
      </c>
      <c r="Y61" s="104">
        <f t="shared" si="7"/>
        <v>8042</v>
      </c>
      <c r="Z61" s="105">
        <f t="shared" si="7"/>
        <v>1362</v>
      </c>
      <c r="AA61" s="55">
        <f t="shared" si="8"/>
        <v>0.16936085550857996</v>
      </c>
      <c r="AB61" s="57"/>
      <c r="AC61" s="57"/>
      <c r="AD61" s="57"/>
      <c r="AF61" s="4"/>
      <c r="AG61" s="150"/>
      <c r="AH61" s="57"/>
      <c r="AI61" s="150"/>
      <c r="AJ61" s="151"/>
      <c r="AK61" s="60"/>
    </row>
    <row r="62" spans="2:37" s="51" customFormat="1">
      <c r="B62" s="54">
        <v>58</v>
      </c>
      <c r="C62" s="97" t="s">
        <v>29</v>
      </c>
      <c r="D62" s="104">
        <v>16</v>
      </c>
      <c r="E62" s="105">
        <v>4</v>
      </c>
      <c r="F62" s="55">
        <f t="shared" si="0"/>
        <v>0.25</v>
      </c>
      <c r="G62" s="104">
        <v>35</v>
      </c>
      <c r="H62" s="105">
        <v>10</v>
      </c>
      <c r="I62" s="55">
        <f t="shared" si="1"/>
        <v>0.2857142857142857</v>
      </c>
      <c r="J62" s="104">
        <v>3612</v>
      </c>
      <c r="K62" s="105">
        <v>1377</v>
      </c>
      <c r="L62" s="55">
        <f t="shared" si="2"/>
        <v>0.3812292358803987</v>
      </c>
      <c r="M62" s="104">
        <v>2870</v>
      </c>
      <c r="N62" s="105">
        <v>995</v>
      </c>
      <c r="O62" s="55">
        <f t="shared" si="3"/>
        <v>0.34668989547038326</v>
      </c>
      <c r="P62" s="104">
        <v>1775</v>
      </c>
      <c r="Q62" s="105">
        <v>502</v>
      </c>
      <c r="R62" s="55">
        <f t="shared" si="4"/>
        <v>0.28281690140845073</v>
      </c>
      <c r="S62" s="104">
        <v>794</v>
      </c>
      <c r="T62" s="105">
        <v>147</v>
      </c>
      <c r="U62" s="55">
        <f t="shared" si="5"/>
        <v>0.18513853904282115</v>
      </c>
      <c r="V62" s="104">
        <v>270</v>
      </c>
      <c r="W62" s="105">
        <v>25</v>
      </c>
      <c r="X62" s="55">
        <f t="shared" si="6"/>
        <v>9.2592592592592587E-2</v>
      </c>
      <c r="Y62" s="104">
        <f t="shared" si="7"/>
        <v>9372</v>
      </c>
      <c r="Z62" s="105">
        <f t="shared" si="7"/>
        <v>3060</v>
      </c>
      <c r="AA62" s="55">
        <f t="shared" si="8"/>
        <v>0.32650448143405891</v>
      </c>
      <c r="AB62" s="57"/>
      <c r="AC62" s="57"/>
      <c r="AD62" s="57"/>
      <c r="AF62" s="4"/>
      <c r="AG62" s="150"/>
      <c r="AH62" s="57"/>
      <c r="AI62" s="150"/>
      <c r="AJ62" s="151"/>
      <c r="AK62" s="60"/>
    </row>
    <row r="63" spans="2:37" s="51" customFormat="1">
      <c r="B63" s="54">
        <v>59</v>
      </c>
      <c r="C63" s="97" t="s">
        <v>23</v>
      </c>
      <c r="D63" s="104">
        <v>43</v>
      </c>
      <c r="E63" s="105">
        <v>4</v>
      </c>
      <c r="F63" s="55">
        <f t="shared" si="0"/>
        <v>9.3023255813953487E-2</v>
      </c>
      <c r="G63" s="104">
        <v>137</v>
      </c>
      <c r="H63" s="105">
        <v>30</v>
      </c>
      <c r="I63" s="55">
        <f t="shared" si="1"/>
        <v>0.21897810218978103</v>
      </c>
      <c r="J63" s="104">
        <v>27210</v>
      </c>
      <c r="K63" s="105">
        <v>6044</v>
      </c>
      <c r="L63" s="55">
        <f t="shared" si="2"/>
        <v>0.22212421903711871</v>
      </c>
      <c r="M63" s="104">
        <v>21591</v>
      </c>
      <c r="N63" s="105">
        <v>4002</v>
      </c>
      <c r="O63" s="55">
        <f t="shared" si="3"/>
        <v>0.18535500903154092</v>
      </c>
      <c r="P63" s="104">
        <v>12656</v>
      </c>
      <c r="Q63" s="105">
        <v>1566</v>
      </c>
      <c r="R63" s="55">
        <f t="shared" si="4"/>
        <v>0.12373577749683945</v>
      </c>
      <c r="S63" s="104">
        <v>4795</v>
      </c>
      <c r="T63" s="105">
        <v>323</v>
      </c>
      <c r="U63" s="55">
        <f t="shared" si="5"/>
        <v>6.7361835245046922E-2</v>
      </c>
      <c r="V63" s="104">
        <v>1537</v>
      </c>
      <c r="W63" s="105">
        <v>54</v>
      </c>
      <c r="X63" s="55">
        <f t="shared" si="6"/>
        <v>3.5133376707872477E-2</v>
      </c>
      <c r="Y63" s="104">
        <f t="shared" si="7"/>
        <v>67969</v>
      </c>
      <c r="Z63" s="105">
        <f t="shared" si="7"/>
        <v>12023</v>
      </c>
      <c r="AA63" s="55">
        <f t="shared" si="8"/>
        <v>0.17688946431461403</v>
      </c>
      <c r="AB63" s="57"/>
      <c r="AC63" s="57"/>
      <c r="AD63" s="57"/>
      <c r="AF63" s="4"/>
      <c r="AG63" s="150"/>
      <c r="AH63" s="57"/>
      <c r="AI63" s="150"/>
      <c r="AJ63" s="151"/>
      <c r="AK63" s="60"/>
    </row>
    <row r="64" spans="2:37" s="51" customFormat="1">
      <c r="B64" s="54">
        <v>60</v>
      </c>
      <c r="C64" s="97" t="s">
        <v>50</v>
      </c>
      <c r="D64" s="104">
        <v>27</v>
      </c>
      <c r="E64" s="105">
        <v>7</v>
      </c>
      <c r="F64" s="55">
        <f t="shared" si="0"/>
        <v>0.25925925925925924</v>
      </c>
      <c r="G64" s="104">
        <v>64</v>
      </c>
      <c r="H64" s="105">
        <v>5</v>
      </c>
      <c r="I64" s="55">
        <f t="shared" si="1"/>
        <v>7.8125E-2</v>
      </c>
      <c r="J64" s="104">
        <v>3640</v>
      </c>
      <c r="K64" s="105">
        <v>766</v>
      </c>
      <c r="L64" s="55">
        <f t="shared" si="2"/>
        <v>0.21043956043956044</v>
      </c>
      <c r="M64" s="104">
        <v>2665</v>
      </c>
      <c r="N64" s="105">
        <v>434</v>
      </c>
      <c r="O64" s="55">
        <f t="shared" si="3"/>
        <v>0.16285178236397749</v>
      </c>
      <c r="P64" s="104">
        <v>1549</v>
      </c>
      <c r="Q64" s="105">
        <v>133</v>
      </c>
      <c r="R64" s="55">
        <f t="shared" si="4"/>
        <v>8.5861846352485477E-2</v>
      </c>
      <c r="S64" s="104">
        <v>637</v>
      </c>
      <c r="T64" s="105">
        <v>51</v>
      </c>
      <c r="U64" s="55">
        <f t="shared" si="5"/>
        <v>8.0062794348508631E-2</v>
      </c>
      <c r="V64" s="104">
        <v>184</v>
      </c>
      <c r="W64" s="105">
        <v>9</v>
      </c>
      <c r="X64" s="55">
        <f t="shared" si="6"/>
        <v>4.8913043478260872E-2</v>
      </c>
      <c r="Y64" s="104">
        <f t="shared" si="7"/>
        <v>8766</v>
      </c>
      <c r="Z64" s="105">
        <f t="shared" si="7"/>
        <v>1405</v>
      </c>
      <c r="AA64" s="55">
        <f t="shared" si="8"/>
        <v>0.16027834816335843</v>
      </c>
      <c r="AB64" s="57"/>
      <c r="AC64" s="57"/>
      <c r="AD64" s="57"/>
      <c r="AF64" s="4"/>
      <c r="AG64" s="150"/>
      <c r="AH64" s="57"/>
      <c r="AI64" s="150"/>
      <c r="AJ64" s="151"/>
      <c r="AK64" s="60"/>
    </row>
    <row r="65" spans="2:37" s="51" customFormat="1">
      <c r="B65" s="54">
        <v>61</v>
      </c>
      <c r="C65" s="97" t="s">
        <v>18</v>
      </c>
      <c r="D65" s="104">
        <v>1</v>
      </c>
      <c r="E65" s="105">
        <v>0</v>
      </c>
      <c r="F65" s="55">
        <f t="shared" si="0"/>
        <v>0</v>
      </c>
      <c r="G65" s="104">
        <v>14</v>
      </c>
      <c r="H65" s="105">
        <v>3</v>
      </c>
      <c r="I65" s="55">
        <f t="shared" si="1"/>
        <v>0.21428571428571427</v>
      </c>
      <c r="J65" s="104">
        <v>3341</v>
      </c>
      <c r="K65" s="105">
        <v>816</v>
      </c>
      <c r="L65" s="55">
        <f t="shared" si="2"/>
        <v>0.24423825202035318</v>
      </c>
      <c r="M65" s="104">
        <v>2393</v>
      </c>
      <c r="N65" s="105">
        <v>476</v>
      </c>
      <c r="O65" s="55">
        <f t="shared" si="3"/>
        <v>0.19891349770162975</v>
      </c>
      <c r="P65" s="104">
        <v>1270</v>
      </c>
      <c r="Q65" s="105">
        <v>207</v>
      </c>
      <c r="R65" s="55">
        <f t="shared" si="4"/>
        <v>0.16299212598425197</v>
      </c>
      <c r="S65" s="104">
        <v>506</v>
      </c>
      <c r="T65" s="105">
        <v>53</v>
      </c>
      <c r="U65" s="55">
        <f t="shared" si="5"/>
        <v>0.10474308300395258</v>
      </c>
      <c r="V65" s="104">
        <v>156</v>
      </c>
      <c r="W65" s="105">
        <v>11</v>
      </c>
      <c r="X65" s="55">
        <f t="shared" si="6"/>
        <v>7.0512820512820512E-2</v>
      </c>
      <c r="Y65" s="104">
        <f t="shared" si="7"/>
        <v>7681</v>
      </c>
      <c r="Z65" s="105">
        <f t="shared" si="7"/>
        <v>1566</v>
      </c>
      <c r="AA65" s="55">
        <f t="shared" si="8"/>
        <v>0.20387970316365056</v>
      </c>
      <c r="AB65" s="57"/>
      <c r="AC65" s="57"/>
      <c r="AD65" s="57"/>
      <c r="AF65" s="4"/>
      <c r="AG65" s="150"/>
      <c r="AH65" s="57"/>
      <c r="AI65" s="150"/>
      <c r="AJ65" s="151"/>
      <c r="AK65" s="60"/>
    </row>
    <row r="66" spans="2:37" s="51" customFormat="1">
      <c r="B66" s="54">
        <v>62</v>
      </c>
      <c r="C66" s="97" t="s">
        <v>19</v>
      </c>
      <c r="D66" s="104">
        <v>19</v>
      </c>
      <c r="E66" s="105">
        <v>1</v>
      </c>
      <c r="F66" s="55">
        <f t="shared" si="0"/>
        <v>5.2631578947368418E-2</v>
      </c>
      <c r="G66" s="104">
        <v>47</v>
      </c>
      <c r="H66" s="105">
        <v>5</v>
      </c>
      <c r="I66" s="55">
        <f t="shared" si="1"/>
        <v>0.10638297872340426</v>
      </c>
      <c r="J66" s="104">
        <v>4853</v>
      </c>
      <c r="K66" s="105">
        <v>984</v>
      </c>
      <c r="L66" s="55">
        <f t="shared" si="2"/>
        <v>0.20276117865237997</v>
      </c>
      <c r="M66" s="104">
        <v>3708</v>
      </c>
      <c r="N66" s="105">
        <v>574</v>
      </c>
      <c r="O66" s="55">
        <f t="shared" si="3"/>
        <v>0.15480043149946063</v>
      </c>
      <c r="P66" s="104">
        <v>1874</v>
      </c>
      <c r="Q66" s="105">
        <v>180</v>
      </c>
      <c r="R66" s="55">
        <f t="shared" si="4"/>
        <v>9.6051227321237997E-2</v>
      </c>
      <c r="S66" s="104">
        <v>771</v>
      </c>
      <c r="T66" s="105">
        <v>48</v>
      </c>
      <c r="U66" s="55">
        <f t="shared" si="5"/>
        <v>6.2256809338521402E-2</v>
      </c>
      <c r="V66" s="104">
        <v>274</v>
      </c>
      <c r="W66" s="105">
        <v>10</v>
      </c>
      <c r="X66" s="55">
        <f t="shared" si="6"/>
        <v>3.6496350364963501E-2</v>
      </c>
      <c r="Y66" s="104">
        <f t="shared" si="7"/>
        <v>11546</v>
      </c>
      <c r="Z66" s="105">
        <f t="shared" si="7"/>
        <v>1802</v>
      </c>
      <c r="AA66" s="55">
        <f t="shared" si="8"/>
        <v>0.15607136670708471</v>
      </c>
      <c r="AB66" s="57"/>
      <c r="AC66" s="57"/>
      <c r="AD66" s="57"/>
      <c r="AF66" s="4"/>
      <c r="AG66" s="150"/>
      <c r="AH66" s="57"/>
      <c r="AI66" s="150"/>
      <c r="AJ66" s="151"/>
      <c r="AK66" s="60"/>
    </row>
    <row r="67" spans="2:37" s="51" customFormat="1">
      <c r="B67" s="54">
        <v>63</v>
      </c>
      <c r="C67" s="97" t="s">
        <v>30</v>
      </c>
      <c r="D67" s="104">
        <v>3</v>
      </c>
      <c r="E67" s="105">
        <v>1</v>
      </c>
      <c r="F67" s="55">
        <f t="shared" si="0"/>
        <v>0.33333333333333331</v>
      </c>
      <c r="G67" s="104">
        <v>12</v>
      </c>
      <c r="H67" s="105">
        <v>5</v>
      </c>
      <c r="I67" s="55">
        <f t="shared" si="1"/>
        <v>0.41666666666666669</v>
      </c>
      <c r="J67" s="104">
        <v>3350</v>
      </c>
      <c r="K67" s="105">
        <v>1037</v>
      </c>
      <c r="L67" s="55">
        <f t="shared" si="2"/>
        <v>0.30955223880597016</v>
      </c>
      <c r="M67" s="104">
        <v>2487</v>
      </c>
      <c r="N67" s="105">
        <v>708</v>
      </c>
      <c r="O67" s="55">
        <f t="shared" si="3"/>
        <v>0.28468033775633295</v>
      </c>
      <c r="P67" s="104">
        <v>1566</v>
      </c>
      <c r="Q67" s="105">
        <v>286</v>
      </c>
      <c r="R67" s="55">
        <f t="shared" si="4"/>
        <v>0.18263090676883781</v>
      </c>
      <c r="S67" s="104">
        <v>723</v>
      </c>
      <c r="T67" s="105">
        <v>92</v>
      </c>
      <c r="U67" s="55">
        <f t="shared" si="5"/>
        <v>0.1272475795297372</v>
      </c>
      <c r="V67" s="104">
        <v>208</v>
      </c>
      <c r="W67" s="105">
        <v>13</v>
      </c>
      <c r="X67" s="55">
        <f t="shared" si="6"/>
        <v>6.25E-2</v>
      </c>
      <c r="Y67" s="104">
        <f t="shared" si="7"/>
        <v>8349</v>
      </c>
      <c r="Z67" s="105">
        <f t="shared" si="7"/>
        <v>2142</v>
      </c>
      <c r="AA67" s="55">
        <f t="shared" si="8"/>
        <v>0.25655767157743442</v>
      </c>
      <c r="AB67" s="57"/>
      <c r="AC67" s="57"/>
      <c r="AD67" s="57"/>
      <c r="AF67" s="4"/>
      <c r="AG67" s="150"/>
      <c r="AH67" s="57"/>
      <c r="AI67" s="150"/>
      <c r="AJ67" s="151"/>
      <c r="AK67" s="60"/>
    </row>
    <row r="68" spans="2:37" s="51" customFormat="1">
      <c r="B68" s="54">
        <v>64</v>
      </c>
      <c r="C68" s="97" t="s">
        <v>51</v>
      </c>
      <c r="D68" s="104">
        <v>68</v>
      </c>
      <c r="E68" s="105">
        <v>10</v>
      </c>
      <c r="F68" s="55">
        <f t="shared" si="0"/>
        <v>0.14705882352941177</v>
      </c>
      <c r="G68" s="104">
        <v>128</v>
      </c>
      <c r="H68" s="105">
        <v>9</v>
      </c>
      <c r="I68" s="55">
        <f t="shared" si="1"/>
        <v>7.03125E-2</v>
      </c>
      <c r="J68" s="104">
        <v>3699</v>
      </c>
      <c r="K68" s="105">
        <v>616</v>
      </c>
      <c r="L68" s="55">
        <f t="shared" si="2"/>
        <v>0.16653149499864828</v>
      </c>
      <c r="M68" s="104">
        <v>2485</v>
      </c>
      <c r="N68" s="105">
        <v>278</v>
      </c>
      <c r="O68" s="55">
        <f t="shared" si="3"/>
        <v>0.11187122736418512</v>
      </c>
      <c r="P68" s="104">
        <v>1469</v>
      </c>
      <c r="Q68" s="105">
        <v>106</v>
      </c>
      <c r="R68" s="55">
        <f t="shared" si="4"/>
        <v>7.2157930565010214E-2</v>
      </c>
      <c r="S68" s="104">
        <v>612</v>
      </c>
      <c r="T68" s="105">
        <v>24</v>
      </c>
      <c r="U68" s="55">
        <f t="shared" si="5"/>
        <v>3.9215686274509803E-2</v>
      </c>
      <c r="V68" s="104">
        <v>211</v>
      </c>
      <c r="W68" s="105">
        <v>3</v>
      </c>
      <c r="X68" s="55">
        <f t="shared" si="6"/>
        <v>1.4218009478672985E-2</v>
      </c>
      <c r="Y68" s="104">
        <f t="shared" si="7"/>
        <v>8672</v>
      </c>
      <c r="Z68" s="105">
        <f t="shared" si="7"/>
        <v>1046</v>
      </c>
      <c r="AA68" s="55">
        <f t="shared" si="8"/>
        <v>0.12061808118081181</v>
      </c>
      <c r="AB68" s="57"/>
      <c r="AC68" s="57"/>
      <c r="AD68" s="57"/>
      <c r="AF68" s="4"/>
      <c r="AG68" s="150"/>
      <c r="AH68" s="57"/>
      <c r="AI68" s="150"/>
      <c r="AJ68" s="151"/>
      <c r="AK68" s="60"/>
    </row>
    <row r="69" spans="2:37" s="51" customFormat="1">
      <c r="B69" s="54">
        <v>65</v>
      </c>
      <c r="C69" s="97" t="s">
        <v>11</v>
      </c>
      <c r="D69" s="104">
        <v>6</v>
      </c>
      <c r="E69" s="105">
        <v>0</v>
      </c>
      <c r="F69" s="55">
        <f t="shared" si="0"/>
        <v>0</v>
      </c>
      <c r="G69" s="104">
        <v>23</v>
      </c>
      <c r="H69" s="105">
        <v>1</v>
      </c>
      <c r="I69" s="55">
        <f t="shared" si="1"/>
        <v>4.3478260869565216E-2</v>
      </c>
      <c r="J69" s="104">
        <v>1775</v>
      </c>
      <c r="K69" s="105">
        <v>442</v>
      </c>
      <c r="L69" s="55">
        <f t="shared" si="2"/>
        <v>0.24901408450704227</v>
      </c>
      <c r="M69" s="104">
        <v>1219</v>
      </c>
      <c r="N69" s="105">
        <v>263</v>
      </c>
      <c r="O69" s="55">
        <f t="shared" si="3"/>
        <v>0.21575061525840852</v>
      </c>
      <c r="P69" s="104">
        <v>770</v>
      </c>
      <c r="Q69" s="105">
        <v>97</v>
      </c>
      <c r="R69" s="55">
        <f t="shared" si="4"/>
        <v>0.12597402597402596</v>
      </c>
      <c r="S69" s="104">
        <v>392</v>
      </c>
      <c r="T69" s="105">
        <v>25</v>
      </c>
      <c r="U69" s="55">
        <f t="shared" si="5"/>
        <v>6.3775510204081634E-2</v>
      </c>
      <c r="V69" s="104">
        <v>138</v>
      </c>
      <c r="W69" s="105">
        <v>4</v>
      </c>
      <c r="X69" s="55">
        <f t="shared" si="6"/>
        <v>2.8985507246376812E-2</v>
      </c>
      <c r="Y69" s="104">
        <f t="shared" si="7"/>
        <v>4323</v>
      </c>
      <c r="Z69" s="105">
        <f t="shared" si="7"/>
        <v>832</v>
      </c>
      <c r="AA69" s="55">
        <f t="shared" si="8"/>
        <v>0.19245894055054361</v>
      </c>
      <c r="AB69" s="57"/>
      <c r="AC69" s="57"/>
      <c r="AD69" s="57"/>
      <c r="AF69" s="4"/>
      <c r="AG69" s="150"/>
      <c r="AH69" s="57"/>
      <c r="AI69" s="150"/>
      <c r="AJ69" s="151"/>
      <c r="AK69" s="60"/>
    </row>
    <row r="70" spans="2:37" s="51" customFormat="1">
      <c r="B70" s="54">
        <v>66</v>
      </c>
      <c r="C70" s="97" t="s">
        <v>5</v>
      </c>
      <c r="D70" s="104">
        <v>2</v>
      </c>
      <c r="E70" s="105">
        <v>1</v>
      </c>
      <c r="F70" s="55">
        <f t="shared" ref="F70:F78" si="13">IFERROR(E70/D70,"-")</f>
        <v>0.5</v>
      </c>
      <c r="G70" s="104">
        <v>6</v>
      </c>
      <c r="H70" s="105">
        <v>1</v>
      </c>
      <c r="I70" s="55">
        <f t="shared" ref="I70:I78" si="14">IFERROR(H70/G70,"-")</f>
        <v>0.16666666666666666</v>
      </c>
      <c r="J70" s="104">
        <v>1947</v>
      </c>
      <c r="K70" s="105">
        <v>989</v>
      </c>
      <c r="L70" s="55">
        <f t="shared" ref="L70:L78" si="15">IFERROR(K70/J70,"-")</f>
        <v>0.50796096558808423</v>
      </c>
      <c r="M70" s="104">
        <v>1242</v>
      </c>
      <c r="N70" s="105">
        <v>644</v>
      </c>
      <c r="O70" s="55">
        <f t="shared" ref="O70:O78" si="16">IFERROR(N70/M70,"-")</f>
        <v>0.51851851851851849</v>
      </c>
      <c r="P70" s="104">
        <v>730</v>
      </c>
      <c r="Q70" s="105">
        <v>327</v>
      </c>
      <c r="R70" s="55">
        <f t="shared" ref="R70:R78" si="17">IFERROR(Q70/P70,"-")</f>
        <v>0.44794520547945205</v>
      </c>
      <c r="S70" s="104">
        <v>379</v>
      </c>
      <c r="T70" s="105">
        <v>133</v>
      </c>
      <c r="U70" s="55">
        <f t="shared" ref="U70:U78" si="18">IFERROR(T70/S70,"-")</f>
        <v>0.35092348284960423</v>
      </c>
      <c r="V70" s="104">
        <v>142</v>
      </c>
      <c r="W70" s="105">
        <v>28</v>
      </c>
      <c r="X70" s="55">
        <f t="shared" ref="X70:X78" si="19">IFERROR(W70/V70,"-")</f>
        <v>0.19718309859154928</v>
      </c>
      <c r="Y70" s="104">
        <f t="shared" ref="Y70:Z78" si="20">SUM(D70,G70,J70,M70,P70,S70,V70)</f>
        <v>4448</v>
      </c>
      <c r="Z70" s="105">
        <f t="shared" si="20"/>
        <v>2123</v>
      </c>
      <c r="AA70" s="55">
        <f t="shared" ref="AA70:AA78" si="21">IFERROR(Z70/Y70,"-")</f>
        <v>0.4772931654676259</v>
      </c>
      <c r="AB70" s="57"/>
      <c r="AC70" s="57"/>
      <c r="AD70" s="57"/>
      <c r="AF70" s="4"/>
      <c r="AG70" s="150"/>
      <c r="AH70" s="57"/>
      <c r="AI70" s="150"/>
      <c r="AJ70" s="151"/>
      <c r="AK70" s="60"/>
    </row>
    <row r="71" spans="2:37" s="51" customFormat="1">
      <c r="B71" s="54">
        <v>67</v>
      </c>
      <c r="C71" s="97" t="s">
        <v>6</v>
      </c>
      <c r="D71" s="104">
        <v>16</v>
      </c>
      <c r="E71" s="105">
        <v>9</v>
      </c>
      <c r="F71" s="55">
        <f t="shared" si="13"/>
        <v>0.5625</v>
      </c>
      <c r="G71" s="104">
        <v>30</v>
      </c>
      <c r="H71" s="105">
        <v>15</v>
      </c>
      <c r="I71" s="55">
        <f t="shared" si="14"/>
        <v>0.5</v>
      </c>
      <c r="J71" s="104">
        <v>692</v>
      </c>
      <c r="K71" s="105">
        <v>182</v>
      </c>
      <c r="L71" s="55">
        <f t="shared" si="15"/>
        <v>0.26300578034682082</v>
      </c>
      <c r="M71" s="104">
        <v>520</v>
      </c>
      <c r="N71" s="105">
        <v>113</v>
      </c>
      <c r="O71" s="55">
        <f t="shared" si="16"/>
        <v>0.21730769230769231</v>
      </c>
      <c r="P71" s="104">
        <v>361</v>
      </c>
      <c r="Q71" s="105">
        <v>46</v>
      </c>
      <c r="R71" s="55">
        <f t="shared" si="17"/>
        <v>0.12742382271468145</v>
      </c>
      <c r="S71" s="104">
        <v>202</v>
      </c>
      <c r="T71" s="105">
        <v>7</v>
      </c>
      <c r="U71" s="55">
        <f t="shared" si="18"/>
        <v>3.4653465346534656E-2</v>
      </c>
      <c r="V71" s="104">
        <v>83</v>
      </c>
      <c r="W71" s="105">
        <v>2</v>
      </c>
      <c r="X71" s="55">
        <f t="shared" si="19"/>
        <v>2.4096385542168676E-2</v>
      </c>
      <c r="Y71" s="104">
        <f t="shared" si="20"/>
        <v>1904</v>
      </c>
      <c r="Z71" s="105">
        <f t="shared" si="20"/>
        <v>374</v>
      </c>
      <c r="AA71" s="55">
        <f t="shared" si="21"/>
        <v>0.19642857142857142</v>
      </c>
      <c r="AB71" s="57"/>
      <c r="AC71" s="57"/>
      <c r="AD71" s="57"/>
      <c r="AF71" s="4"/>
      <c r="AG71" s="150"/>
      <c r="AH71" s="57"/>
      <c r="AI71" s="150"/>
      <c r="AJ71" s="151"/>
      <c r="AK71" s="60"/>
    </row>
    <row r="72" spans="2:37" s="51" customFormat="1">
      <c r="B72" s="54">
        <v>68</v>
      </c>
      <c r="C72" s="97" t="s">
        <v>52</v>
      </c>
      <c r="D72" s="104">
        <v>13</v>
      </c>
      <c r="E72" s="105">
        <v>3</v>
      </c>
      <c r="F72" s="55">
        <f t="shared" si="13"/>
        <v>0.23076923076923078</v>
      </c>
      <c r="G72" s="104">
        <v>36</v>
      </c>
      <c r="H72" s="105">
        <v>4</v>
      </c>
      <c r="I72" s="55">
        <f t="shared" si="14"/>
        <v>0.1111111111111111</v>
      </c>
      <c r="J72" s="104">
        <v>923</v>
      </c>
      <c r="K72" s="105">
        <v>204</v>
      </c>
      <c r="L72" s="55">
        <f t="shared" si="15"/>
        <v>0.2210184182015168</v>
      </c>
      <c r="M72" s="104">
        <v>789</v>
      </c>
      <c r="N72" s="105">
        <v>128</v>
      </c>
      <c r="O72" s="55">
        <f t="shared" si="16"/>
        <v>0.16223067173637515</v>
      </c>
      <c r="P72" s="104">
        <v>484</v>
      </c>
      <c r="Q72" s="105">
        <v>50</v>
      </c>
      <c r="R72" s="55">
        <f t="shared" si="17"/>
        <v>0.10330578512396695</v>
      </c>
      <c r="S72" s="104">
        <v>245</v>
      </c>
      <c r="T72" s="105">
        <v>13</v>
      </c>
      <c r="U72" s="55">
        <f t="shared" si="18"/>
        <v>5.3061224489795916E-2</v>
      </c>
      <c r="V72" s="104">
        <v>85</v>
      </c>
      <c r="W72" s="105">
        <v>1</v>
      </c>
      <c r="X72" s="55">
        <f t="shared" si="19"/>
        <v>1.1764705882352941E-2</v>
      </c>
      <c r="Y72" s="104">
        <f t="shared" si="20"/>
        <v>2575</v>
      </c>
      <c r="Z72" s="105">
        <f t="shared" si="20"/>
        <v>403</v>
      </c>
      <c r="AA72" s="55">
        <f t="shared" si="21"/>
        <v>0.15650485436893205</v>
      </c>
      <c r="AB72" s="57"/>
      <c r="AC72" s="57"/>
      <c r="AD72" s="57"/>
      <c r="AF72" s="4"/>
      <c r="AG72" s="150"/>
      <c r="AH72" s="57"/>
      <c r="AI72" s="150"/>
      <c r="AJ72" s="151"/>
      <c r="AK72" s="60"/>
    </row>
    <row r="73" spans="2:37" s="51" customFormat="1">
      <c r="B73" s="54">
        <v>69</v>
      </c>
      <c r="C73" s="97" t="s">
        <v>53</v>
      </c>
      <c r="D73" s="104">
        <v>22</v>
      </c>
      <c r="E73" s="105">
        <v>0</v>
      </c>
      <c r="F73" s="55">
        <f t="shared" si="13"/>
        <v>0</v>
      </c>
      <c r="G73" s="104">
        <v>45</v>
      </c>
      <c r="H73" s="105">
        <v>4</v>
      </c>
      <c r="I73" s="55">
        <f t="shared" si="14"/>
        <v>8.8888888888888892E-2</v>
      </c>
      <c r="J73" s="104">
        <v>2627</v>
      </c>
      <c r="K73" s="105">
        <v>532</v>
      </c>
      <c r="L73" s="55">
        <f t="shared" si="15"/>
        <v>0.20251237152645604</v>
      </c>
      <c r="M73" s="104">
        <v>1672</v>
      </c>
      <c r="N73" s="105">
        <v>270</v>
      </c>
      <c r="O73" s="55">
        <f t="shared" si="16"/>
        <v>0.16148325358851676</v>
      </c>
      <c r="P73" s="104">
        <v>932</v>
      </c>
      <c r="Q73" s="105">
        <v>96</v>
      </c>
      <c r="R73" s="55">
        <f t="shared" si="17"/>
        <v>0.10300429184549356</v>
      </c>
      <c r="S73" s="104">
        <v>493</v>
      </c>
      <c r="T73" s="105">
        <v>29</v>
      </c>
      <c r="U73" s="55">
        <f t="shared" si="18"/>
        <v>5.8823529411764705E-2</v>
      </c>
      <c r="V73" s="104">
        <v>157</v>
      </c>
      <c r="W73" s="105">
        <v>5</v>
      </c>
      <c r="X73" s="55">
        <f t="shared" si="19"/>
        <v>3.1847133757961783E-2</v>
      </c>
      <c r="Y73" s="104">
        <f t="shared" si="20"/>
        <v>5948</v>
      </c>
      <c r="Z73" s="105">
        <f t="shared" si="20"/>
        <v>936</v>
      </c>
      <c r="AA73" s="55">
        <f t="shared" si="21"/>
        <v>0.15736381977135172</v>
      </c>
      <c r="AB73" s="57"/>
      <c r="AC73" s="57"/>
      <c r="AD73" s="57"/>
      <c r="AF73" s="4"/>
      <c r="AG73" s="150"/>
      <c r="AH73" s="57"/>
      <c r="AI73" s="150"/>
      <c r="AJ73" s="151"/>
      <c r="AK73" s="60"/>
    </row>
    <row r="74" spans="2:37" s="51" customFormat="1">
      <c r="B74" s="54">
        <v>70</v>
      </c>
      <c r="C74" s="97" t="s">
        <v>54</v>
      </c>
      <c r="D74" s="104">
        <v>2</v>
      </c>
      <c r="E74" s="105">
        <v>0</v>
      </c>
      <c r="F74" s="55">
        <f t="shared" si="13"/>
        <v>0</v>
      </c>
      <c r="G74" s="104">
        <v>5</v>
      </c>
      <c r="H74" s="105">
        <v>1</v>
      </c>
      <c r="I74" s="55">
        <f t="shared" si="14"/>
        <v>0.2</v>
      </c>
      <c r="J74" s="104">
        <v>384</v>
      </c>
      <c r="K74" s="105">
        <v>98</v>
      </c>
      <c r="L74" s="55">
        <f t="shared" si="15"/>
        <v>0.25520833333333331</v>
      </c>
      <c r="M74" s="104">
        <v>322</v>
      </c>
      <c r="N74" s="105">
        <v>79</v>
      </c>
      <c r="O74" s="55">
        <f t="shared" si="16"/>
        <v>0.24534161490683229</v>
      </c>
      <c r="P74" s="104">
        <v>206</v>
      </c>
      <c r="Q74" s="105">
        <v>36</v>
      </c>
      <c r="R74" s="55">
        <f t="shared" si="17"/>
        <v>0.17475728155339806</v>
      </c>
      <c r="S74" s="104">
        <v>97</v>
      </c>
      <c r="T74" s="105">
        <v>7</v>
      </c>
      <c r="U74" s="55">
        <f t="shared" si="18"/>
        <v>7.2164948453608241E-2</v>
      </c>
      <c r="V74" s="104">
        <v>24</v>
      </c>
      <c r="W74" s="105">
        <v>0</v>
      </c>
      <c r="X74" s="55">
        <f t="shared" si="19"/>
        <v>0</v>
      </c>
      <c r="Y74" s="104">
        <f t="shared" si="20"/>
        <v>1040</v>
      </c>
      <c r="Z74" s="105">
        <f t="shared" si="20"/>
        <v>221</v>
      </c>
      <c r="AA74" s="55">
        <f t="shared" si="21"/>
        <v>0.21249999999999999</v>
      </c>
      <c r="AB74" s="57"/>
      <c r="AC74" s="57"/>
      <c r="AD74" s="57"/>
      <c r="AF74" s="4"/>
      <c r="AG74" s="150"/>
      <c r="AH74" s="57"/>
      <c r="AI74" s="150"/>
      <c r="AJ74" s="151"/>
      <c r="AK74" s="60"/>
    </row>
    <row r="75" spans="2:37" s="51" customFormat="1">
      <c r="B75" s="54">
        <v>71</v>
      </c>
      <c r="C75" s="97" t="s">
        <v>55</v>
      </c>
      <c r="D75" s="104">
        <v>1</v>
      </c>
      <c r="E75" s="105">
        <v>0</v>
      </c>
      <c r="F75" s="55">
        <f t="shared" si="13"/>
        <v>0</v>
      </c>
      <c r="G75" s="104">
        <v>10</v>
      </c>
      <c r="H75" s="105">
        <v>1</v>
      </c>
      <c r="I75" s="55">
        <f t="shared" si="14"/>
        <v>0.1</v>
      </c>
      <c r="J75" s="104">
        <v>1267</v>
      </c>
      <c r="K75" s="105">
        <v>175</v>
      </c>
      <c r="L75" s="55">
        <f t="shared" si="15"/>
        <v>0.13812154696132597</v>
      </c>
      <c r="M75" s="104">
        <v>870</v>
      </c>
      <c r="N75" s="105">
        <v>91</v>
      </c>
      <c r="O75" s="55">
        <f t="shared" si="16"/>
        <v>0.10459770114942529</v>
      </c>
      <c r="P75" s="104">
        <v>626</v>
      </c>
      <c r="Q75" s="105">
        <v>29</v>
      </c>
      <c r="R75" s="55">
        <f t="shared" si="17"/>
        <v>4.6325878594249199E-2</v>
      </c>
      <c r="S75" s="104">
        <v>302</v>
      </c>
      <c r="T75" s="105">
        <v>14</v>
      </c>
      <c r="U75" s="55">
        <f t="shared" si="18"/>
        <v>4.6357615894039736E-2</v>
      </c>
      <c r="V75" s="104">
        <v>91</v>
      </c>
      <c r="W75" s="105">
        <v>1</v>
      </c>
      <c r="X75" s="55">
        <f t="shared" si="19"/>
        <v>1.098901098901099E-2</v>
      </c>
      <c r="Y75" s="104">
        <f t="shared" si="20"/>
        <v>3167</v>
      </c>
      <c r="Z75" s="105">
        <f t="shared" si="20"/>
        <v>311</v>
      </c>
      <c r="AA75" s="55">
        <f t="shared" si="21"/>
        <v>9.8200189453741718E-2</v>
      </c>
      <c r="AB75" s="57"/>
      <c r="AC75" s="57"/>
      <c r="AD75" s="57"/>
      <c r="AF75" s="4"/>
      <c r="AG75" s="150"/>
      <c r="AH75" s="57"/>
      <c r="AI75" s="150"/>
      <c r="AJ75" s="151"/>
      <c r="AK75" s="60"/>
    </row>
    <row r="76" spans="2:37" s="51" customFormat="1">
      <c r="B76" s="54">
        <v>72</v>
      </c>
      <c r="C76" s="97" t="s">
        <v>31</v>
      </c>
      <c r="D76" s="104">
        <v>0</v>
      </c>
      <c r="E76" s="105">
        <v>0</v>
      </c>
      <c r="F76" s="55" t="str">
        <f t="shared" si="13"/>
        <v>-</v>
      </c>
      <c r="G76" s="104">
        <v>12</v>
      </c>
      <c r="H76" s="105">
        <v>2</v>
      </c>
      <c r="I76" s="55">
        <f t="shared" si="14"/>
        <v>0.16666666666666666</v>
      </c>
      <c r="J76" s="104">
        <v>779</v>
      </c>
      <c r="K76" s="105">
        <v>241</v>
      </c>
      <c r="L76" s="55">
        <f t="shared" si="15"/>
        <v>0.30937098844672656</v>
      </c>
      <c r="M76" s="104">
        <v>556</v>
      </c>
      <c r="N76" s="105">
        <v>155</v>
      </c>
      <c r="O76" s="55">
        <f t="shared" si="16"/>
        <v>0.27877697841726617</v>
      </c>
      <c r="P76" s="104">
        <v>368</v>
      </c>
      <c r="Q76" s="105">
        <v>56</v>
      </c>
      <c r="R76" s="55">
        <f t="shared" si="17"/>
        <v>0.15217391304347827</v>
      </c>
      <c r="S76" s="104">
        <v>180</v>
      </c>
      <c r="T76" s="105">
        <v>15</v>
      </c>
      <c r="U76" s="55">
        <f t="shared" si="18"/>
        <v>8.3333333333333329E-2</v>
      </c>
      <c r="V76" s="104">
        <v>58</v>
      </c>
      <c r="W76" s="105">
        <v>1</v>
      </c>
      <c r="X76" s="55">
        <f t="shared" si="19"/>
        <v>1.7241379310344827E-2</v>
      </c>
      <c r="Y76" s="104">
        <f t="shared" si="20"/>
        <v>1953</v>
      </c>
      <c r="Z76" s="105">
        <f t="shared" si="20"/>
        <v>470</v>
      </c>
      <c r="AA76" s="55">
        <f t="shared" si="21"/>
        <v>0.24065540194572452</v>
      </c>
      <c r="AB76" s="57"/>
      <c r="AC76" s="57"/>
      <c r="AD76" s="57"/>
      <c r="AF76" s="4"/>
      <c r="AG76" s="150"/>
      <c r="AH76" s="57"/>
      <c r="AI76" s="150"/>
      <c r="AJ76" s="151"/>
      <c r="AK76" s="60"/>
    </row>
    <row r="77" spans="2:37" s="51" customFormat="1">
      <c r="B77" s="54">
        <v>73</v>
      </c>
      <c r="C77" s="97" t="s">
        <v>32</v>
      </c>
      <c r="D77" s="104">
        <v>0</v>
      </c>
      <c r="E77" s="105">
        <v>0</v>
      </c>
      <c r="F77" s="55" t="str">
        <f t="shared" si="13"/>
        <v>-</v>
      </c>
      <c r="G77" s="104">
        <v>5</v>
      </c>
      <c r="H77" s="105">
        <v>3</v>
      </c>
      <c r="I77" s="55">
        <f t="shared" si="14"/>
        <v>0.6</v>
      </c>
      <c r="J77" s="104">
        <v>1004</v>
      </c>
      <c r="K77" s="105">
        <v>274</v>
      </c>
      <c r="L77" s="55">
        <f t="shared" si="15"/>
        <v>0.27290836653386452</v>
      </c>
      <c r="M77" s="104">
        <v>793</v>
      </c>
      <c r="N77" s="105">
        <v>199</v>
      </c>
      <c r="O77" s="55">
        <f t="shared" si="16"/>
        <v>0.2509457755359395</v>
      </c>
      <c r="P77" s="104">
        <v>548</v>
      </c>
      <c r="Q77" s="105">
        <v>99</v>
      </c>
      <c r="R77" s="55">
        <f t="shared" si="17"/>
        <v>0.18065693430656934</v>
      </c>
      <c r="S77" s="104">
        <v>223</v>
      </c>
      <c r="T77" s="105">
        <v>37</v>
      </c>
      <c r="U77" s="55">
        <f t="shared" si="18"/>
        <v>0.16591928251121077</v>
      </c>
      <c r="V77" s="104">
        <v>83</v>
      </c>
      <c r="W77" s="105">
        <v>14</v>
      </c>
      <c r="X77" s="55">
        <f t="shared" si="19"/>
        <v>0.16867469879518071</v>
      </c>
      <c r="Y77" s="104">
        <f t="shared" si="20"/>
        <v>2656</v>
      </c>
      <c r="Z77" s="105">
        <f t="shared" si="20"/>
        <v>626</v>
      </c>
      <c r="AA77" s="55">
        <f t="shared" si="21"/>
        <v>0.23569277108433734</v>
      </c>
      <c r="AB77" s="57"/>
      <c r="AC77" s="57"/>
      <c r="AD77" s="57"/>
      <c r="AF77" s="4"/>
      <c r="AG77" s="150"/>
      <c r="AH77" s="57"/>
      <c r="AI77" s="150"/>
      <c r="AJ77" s="151"/>
      <c r="AK77" s="60"/>
    </row>
    <row r="78" spans="2:37" s="51" customFormat="1" ht="14.25" thickBot="1">
      <c r="B78" s="54">
        <v>74</v>
      </c>
      <c r="C78" s="97" t="s">
        <v>33</v>
      </c>
      <c r="D78" s="104">
        <v>2</v>
      </c>
      <c r="E78" s="105">
        <v>1</v>
      </c>
      <c r="F78" s="55">
        <f t="shared" si="13"/>
        <v>0.5</v>
      </c>
      <c r="G78" s="104">
        <v>3</v>
      </c>
      <c r="H78" s="105">
        <v>1</v>
      </c>
      <c r="I78" s="55">
        <f t="shared" si="14"/>
        <v>0.33333333333333331</v>
      </c>
      <c r="J78" s="104">
        <v>518</v>
      </c>
      <c r="K78" s="105">
        <v>160</v>
      </c>
      <c r="L78" s="55">
        <f t="shared" si="15"/>
        <v>0.30888030888030887</v>
      </c>
      <c r="M78" s="104">
        <v>330</v>
      </c>
      <c r="N78" s="105">
        <v>121</v>
      </c>
      <c r="O78" s="55">
        <f t="shared" si="16"/>
        <v>0.36666666666666664</v>
      </c>
      <c r="P78" s="104">
        <v>213</v>
      </c>
      <c r="Q78" s="105">
        <v>52</v>
      </c>
      <c r="R78" s="55">
        <f t="shared" si="17"/>
        <v>0.24413145539906103</v>
      </c>
      <c r="S78" s="104">
        <v>100</v>
      </c>
      <c r="T78" s="105">
        <v>15</v>
      </c>
      <c r="U78" s="55">
        <f t="shared" si="18"/>
        <v>0.15</v>
      </c>
      <c r="V78" s="104">
        <v>35</v>
      </c>
      <c r="W78" s="105">
        <v>7</v>
      </c>
      <c r="X78" s="55">
        <f t="shared" si="19"/>
        <v>0.2</v>
      </c>
      <c r="Y78" s="104">
        <f t="shared" si="20"/>
        <v>1201</v>
      </c>
      <c r="Z78" s="105">
        <f t="shared" si="20"/>
        <v>357</v>
      </c>
      <c r="AA78" s="55">
        <f t="shared" si="21"/>
        <v>0.29725228975853457</v>
      </c>
      <c r="AB78" s="57"/>
      <c r="AC78" s="57"/>
      <c r="AD78" s="57"/>
      <c r="AF78" s="4"/>
      <c r="AG78" s="150"/>
      <c r="AH78" s="57"/>
      <c r="AI78" s="150"/>
      <c r="AJ78" s="151"/>
      <c r="AK78" s="60"/>
    </row>
    <row r="79" spans="2:37" s="51" customFormat="1" ht="14.25" thickTop="1">
      <c r="B79" s="212" t="s">
        <v>0</v>
      </c>
      <c r="C79" s="213"/>
      <c r="D79" s="121">
        <f>'地区別_健診受診率(年度末資格)'!D13</f>
        <v>2743</v>
      </c>
      <c r="E79" s="122">
        <f>'地区別_健診受診率(年度末資格)'!E13</f>
        <v>310</v>
      </c>
      <c r="F79" s="123">
        <f>'地区別_健診受診率(年度末資格)'!F13</f>
        <v>0.11301494713816988</v>
      </c>
      <c r="G79" s="121">
        <f>'地区別_健診受診率(年度末資格)'!G13</f>
        <v>7301</v>
      </c>
      <c r="H79" s="122">
        <f>'地区別_健診受診率(年度末資格)'!H13</f>
        <v>839</v>
      </c>
      <c r="I79" s="123">
        <f>'地区別_健診受診率(年度末資格)'!I13</f>
        <v>0.11491576496370361</v>
      </c>
      <c r="J79" s="121">
        <f>'地区別_健診受診率(年度末資格)'!J13</f>
        <v>458031</v>
      </c>
      <c r="K79" s="122">
        <f>'地区別_健診受診率(年度末資格)'!K13</f>
        <v>105196</v>
      </c>
      <c r="L79" s="123">
        <f>'地区別_健診受診率(年度末資格)'!L13</f>
        <v>0.22967004416731618</v>
      </c>
      <c r="M79" s="121">
        <f>'地区別_健診受診率(年度末資格)'!M13</f>
        <v>356796</v>
      </c>
      <c r="N79" s="122">
        <f>'地区別_健診受診率(年度末資格)'!N13</f>
        <v>71933</v>
      </c>
      <c r="O79" s="123">
        <f>'地区別_健診受診率(年度末資格)'!O13</f>
        <v>0.20160820188567136</v>
      </c>
      <c r="P79" s="121">
        <f>'地区別_健診受診率(年度末資格)'!P13</f>
        <v>221726</v>
      </c>
      <c r="Q79" s="122">
        <f>'地区別_健診受診率(年度末資格)'!Q13</f>
        <v>31865</v>
      </c>
      <c r="R79" s="123">
        <f>'地区別_健診受診率(年度末資格)'!R13</f>
        <v>0.14371341204910565</v>
      </c>
      <c r="S79" s="121">
        <f>'地区別_健診受診率(年度末資格)'!S13</f>
        <v>94266</v>
      </c>
      <c r="T79" s="122">
        <f>'地区別_健診受診率(年度末資格)'!T13</f>
        <v>8747</v>
      </c>
      <c r="U79" s="123">
        <f>'地区別_健診受診率(年度末資格)'!U13</f>
        <v>9.2790613795005625E-2</v>
      </c>
      <c r="V79" s="121">
        <f>'地区別_健診受診率(年度末資格)'!V13</f>
        <v>30202</v>
      </c>
      <c r="W79" s="122">
        <f>'地区別_健診受診率(年度末資格)'!W13</f>
        <v>1635</v>
      </c>
      <c r="X79" s="123">
        <f>'地区別_健診受診率(年度末資格)'!X13</f>
        <v>5.4135487716045295E-2</v>
      </c>
      <c r="Y79" s="121">
        <f>'地区別_健診受診率(年度末資格)'!Y13</f>
        <v>1171065</v>
      </c>
      <c r="Z79" s="122">
        <f>'地区別_健診受診率(年度末資格)'!Z13</f>
        <v>220525</v>
      </c>
      <c r="AA79" s="123">
        <f>'地区別_健診受診率(年度末資格)'!AA13</f>
        <v>0.18831149423815075</v>
      </c>
      <c r="AB79" s="57"/>
      <c r="AC79" s="57"/>
      <c r="AD79" s="57"/>
      <c r="AF79" s="17"/>
      <c r="AG79" s="17"/>
      <c r="AH79" s="57"/>
      <c r="AI79" s="111"/>
      <c r="AK79" s="60"/>
    </row>
    <row r="80" spans="2:37">
      <c r="B80" s="33"/>
    </row>
  </sheetData>
  <mergeCells count="14">
    <mergeCell ref="AF4:AG4"/>
    <mergeCell ref="AI4:AJ4"/>
    <mergeCell ref="P3:R3"/>
    <mergeCell ref="S3:U3"/>
    <mergeCell ref="V3:X3"/>
    <mergeCell ref="Y3:AA3"/>
    <mergeCell ref="AC4:AD4"/>
    <mergeCell ref="J3:L3"/>
    <mergeCell ref="M3:O3"/>
    <mergeCell ref="B79:C79"/>
    <mergeCell ref="B3:B4"/>
    <mergeCell ref="C3:C4"/>
    <mergeCell ref="D3:F3"/>
    <mergeCell ref="G3:I3"/>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ignoredErrors>
    <ignoredError sqref="AG7:AG47" emptyCellReferenc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293</v>
      </c>
    </row>
    <row r="2" spans="1:1" ht="16.5" customHeight="1">
      <c r="A2" s="6" t="s">
        <v>344</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P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6" width="8.875" style="66" customWidth="1"/>
    <col min="17" max="17" width="2" style="1" customWidth="1"/>
    <col min="18" max="16384" width="9" style="1"/>
  </cols>
  <sheetData>
    <row r="1" spans="1:16">
      <c r="A1" s="66" t="s">
        <v>294</v>
      </c>
    </row>
    <row r="2" spans="1:16">
      <c r="A2" s="66" t="s">
        <v>237</v>
      </c>
    </row>
    <row r="4" spans="1:16" ht="13.5" customHeight="1">
      <c r="B4" s="67"/>
      <c r="C4" s="68"/>
      <c r="D4" s="68"/>
      <c r="E4" s="68"/>
      <c r="F4" s="68"/>
      <c r="G4" s="69"/>
    </row>
    <row r="5" spans="1:16" ht="13.5" customHeight="1">
      <c r="B5" s="70"/>
      <c r="C5" s="71"/>
      <c r="D5" s="72">
        <v>0.39999999999999991</v>
      </c>
      <c r="E5" s="38" t="s">
        <v>266</v>
      </c>
      <c r="F5" s="73">
        <v>0.48</v>
      </c>
      <c r="G5" s="74" t="s">
        <v>267</v>
      </c>
    </row>
    <row r="6" spans="1:16">
      <c r="B6" s="70"/>
      <c r="D6" s="72"/>
      <c r="E6" s="38"/>
      <c r="F6" s="73"/>
      <c r="G6" s="74"/>
    </row>
    <row r="7" spans="1:16">
      <c r="B7" s="70"/>
      <c r="C7" s="75"/>
      <c r="D7" s="72">
        <v>0.31999999999999995</v>
      </c>
      <c r="E7" s="38" t="s">
        <v>266</v>
      </c>
      <c r="F7" s="73">
        <v>0.39999999999999991</v>
      </c>
      <c r="G7" s="74" t="s">
        <v>268</v>
      </c>
    </row>
    <row r="8" spans="1:16">
      <c r="B8" s="70"/>
      <c r="D8" s="72"/>
      <c r="E8" s="38"/>
      <c r="F8" s="73"/>
      <c r="G8" s="74"/>
    </row>
    <row r="9" spans="1:16">
      <c r="B9" s="70"/>
      <c r="C9" s="76"/>
      <c r="D9" s="72">
        <v>0.23999999999999996</v>
      </c>
      <c r="E9" s="38" t="s">
        <v>266</v>
      </c>
      <c r="F9" s="73">
        <v>0.31999999999999995</v>
      </c>
      <c r="G9" s="74" t="s">
        <v>268</v>
      </c>
    </row>
    <row r="10" spans="1:16">
      <c r="B10" s="70"/>
      <c r="D10" s="72"/>
      <c r="E10" s="38"/>
      <c r="F10" s="73"/>
      <c r="G10" s="74"/>
    </row>
    <row r="11" spans="1:16">
      <c r="B11" s="70"/>
      <c r="C11" s="77"/>
      <c r="D11" s="72">
        <v>0.15999999999999998</v>
      </c>
      <c r="E11" s="38" t="s">
        <v>266</v>
      </c>
      <c r="F11" s="73">
        <v>0.23999999999999996</v>
      </c>
      <c r="G11" s="74" t="s">
        <v>268</v>
      </c>
    </row>
    <row r="12" spans="1:16">
      <c r="B12" s="70"/>
      <c r="D12" s="72"/>
      <c r="E12" s="38"/>
      <c r="F12" s="73"/>
      <c r="G12" s="74"/>
    </row>
    <row r="13" spans="1:16">
      <c r="B13" s="70"/>
      <c r="C13" s="78"/>
      <c r="D13" s="72">
        <v>0.08</v>
      </c>
      <c r="E13" s="38" t="s">
        <v>266</v>
      </c>
      <c r="F13" s="73">
        <v>0.15999999999999998</v>
      </c>
      <c r="G13" s="74" t="s">
        <v>268</v>
      </c>
    </row>
    <row r="14" spans="1:16">
      <c r="B14" s="79"/>
      <c r="C14" s="80"/>
      <c r="D14" s="80"/>
      <c r="E14" s="80"/>
      <c r="F14" s="80"/>
      <c r="G14" s="81"/>
    </row>
    <row r="16" spans="1:16">
      <c r="B16" s="67"/>
      <c r="C16" s="68"/>
      <c r="D16" s="68"/>
      <c r="E16" s="68"/>
      <c r="F16" s="68"/>
      <c r="G16" s="68"/>
      <c r="H16" s="68"/>
      <c r="I16" s="68"/>
      <c r="J16" s="68"/>
      <c r="K16" s="68"/>
      <c r="L16" s="68"/>
      <c r="M16" s="68"/>
      <c r="N16" s="68"/>
      <c r="O16" s="68"/>
      <c r="P16" s="69"/>
    </row>
    <row r="17" spans="2:16">
      <c r="B17" s="70"/>
      <c r="P17" s="82"/>
    </row>
    <row r="18" spans="2:16">
      <c r="B18" s="70"/>
      <c r="P18" s="82"/>
    </row>
    <row r="19" spans="2:16">
      <c r="B19" s="70"/>
      <c r="P19" s="82"/>
    </row>
    <row r="20" spans="2:16">
      <c r="B20" s="70"/>
      <c r="P20" s="82"/>
    </row>
    <row r="21" spans="2:16">
      <c r="B21" s="70"/>
      <c r="P21" s="82"/>
    </row>
    <row r="22" spans="2:16">
      <c r="B22" s="70"/>
      <c r="P22" s="82"/>
    </row>
    <row r="23" spans="2:16">
      <c r="B23" s="70"/>
      <c r="P23" s="82"/>
    </row>
    <row r="24" spans="2:16">
      <c r="B24" s="70"/>
      <c r="P24" s="82"/>
    </row>
    <row r="25" spans="2:16">
      <c r="B25" s="70"/>
      <c r="P25" s="82"/>
    </row>
    <row r="26" spans="2:16">
      <c r="B26" s="70"/>
      <c r="P26" s="82"/>
    </row>
    <row r="27" spans="2:16">
      <c r="B27" s="70"/>
      <c r="P27" s="82"/>
    </row>
    <row r="28" spans="2:16">
      <c r="B28" s="70"/>
      <c r="P28" s="82"/>
    </row>
    <row r="29" spans="2:16">
      <c r="B29" s="70"/>
      <c r="P29" s="82"/>
    </row>
    <row r="30" spans="2:16">
      <c r="B30" s="70"/>
      <c r="P30" s="82"/>
    </row>
    <row r="31" spans="2:16">
      <c r="B31" s="70"/>
      <c r="P31" s="82"/>
    </row>
    <row r="32" spans="2:16">
      <c r="B32" s="70"/>
      <c r="P32" s="82"/>
    </row>
    <row r="33" spans="2:16">
      <c r="B33" s="70"/>
      <c r="P33" s="82"/>
    </row>
    <row r="34" spans="2:16">
      <c r="B34" s="70"/>
      <c r="P34" s="82"/>
    </row>
    <row r="35" spans="2:16">
      <c r="B35" s="70"/>
      <c r="P35" s="82"/>
    </row>
    <row r="36" spans="2:16">
      <c r="B36" s="70"/>
      <c r="P36" s="82"/>
    </row>
    <row r="37" spans="2:16">
      <c r="B37" s="70"/>
      <c r="P37" s="82"/>
    </row>
    <row r="38" spans="2:16">
      <c r="B38" s="70"/>
      <c r="P38" s="82"/>
    </row>
    <row r="39" spans="2:16">
      <c r="B39" s="70"/>
      <c r="P39" s="82"/>
    </row>
    <row r="40" spans="2:16">
      <c r="B40" s="70"/>
      <c r="P40" s="82"/>
    </row>
    <row r="41" spans="2:16">
      <c r="B41" s="70"/>
      <c r="P41" s="82"/>
    </row>
    <row r="42" spans="2:16">
      <c r="B42" s="70"/>
      <c r="P42" s="82"/>
    </row>
    <row r="43" spans="2:16">
      <c r="B43" s="70"/>
      <c r="P43" s="82"/>
    </row>
    <row r="44" spans="2:16">
      <c r="B44" s="70"/>
      <c r="P44" s="82"/>
    </row>
    <row r="45" spans="2:16">
      <c r="B45" s="70"/>
      <c r="P45" s="82"/>
    </row>
    <row r="46" spans="2:16">
      <c r="B46" s="70"/>
      <c r="P46" s="82"/>
    </row>
    <row r="47" spans="2:16">
      <c r="B47" s="70"/>
      <c r="P47" s="82"/>
    </row>
    <row r="48" spans="2:16">
      <c r="B48" s="70"/>
      <c r="P48" s="82"/>
    </row>
    <row r="49" spans="2:16">
      <c r="B49" s="70"/>
      <c r="P49" s="82"/>
    </row>
    <row r="50" spans="2:16">
      <c r="B50" s="70"/>
      <c r="P50" s="82"/>
    </row>
    <row r="51" spans="2:16">
      <c r="B51" s="70"/>
      <c r="P51" s="82"/>
    </row>
    <row r="52" spans="2:16">
      <c r="B52" s="70"/>
      <c r="P52" s="82"/>
    </row>
    <row r="53" spans="2:16">
      <c r="B53" s="70"/>
      <c r="P53" s="82"/>
    </row>
    <row r="54" spans="2:16">
      <c r="B54" s="70"/>
      <c r="P54" s="82"/>
    </row>
    <row r="55" spans="2:16">
      <c r="B55" s="70"/>
      <c r="P55" s="82"/>
    </row>
    <row r="56" spans="2:16">
      <c r="B56" s="70"/>
      <c r="P56" s="82"/>
    </row>
    <row r="57" spans="2:16">
      <c r="B57" s="70"/>
      <c r="P57" s="82"/>
    </row>
    <row r="58" spans="2:16">
      <c r="B58" s="70"/>
      <c r="P58" s="82"/>
    </row>
    <row r="59" spans="2:16">
      <c r="B59" s="70"/>
      <c r="P59" s="82"/>
    </row>
    <row r="60" spans="2:16">
      <c r="B60" s="70"/>
      <c r="P60" s="82"/>
    </row>
    <row r="61" spans="2:16">
      <c r="B61" s="70"/>
      <c r="P61" s="82"/>
    </row>
    <row r="62" spans="2:16">
      <c r="B62" s="70"/>
      <c r="P62" s="82"/>
    </row>
    <row r="63" spans="2:16">
      <c r="B63" s="70"/>
      <c r="P63" s="82"/>
    </row>
    <row r="64" spans="2:16">
      <c r="B64" s="70"/>
      <c r="P64" s="82"/>
    </row>
    <row r="65" spans="2:16">
      <c r="B65" s="70"/>
      <c r="P65" s="82"/>
    </row>
    <row r="66" spans="2:16">
      <c r="B66" s="70"/>
      <c r="P66" s="82"/>
    </row>
    <row r="67" spans="2:16">
      <c r="B67" s="70"/>
      <c r="P67" s="82"/>
    </row>
    <row r="68" spans="2:16">
      <c r="B68" s="70"/>
      <c r="P68" s="82"/>
    </row>
    <row r="69" spans="2:16">
      <c r="B69" s="70"/>
      <c r="P69" s="82"/>
    </row>
    <row r="70" spans="2:16">
      <c r="B70" s="70"/>
      <c r="P70" s="82"/>
    </row>
    <row r="71" spans="2:16">
      <c r="B71" s="70"/>
      <c r="P71" s="82"/>
    </row>
    <row r="72" spans="2:16">
      <c r="B72" s="70"/>
      <c r="P72" s="82"/>
    </row>
    <row r="73" spans="2:16">
      <c r="B73" s="70"/>
      <c r="P73" s="82"/>
    </row>
    <row r="74" spans="2:16">
      <c r="B74" s="70"/>
      <c r="P74" s="82"/>
    </row>
    <row r="75" spans="2:16">
      <c r="B75" s="70"/>
      <c r="P75" s="82"/>
    </row>
    <row r="76" spans="2:16">
      <c r="B76" s="70"/>
      <c r="P76" s="82"/>
    </row>
    <row r="77" spans="2:16">
      <c r="B77" s="70"/>
      <c r="P77" s="82"/>
    </row>
    <row r="78" spans="2:16">
      <c r="B78" s="70"/>
      <c r="P78" s="82"/>
    </row>
    <row r="79" spans="2:16">
      <c r="B79" s="70"/>
      <c r="P79" s="82"/>
    </row>
    <row r="80" spans="2:16">
      <c r="B80" s="70"/>
      <c r="P80" s="82"/>
    </row>
    <row r="81" spans="2:16">
      <c r="B81" s="70"/>
      <c r="P81" s="82"/>
    </row>
    <row r="82" spans="2:16">
      <c r="B82" s="70"/>
      <c r="P82" s="82"/>
    </row>
    <row r="83" spans="2:16">
      <c r="B83" s="70"/>
      <c r="P83" s="82"/>
    </row>
    <row r="84" spans="2:16">
      <c r="B84" s="79"/>
      <c r="C84" s="80"/>
      <c r="D84" s="80"/>
      <c r="E84" s="80"/>
      <c r="F84" s="80"/>
      <c r="G84" s="80"/>
      <c r="H84" s="80"/>
      <c r="I84" s="80"/>
      <c r="J84" s="80"/>
      <c r="K84" s="80"/>
      <c r="L84" s="80"/>
      <c r="M84" s="80"/>
      <c r="N84" s="80"/>
      <c r="O84" s="80"/>
      <c r="P84" s="83"/>
    </row>
  </sheetData>
  <phoneticPr fontId="3"/>
  <pageMargins left="0.47244094488188976" right="0.23622047244094488" top="0.43307086614173229" bottom="0.31496062992125984" header="0.31496062992125984" footer="0.19685039370078741"/>
  <pageSetup paperSize="9" scale="72" orientation="portrait" r:id="rId1"/>
  <headerFooter>
    <oddHeader>&amp;R&amp;"ＭＳ 明朝,標準"&amp;12 2-6.医科健診分析</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R75"/>
  <sheetViews>
    <sheetView showGridLines="0" zoomScaleNormal="100" zoomScaleSheetLayoutView="100" workbookViewId="0"/>
  </sheetViews>
  <sheetFormatPr defaultColWidth="9" defaultRowHeight="13.5"/>
  <cols>
    <col min="1" max="1" width="4.625" style="6" customWidth="1"/>
    <col min="2" max="2" width="6" style="6" customWidth="1"/>
    <col min="3" max="3" width="11.625" style="6" customWidth="1"/>
    <col min="4" max="4" width="0.875" style="6" customWidth="1"/>
    <col min="5" max="5" width="11.625" style="6" customWidth="1"/>
    <col min="6" max="6" width="0.875" style="6" customWidth="1"/>
    <col min="7" max="7" width="11.625" style="6" customWidth="1"/>
    <col min="8" max="8" width="0.875" style="6" customWidth="1"/>
    <col min="9" max="9" width="11.625" style="6" customWidth="1"/>
    <col min="10" max="10" width="0.875" style="6" customWidth="1"/>
    <col min="11" max="11" width="11.625" style="6" customWidth="1"/>
    <col min="12" max="12" width="0.875" style="6" customWidth="1"/>
    <col min="13" max="13" width="11.625" style="6" customWidth="1"/>
    <col min="14" max="14" width="0.875" style="6" customWidth="1"/>
    <col min="15" max="15" width="11.625" style="6" customWidth="1"/>
    <col min="16" max="16" width="2.625" style="6" customWidth="1"/>
    <col min="17" max="17" width="10.25" style="6" customWidth="1"/>
    <col min="18" max="18" width="9" style="6"/>
    <col min="19" max="19" width="7" style="6" customWidth="1"/>
    <col min="20" max="20" width="7.125" style="6" customWidth="1"/>
    <col min="21" max="16384" width="9" style="6"/>
  </cols>
  <sheetData>
    <row r="1" spans="1:16" ht="16.5" customHeight="1">
      <c r="A1" s="6" t="s">
        <v>192</v>
      </c>
    </row>
    <row r="2" spans="1:16" ht="16.5" customHeight="1">
      <c r="A2" s="6" t="s">
        <v>187</v>
      </c>
    </row>
    <row r="3" spans="1:16" ht="12" customHeight="1">
      <c r="B3" s="34"/>
      <c r="C3" s="35"/>
      <c r="D3" s="35"/>
      <c r="E3" s="35"/>
      <c r="F3" s="35"/>
      <c r="G3" s="35"/>
      <c r="H3" s="35"/>
      <c r="I3" s="35"/>
      <c r="J3" s="35"/>
      <c r="K3" s="35"/>
      <c r="L3" s="35"/>
      <c r="M3" s="35"/>
      <c r="N3" s="35"/>
      <c r="O3" s="35"/>
      <c r="P3" s="36"/>
    </row>
    <row r="4" spans="1:16" ht="12" customHeight="1">
      <c r="B4" s="37"/>
      <c r="C4" s="38"/>
      <c r="D4" s="38"/>
      <c r="E4" s="38"/>
      <c r="F4" s="38"/>
      <c r="G4" s="225" t="s">
        <v>149</v>
      </c>
      <c r="H4" s="225"/>
      <c r="I4" s="225"/>
      <c r="J4" s="225"/>
      <c r="K4" s="225"/>
      <c r="L4" s="38"/>
      <c r="M4" s="38"/>
      <c r="N4" s="38"/>
      <c r="O4" s="38"/>
      <c r="P4" s="39"/>
    </row>
    <row r="5" spans="1:16" ht="12" customHeight="1">
      <c r="B5" s="37"/>
      <c r="C5" s="38"/>
      <c r="D5" s="38"/>
      <c r="E5" s="38"/>
      <c r="F5" s="38"/>
      <c r="G5" s="38"/>
      <c r="H5" s="38"/>
      <c r="I5" s="38"/>
      <c r="J5" s="38"/>
      <c r="K5" s="38"/>
      <c r="L5" s="38"/>
      <c r="M5" s="38"/>
      <c r="N5" s="38"/>
      <c r="O5" s="38"/>
      <c r="P5" s="39"/>
    </row>
    <row r="6" spans="1:16" ht="12" customHeight="1">
      <c r="B6" s="37"/>
      <c r="C6" s="38"/>
      <c r="D6" s="38"/>
      <c r="E6" s="38"/>
      <c r="F6" s="38"/>
      <c r="G6" s="38"/>
      <c r="H6" s="38"/>
      <c r="I6" s="38"/>
      <c r="J6" s="38"/>
      <c r="K6" s="38"/>
      <c r="L6" s="38"/>
      <c r="M6" s="38"/>
      <c r="N6" s="38"/>
      <c r="O6" s="38"/>
      <c r="P6" s="39"/>
    </row>
    <row r="7" spans="1:16" ht="12" customHeight="1">
      <c r="B7" s="37"/>
      <c r="C7" s="38"/>
      <c r="D7" s="38"/>
      <c r="E7" s="38"/>
      <c r="F7" s="38"/>
      <c r="G7" s="38"/>
      <c r="H7" s="38"/>
      <c r="I7" s="38"/>
      <c r="J7" s="38"/>
      <c r="K7" s="38"/>
      <c r="L7" s="38"/>
      <c r="M7" s="38"/>
      <c r="N7" s="38"/>
      <c r="O7" s="38"/>
      <c r="P7" s="39"/>
    </row>
    <row r="8" spans="1:16" ht="12" customHeight="1">
      <c r="B8" s="37"/>
      <c r="C8" s="38"/>
      <c r="D8" s="38"/>
      <c r="E8" s="38"/>
      <c r="F8" s="38"/>
      <c r="G8" s="38"/>
      <c r="H8" s="38"/>
      <c r="I8" s="38"/>
      <c r="J8" s="38"/>
      <c r="K8" s="38"/>
      <c r="L8" s="38"/>
      <c r="M8" s="38"/>
      <c r="N8" s="38"/>
      <c r="O8" s="38"/>
      <c r="P8" s="39"/>
    </row>
    <row r="9" spans="1:16" ht="12" customHeight="1">
      <c r="B9" s="37"/>
      <c r="C9" s="38"/>
      <c r="D9" s="38"/>
      <c r="E9" s="38"/>
      <c r="F9" s="38"/>
      <c r="G9" s="38"/>
      <c r="H9" s="38"/>
      <c r="I9" s="38"/>
      <c r="J9" s="38"/>
      <c r="K9" s="38"/>
      <c r="L9" s="38"/>
      <c r="M9" s="38"/>
      <c r="N9" s="38"/>
      <c r="O9" s="38"/>
      <c r="P9" s="39"/>
    </row>
    <row r="10" spans="1:16" ht="12" customHeight="1">
      <c r="B10" s="37"/>
      <c r="C10" s="38"/>
      <c r="D10" s="38"/>
      <c r="E10" s="38"/>
      <c r="F10" s="38"/>
      <c r="G10" s="38"/>
      <c r="H10" s="38"/>
      <c r="I10" s="38"/>
      <c r="J10" s="38"/>
      <c r="K10" s="38"/>
      <c r="L10" s="38"/>
      <c r="M10" s="38"/>
      <c r="N10" s="38"/>
      <c r="O10" s="38"/>
      <c r="P10" s="39"/>
    </row>
    <row r="11" spans="1:16" ht="12" customHeight="1">
      <c r="B11" s="37"/>
      <c r="C11" s="38"/>
      <c r="D11" s="38"/>
      <c r="E11" s="38"/>
      <c r="F11" s="38"/>
      <c r="G11" s="38"/>
      <c r="H11" s="38"/>
      <c r="I11" s="38"/>
      <c r="J11" s="38"/>
      <c r="K11" s="38"/>
      <c r="L11" s="38"/>
      <c r="M11" s="38"/>
      <c r="N11" s="38"/>
      <c r="O11" s="38"/>
      <c r="P11" s="39"/>
    </row>
    <row r="12" spans="1:16" ht="12" customHeight="1">
      <c r="B12" s="37"/>
      <c r="C12" s="38"/>
      <c r="D12" s="38"/>
      <c r="E12" s="38"/>
      <c r="F12" s="38"/>
      <c r="G12" s="38"/>
      <c r="H12" s="38"/>
      <c r="I12" s="38"/>
      <c r="J12" s="38"/>
      <c r="K12" s="38"/>
      <c r="L12" s="38"/>
      <c r="M12" s="38"/>
      <c r="N12" s="38"/>
      <c r="O12" s="38"/>
      <c r="P12" s="39"/>
    </row>
    <row r="13" spans="1:16" ht="12" customHeight="1">
      <c r="B13" s="37"/>
      <c r="C13" s="38"/>
      <c r="D13" s="38"/>
      <c r="E13" s="38"/>
      <c r="F13" s="38"/>
      <c r="G13" s="38"/>
      <c r="H13" s="38"/>
      <c r="I13" s="38"/>
      <c r="J13" s="38"/>
      <c r="K13" s="38"/>
      <c r="L13" s="38"/>
      <c r="M13" s="38"/>
      <c r="N13" s="38"/>
      <c r="O13" s="38"/>
      <c r="P13" s="39"/>
    </row>
    <row r="14" spans="1:16" ht="12" customHeight="1">
      <c r="B14" s="37"/>
      <c r="C14" s="38"/>
      <c r="D14" s="38"/>
      <c r="E14" s="38"/>
      <c r="F14" s="38"/>
      <c r="G14" s="38"/>
      <c r="H14" s="38"/>
      <c r="I14" s="38"/>
      <c r="J14" s="38"/>
      <c r="K14" s="38"/>
      <c r="L14" s="38"/>
      <c r="M14" s="38"/>
      <c r="N14" s="38"/>
      <c r="O14" s="38"/>
      <c r="P14" s="39"/>
    </row>
    <row r="15" spans="1:16" ht="12" customHeight="1">
      <c r="B15" s="37"/>
      <c r="C15" s="38"/>
      <c r="D15" s="38"/>
      <c r="E15" s="38"/>
      <c r="F15" s="38"/>
      <c r="G15" s="38"/>
      <c r="H15" s="38"/>
      <c r="I15" s="38"/>
      <c r="J15" s="38"/>
      <c r="K15" s="38"/>
      <c r="L15" s="38"/>
      <c r="M15" s="38"/>
      <c r="N15" s="38"/>
      <c r="O15" s="38"/>
      <c r="P15" s="39"/>
    </row>
    <row r="16" spans="1:16" ht="12" customHeight="1">
      <c r="B16" s="37"/>
      <c r="C16" s="38"/>
      <c r="D16" s="38"/>
      <c r="E16" s="38"/>
      <c r="F16" s="38"/>
      <c r="G16" s="38"/>
      <c r="H16" s="38"/>
      <c r="I16" s="38"/>
      <c r="J16" s="38"/>
      <c r="K16" s="38"/>
      <c r="L16" s="38"/>
      <c r="M16" s="38"/>
      <c r="N16" s="38"/>
      <c r="O16" s="38"/>
      <c r="P16" s="39"/>
    </row>
    <row r="17" spans="1:16" ht="12" customHeight="1">
      <c r="B17" s="37"/>
      <c r="C17" s="38"/>
      <c r="D17" s="38"/>
      <c r="E17" s="38"/>
      <c r="F17" s="38"/>
      <c r="G17" s="38"/>
      <c r="H17" s="38"/>
      <c r="I17" s="38"/>
      <c r="J17" s="38"/>
      <c r="K17" s="38"/>
      <c r="L17" s="38"/>
      <c r="M17" s="38"/>
      <c r="N17" s="38"/>
      <c r="O17" s="38"/>
      <c r="P17" s="39"/>
    </row>
    <row r="18" spans="1:16" ht="12" customHeight="1">
      <c r="B18" s="37"/>
      <c r="C18" s="38"/>
      <c r="D18" s="38"/>
      <c r="E18" s="38"/>
      <c r="F18" s="38"/>
      <c r="G18" s="38"/>
      <c r="H18" s="38"/>
      <c r="I18" s="38"/>
      <c r="J18" s="38"/>
      <c r="K18" s="38"/>
      <c r="L18" s="38"/>
      <c r="M18" s="38"/>
      <c r="N18" s="38"/>
      <c r="O18" s="38"/>
      <c r="P18" s="39"/>
    </row>
    <row r="19" spans="1:16" ht="12" customHeight="1">
      <c r="B19" s="37"/>
      <c r="C19" s="38"/>
      <c r="D19" s="38"/>
      <c r="E19" s="38"/>
      <c r="F19" s="38"/>
      <c r="G19" s="38"/>
      <c r="H19" s="38"/>
      <c r="I19" s="38"/>
      <c r="J19" s="38"/>
      <c r="K19" s="38"/>
      <c r="L19" s="38"/>
      <c r="M19" s="38"/>
      <c r="N19" s="38"/>
      <c r="O19" s="38"/>
      <c r="P19" s="39"/>
    </row>
    <row r="20" spans="1:16" ht="12" customHeight="1">
      <c r="B20" s="37"/>
      <c r="C20" s="38"/>
      <c r="D20" s="38"/>
      <c r="E20" s="38"/>
      <c r="F20" s="38"/>
      <c r="G20" s="38"/>
      <c r="H20" s="38"/>
      <c r="I20" s="38"/>
      <c r="J20" s="38"/>
      <c r="K20" s="38"/>
      <c r="L20" s="38"/>
      <c r="M20" s="38"/>
      <c r="N20" s="38"/>
      <c r="O20" s="38"/>
      <c r="P20" s="39"/>
    </row>
    <row r="21" spans="1:16" ht="12" customHeight="1">
      <c r="B21" s="37"/>
      <c r="C21" s="38"/>
      <c r="D21" s="38"/>
      <c r="E21" s="38"/>
      <c r="F21" s="38"/>
      <c r="G21" s="38"/>
      <c r="H21" s="38"/>
      <c r="I21" s="38"/>
      <c r="J21" s="38"/>
      <c r="K21" s="38"/>
      <c r="L21" s="38"/>
      <c r="M21" s="38"/>
      <c r="N21" s="38"/>
      <c r="O21" s="38"/>
      <c r="P21" s="39"/>
    </row>
    <row r="22" spans="1:16" ht="12" customHeight="1">
      <c r="B22" s="37"/>
      <c r="C22" s="38"/>
      <c r="D22" s="38"/>
      <c r="E22" s="38"/>
      <c r="F22" s="38"/>
      <c r="G22" s="38"/>
      <c r="H22" s="38"/>
      <c r="I22" s="38"/>
      <c r="J22" s="38"/>
      <c r="K22" s="38"/>
      <c r="L22" s="38"/>
      <c r="M22" s="38"/>
      <c r="N22" s="38"/>
      <c r="O22" s="38"/>
      <c r="P22" s="39"/>
    </row>
    <row r="23" spans="1:16" ht="12" customHeight="1">
      <c r="B23" s="37"/>
      <c r="C23" s="38"/>
      <c r="D23" s="38"/>
      <c r="E23" s="38"/>
      <c r="F23" s="38"/>
      <c r="G23" s="38"/>
      <c r="H23" s="38"/>
      <c r="I23" s="38"/>
      <c r="J23" s="38"/>
      <c r="K23" s="38"/>
      <c r="L23" s="38"/>
      <c r="M23" s="38"/>
      <c r="N23" s="38"/>
      <c r="O23" s="38"/>
      <c r="P23" s="39"/>
    </row>
    <row r="24" spans="1:16" ht="12" customHeight="1">
      <c r="B24" s="37"/>
      <c r="C24" s="38"/>
      <c r="D24" s="38"/>
      <c r="E24" s="38"/>
      <c r="F24" s="38"/>
      <c r="G24" s="38"/>
      <c r="H24" s="38"/>
      <c r="I24" s="38"/>
      <c r="J24" s="38"/>
      <c r="K24" s="38"/>
      <c r="L24" s="38"/>
      <c r="M24" s="38"/>
      <c r="N24" s="38"/>
      <c r="O24" s="38"/>
      <c r="P24" s="39"/>
    </row>
    <row r="25" spans="1:16" ht="13.5" customHeight="1">
      <c r="B25" s="37"/>
      <c r="C25" s="221" t="s">
        <v>150</v>
      </c>
      <c r="D25" s="38"/>
      <c r="E25" s="221" t="s">
        <v>151</v>
      </c>
      <c r="F25" s="38"/>
      <c r="G25" s="221" t="s">
        <v>152</v>
      </c>
      <c r="H25" s="38"/>
      <c r="I25" s="221" t="s">
        <v>153</v>
      </c>
      <c r="J25" s="38"/>
      <c r="K25" s="221" t="s">
        <v>154</v>
      </c>
      <c r="L25" s="38"/>
      <c r="M25" s="221" t="s">
        <v>155</v>
      </c>
      <c r="N25" s="38"/>
      <c r="O25" s="221" t="s">
        <v>156</v>
      </c>
      <c r="P25" s="40"/>
    </row>
    <row r="26" spans="1:16" ht="15" customHeight="1">
      <c r="B26" s="37"/>
      <c r="C26" s="222"/>
      <c r="D26" s="38"/>
      <c r="E26" s="222"/>
      <c r="F26" s="38"/>
      <c r="G26" s="222"/>
      <c r="H26" s="38"/>
      <c r="I26" s="222"/>
      <c r="J26" s="38"/>
      <c r="K26" s="222"/>
      <c r="L26" s="38"/>
      <c r="M26" s="222"/>
      <c r="N26" s="38"/>
      <c r="O26" s="222"/>
      <c r="P26" s="40"/>
    </row>
    <row r="27" spans="1:16">
      <c r="B27" s="37"/>
      <c r="C27" s="222"/>
      <c r="D27" s="38"/>
      <c r="E27" s="222"/>
      <c r="F27" s="38"/>
      <c r="G27" s="222"/>
      <c r="H27" s="38"/>
      <c r="I27" s="222"/>
      <c r="J27" s="38"/>
      <c r="K27" s="222"/>
      <c r="L27" s="38"/>
      <c r="M27" s="222"/>
      <c r="N27" s="38"/>
      <c r="O27" s="222"/>
      <c r="P27" s="40"/>
    </row>
    <row r="28" spans="1:16" ht="3" customHeight="1">
      <c r="B28" s="37"/>
      <c r="C28" s="38"/>
      <c r="D28" s="38"/>
      <c r="E28" s="38"/>
      <c r="F28" s="38"/>
      <c r="G28" s="38"/>
      <c r="H28" s="38"/>
      <c r="I28" s="38"/>
      <c r="J28" s="38"/>
      <c r="K28" s="38"/>
      <c r="L28" s="38"/>
      <c r="M28" s="38"/>
      <c r="N28" s="38"/>
      <c r="O28" s="38"/>
      <c r="P28" s="40"/>
    </row>
    <row r="29" spans="1:16" ht="12" customHeight="1">
      <c r="B29" s="127"/>
      <c r="C29" s="128">
        <f>地区別_指導対象者群分析!$G$14</f>
        <v>33616</v>
      </c>
      <c r="D29" s="129"/>
      <c r="E29" s="128">
        <f>地区別_指導対象者群分析!$I$14</f>
        <v>60190</v>
      </c>
      <c r="F29" s="129"/>
      <c r="G29" s="128">
        <f>地区別_指導対象者群分析!$O$14</f>
        <v>1355</v>
      </c>
      <c r="H29" s="129"/>
      <c r="I29" s="128">
        <f>地区別_指導対象者群分析!$Q$14</f>
        <v>125364</v>
      </c>
      <c r="J29" s="129"/>
      <c r="K29" s="128">
        <f>地区別_指導対象者群分析!$W$14</f>
        <v>689178</v>
      </c>
      <c r="L29" s="129"/>
      <c r="M29" s="128">
        <f>地区別_指導対象者群分析!$Y$14</f>
        <v>5979</v>
      </c>
      <c r="N29" s="129"/>
      <c r="O29" s="128">
        <f>地区別_指導対象者群分析!$AA$14</f>
        <v>255383</v>
      </c>
      <c r="P29" s="130"/>
    </row>
    <row r="30" spans="1:16" ht="6" customHeight="1">
      <c r="B30" s="127"/>
      <c r="C30" s="129"/>
      <c r="D30" s="129"/>
      <c r="E30" s="129"/>
      <c r="F30" s="129"/>
      <c r="G30" s="129"/>
      <c r="H30" s="129"/>
      <c r="I30" s="129"/>
      <c r="J30" s="129"/>
      <c r="K30" s="129"/>
      <c r="L30" s="129"/>
      <c r="M30" s="129"/>
      <c r="N30" s="129"/>
      <c r="O30" s="129"/>
      <c r="P30" s="130"/>
    </row>
    <row r="31" spans="1:16" ht="12" customHeight="1">
      <c r="A31" s="38"/>
      <c r="B31" s="127"/>
      <c r="C31" s="138"/>
      <c r="D31" s="129"/>
      <c r="E31" s="138" t="s">
        <v>157</v>
      </c>
      <c r="F31" s="129"/>
      <c r="G31" s="138"/>
      <c r="H31" s="129"/>
      <c r="I31" s="138" t="s">
        <v>158</v>
      </c>
      <c r="J31" s="129"/>
      <c r="K31" s="138"/>
      <c r="L31" s="129"/>
      <c r="M31" s="138"/>
      <c r="N31" s="129"/>
      <c r="O31" s="138" t="s">
        <v>159</v>
      </c>
      <c r="P31" s="130"/>
    </row>
    <row r="32" spans="1:16" ht="12" customHeight="1">
      <c r="A32" s="38"/>
      <c r="B32" s="131"/>
      <c r="C32" s="139">
        <f>地区別_指導対象者群分析!$G$14</f>
        <v>33616</v>
      </c>
      <c r="D32" s="129"/>
      <c r="E32" s="139">
        <f>地区別_指導対象者群分析!$K$14</f>
        <v>17319</v>
      </c>
      <c r="F32" s="129"/>
      <c r="G32" s="139">
        <f>地区別_指導対象者群分析!$O$14</f>
        <v>1355</v>
      </c>
      <c r="H32" s="129"/>
      <c r="I32" s="139">
        <f>地区別_指導対象者群分析!$S$14</f>
        <v>11995</v>
      </c>
      <c r="J32" s="129"/>
      <c r="K32" s="139">
        <f>地区別_指導対象者群分析!$W$14</f>
        <v>689178</v>
      </c>
      <c r="L32" s="129"/>
      <c r="M32" s="139">
        <f>地区別_指導対象者群分析!$Y$14</f>
        <v>5979</v>
      </c>
      <c r="N32" s="129"/>
      <c r="O32" s="139">
        <f>地区別_指導対象者群分析!$AC$14</f>
        <v>72447</v>
      </c>
      <c r="P32" s="130"/>
    </row>
    <row r="33" spans="1:16" ht="3" customHeight="1">
      <c r="A33" s="38"/>
      <c r="B33" s="127"/>
      <c r="C33" s="132"/>
      <c r="D33" s="132"/>
      <c r="E33" s="132"/>
      <c r="F33" s="132"/>
      <c r="G33" s="132"/>
      <c r="H33" s="132"/>
      <c r="I33" s="132"/>
      <c r="J33" s="132"/>
      <c r="K33" s="132"/>
      <c r="L33" s="132"/>
      <c r="M33" s="132"/>
      <c r="N33" s="132"/>
      <c r="O33" s="132"/>
      <c r="P33" s="130"/>
    </row>
    <row r="34" spans="1:16" ht="3" customHeight="1">
      <c r="A34" s="38"/>
      <c r="B34" s="127"/>
      <c r="C34" s="133"/>
      <c r="D34" s="133"/>
      <c r="E34" s="133"/>
      <c r="F34" s="133"/>
      <c r="G34" s="133"/>
      <c r="H34" s="133"/>
      <c r="I34" s="133"/>
      <c r="J34" s="133"/>
      <c r="K34" s="133"/>
      <c r="L34" s="133"/>
      <c r="M34" s="133"/>
      <c r="N34" s="133"/>
      <c r="O34" s="133"/>
      <c r="P34" s="130"/>
    </row>
    <row r="35" spans="1:16" ht="12" customHeight="1">
      <c r="A35" s="38"/>
      <c r="B35" s="127"/>
      <c r="C35" s="129"/>
      <c r="D35" s="129"/>
      <c r="E35" s="140" t="s">
        <v>160</v>
      </c>
      <c r="F35" s="129"/>
      <c r="G35" s="129"/>
      <c r="H35" s="129"/>
      <c r="I35" s="140" t="s">
        <v>161</v>
      </c>
      <c r="J35" s="129"/>
      <c r="K35" s="129"/>
      <c r="L35" s="129"/>
      <c r="M35" s="129"/>
      <c r="N35" s="129"/>
      <c r="O35" s="140" t="s">
        <v>162</v>
      </c>
      <c r="P35" s="130"/>
    </row>
    <row r="36" spans="1:16" ht="12" customHeight="1">
      <c r="A36" s="38"/>
      <c r="B36" s="131"/>
      <c r="C36" s="129"/>
      <c r="D36" s="129"/>
      <c r="E36" s="141">
        <f>地区別_指導対象者群分析!$M$14</f>
        <v>42871</v>
      </c>
      <c r="F36" s="129"/>
      <c r="G36" s="129"/>
      <c r="H36" s="129"/>
      <c r="I36" s="141">
        <f>地区別_指導対象者群分析!$U$14</f>
        <v>113369</v>
      </c>
      <c r="J36" s="129"/>
      <c r="K36" s="129"/>
      <c r="L36" s="129"/>
      <c r="M36" s="129"/>
      <c r="N36" s="129"/>
      <c r="O36" s="141">
        <f>地区別_指導対象者群分析!$AE$14</f>
        <v>182936</v>
      </c>
      <c r="P36" s="130"/>
    </row>
    <row r="37" spans="1:16" ht="3" customHeight="1">
      <c r="A37" s="38"/>
      <c r="B37" s="127"/>
      <c r="C37" s="132"/>
      <c r="D37" s="132"/>
      <c r="E37" s="132"/>
      <c r="F37" s="132"/>
      <c r="G37" s="132"/>
      <c r="H37" s="132"/>
      <c r="I37" s="132"/>
      <c r="J37" s="132"/>
      <c r="K37" s="132"/>
      <c r="L37" s="132"/>
      <c r="M37" s="132"/>
      <c r="N37" s="132"/>
      <c r="O37" s="132"/>
      <c r="P37" s="130"/>
    </row>
    <row r="38" spans="1:16" ht="3" customHeight="1">
      <c r="A38" s="38"/>
      <c r="B38" s="127"/>
      <c r="C38" s="133"/>
      <c r="D38" s="133"/>
      <c r="E38" s="133"/>
      <c r="F38" s="133"/>
      <c r="G38" s="133"/>
      <c r="H38" s="133"/>
      <c r="I38" s="133"/>
      <c r="J38" s="133"/>
      <c r="K38" s="133"/>
      <c r="L38" s="133"/>
      <c r="M38" s="133"/>
      <c r="N38" s="133"/>
      <c r="O38" s="133"/>
      <c r="P38" s="130"/>
    </row>
    <row r="39" spans="1:16" ht="3" customHeight="1">
      <c r="B39" s="127"/>
      <c r="C39" s="134"/>
      <c r="D39" s="134"/>
      <c r="E39" s="135"/>
      <c r="F39" s="135"/>
      <c r="G39" s="135"/>
      <c r="H39" s="135"/>
      <c r="I39" s="135"/>
      <c r="J39" s="129"/>
      <c r="K39" s="136"/>
      <c r="L39" s="136"/>
      <c r="M39" s="136"/>
      <c r="N39" s="136"/>
      <c r="O39" s="136"/>
      <c r="P39" s="130"/>
    </row>
    <row r="40" spans="1:16" ht="3" customHeight="1">
      <c r="B40" s="127"/>
      <c r="C40" s="129"/>
      <c r="D40" s="129"/>
      <c r="E40" s="129"/>
      <c r="F40" s="129"/>
      <c r="G40" s="129"/>
      <c r="H40" s="129"/>
      <c r="I40" s="129"/>
      <c r="J40" s="129"/>
      <c r="K40" s="129"/>
      <c r="L40" s="129"/>
      <c r="M40" s="129"/>
      <c r="N40" s="129"/>
      <c r="O40" s="129"/>
      <c r="P40" s="137"/>
    </row>
    <row r="41" spans="1:16" ht="20.100000000000001" customHeight="1">
      <c r="B41" s="127"/>
      <c r="C41" s="223">
        <f>地区別_指導対象者群分析!$E$14</f>
        <v>220525</v>
      </c>
      <c r="D41" s="223"/>
      <c r="E41" s="223"/>
      <c r="F41" s="223"/>
      <c r="G41" s="223"/>
      <c r="H41" s="223"/>
      <c r="I41" s="223"/>
      <c r="J41" s="129"/>
      <c r="K41" s="224">
        <f>地区別_指導対象者群分析!$F$14</f>
        <v>950540</v>
      </c>
      <c r="L41" s="224"/>
      <c r="M41" s="224"/>
      <c r="N41" s="224"/>
      <c r="O41" s="224"/>
      <c r="P41" s="130"/>
    </row>
    <row r="42" spans="1:16" ht="3" customHeight="1">
      <c r="B42" s="127"/>
      <c r="C42" s="132"/>
      <c r="D42" s="132"/>
      <c r="E42" s="132"/>
      <c r="F42" s="132"/>
      <c r="G42" s="132"/>
      <c r="H42" s="132"/>
      <c r="I42" s="132"/>
      <c r="J42" s="132"/>
      <c r="K42" s="132"/>
      <c r="L42" s="132"/>
      <c r="M42" s="132"/>
      <c r="N42" s="132"/>
      <c r="O42" s="132"/>
      <c r="P42" s="137"/>
    </row>
    <row r="43" spans="1:16" ht="3" customHeight="1">
      <c r="B43" s="127"/>
      <c r="C43" s="133"/>
      <c r="D43" s="133"/>
      <c r="E43" s="133"/>
      <c r="F43" s="133"/>
      <c r="G43" s="133"/>
      <c r="H43" s="133"/>
      <c r="I43" s="133"/>
      <c r="J43" s="133"/>
      <c r="K43" s="133"/>
      <c r="L43" s="133"/>
      <c r="M43" s="133"/>
      <c r="N43" s="133"/>
      <c r="O43" s="133"/>
      <c r="P43" s="137"/>
    </row>
    <row r="44" spans="1:16" ht="3" customHeight="1">
      <c r="B44" s="41"/>
      <c r="C44" s="42"/>
      <c r="D44" s="42"/>
      <c r="E44" s="42"/>
      <c r="F44" s="42"/>
      <c r="G44" s="42"/>
      <c r="H44" s="42"/>
      <c r="I44" s="42"/>
      <c r="J44" s="42"/>
      <c r="K44" s="42"/>
      <c r="L44" s="42"/>
      <c r="M44" s="42"/>
      <c r="N44" s="42"/>
      <c r="O44" s="42"/>
      <c r="P44" s="43"/>
    </row>
    <row r="45" spans="1:16" s="44" customFormat="1" ht="12" customHeight="1">
      <c r="B45" s="45" t="s">
        <v>295</v>
      </c>
      <c r="C45" s="45"/>
    </row>
    <row r="46" spans="1:16" s="44" customFormat="1" ht="12" customHeight="1">
      <c r="B46" s="45" t="s">
        <v>285</v>
      </c>
      <c r="C46" s="45"/>
    </row>
    <row r="47" spans="1:16" s="44" customFormat="1" ht="12" customHeight="1">
      <c r="B47" s="45" t="s">
        <v>296</v>
      </c>
      <c r="C47" s="45"/>
    </row>
    <row r="48" spans="1:16" s="44" customFormat="1" ht="12" customHeight="1">
      <c r="B48" s="45" t="s">
        <v>307</v>
      </c>
      <c r="C48" s="45"/>
    </row>
    <row r="49" spans="2:18" s="44" customFormat="1" ht="12" customHeight="1"/>
    <row r="50" spans="2:18" s="44" customFormat="1" ht="12" customHeight="1">
      <c r="B50" s="46" t="s">
        <v>163</v>
      </c>
      <c r="C50" s="45"/>
    </row>
    <row r="51" spans="2:18" s="44" customFormat="1" ht="12" customHeight="1">
      <c r="B51" s="46" t="s">
        <v>164</v>
      </c>
      <c r="C51" s="45"/>
    </row>
    <row r="52" spans="2:18" s="44" customFormat="1" ht="12" customHeight="1">
      <c r="B52" s="46" t="s">
        <v>256</v>
      </c>
      <c r="C52" s="45"/>
    </row>
    <row r="53" spans="2:18" s="44" customFormat="1" ht="12" customHeight="1">
      <c r="B53" s="46" t="s">
        <v>309</v>
      </c>
      <c r="C53" s="46"/>
      <c r="D53" s="46"/>
      <c r="E53" s="46"/>
      <c r="F53" s="46"/>
      <c r="G53" s="46"/>
      <c r="H53" s="46"/>
      <c r="I53" s="46"/>
      <c r="J53" s="46"/>
      <c r="K53" s="46"/>
      <c r="L53" s="46"/>
      <c r="M53" s="46"/>
      <c r="N53" s="46"/>
      <c r="O53" s="46"/>
      <c r="P53" s="46"/>
      <c r="Q53" s="46"/>
      <c r="R53" s="62"/>
    </row>
    <row r="54" spans="2:18" s="44" customFormat="1" ht="12" customHeight="1">
      <c r="B54" s="46" t="s">
        <v>257</v>
      </c>
      <c r="C54" s="46"/>
      <c r="D54" s="46"/>
      <c r="E54" s="46"/>
      <c r="F54" s="46"/>
      <c r="G54" s="46"/>
      <c r="H54" s="46"/>
      <c r="I54" s="46"/>
      <c r="J54" s="46"/>
      <c r="K54" s="46"/>
      <c r="L54" s="46"/>
      <c r="M54" s="46"/>
      <c r="N54" s="46"/>
      <c r="O54" s="46"/>
      <c r="P54" s="46"/>
      <c r="Q54" s="46"/>
      <c r="R54" s="46"/>
    </row>
    <row r="55" spans="2:18" s="44" customFormat="1" ht="12" customHeight="1">
      <c r="B55" s="46" t="s">
        <v>258</v>
      </c>
      <c r="C55" s="45"/>
    </row>
    <row r="56" spans="2:18" s="44" customFormat="1" ht="12" customHeight="1">
      <c r="B56" s="46" t="s">
        <v>259</v>
      </c>
      <c r="C56" s="46"/>
      <c r="D56" s="46"/>
      <c r="E56" s="46"/>
      <c r="F56" s="46"/>
      <c r="G56" s="46"/>
      <c r="H56" s="46"/>
      <c r="I56" s="46"/>
      <c r="J56" s="46"/>
      <c r="K56" s="46"/>
      <c r="L56" s="46"/>
      <c r="M56" s="46"/>
      <c r="N56" s="46"/>
      <c r="O56" s="46"/>
      <c r="P56" s="46"/>
      <c r="Q56" s="46"/>
      <c r="R56" s="46"/>
    </row>
    <row r="57" spans="2:18" s="44" customFormat="1" ht="12" customHeight="1">
      <c r="B57" s="61"/>
      <c r="C57" s="61"/>
      <c r="D57" s="61"/>
      <c r="E57" s="61"/>
      <c r="F57" s="61"/>
      <c r="G57" s="61"/>
      <c r="H57" s="61"/>
      <c r="I57" s="61"/>
      <c r="J57" s="61"/>
      <c r="K57" s="61"/>
      <c r="L57" s="61"/>
      <c r="M57" s="61"/>
      <c r="N57" s="61"/>
      <c r="O57" s="61"/>
      <c r="P57" s="61"/>
      <c r="Q57" s="61"/>
      <c r="R57" s="61"/>
    </row>
    <row r="58" spans="2:18">
      <c r="B58" s="63" t="s">
        <v>219</v>
      </c>
      <c r="C58" s="64"/>
    </row>
    <row r="59" spans="2:18">
      <c r="B59" s="63" t="s">
        <v>220</v>
      </c>
      <c r="C59" s="64"/>
    </row>
    <row r="60" spans="2:18">
      <c r="B60" s="63" t="s">
        <v>221</v>
      </c>
      <c r="C60" s="64"/>
    </row>
    <row r="61" spans="2:18">
      <c r="B61" s="63" t="s">
        <v>222</v>
      </c>
      <c r="C61" s="64"/>
    </row>
    <row r="62" spans="2:18">
      <c r="B62" s="63" t="s">
        <v>223</v>
      </c>
      <c r="C62" s="64"/>
    </row>
    <row r="63" spans="2:18">
      <c r="B63" s="63" t="s">
        <v>308</v>
      </c>
      <c r="C63" s="64"/>
    </row>
    <row r="64" spans="2:18">
      <c r="B64" s="63" t="s">
        <v>224</v>
      </c>
      <c r="C64" s="64"/>
    </row>
    <row r="65" spans="2:3">
      <c r="B65" s="63" t="s">
        <v>225</v>
      </c>
      <c r="C65" s="64"/>
    </row>
    <row r="66" spans="2:3">
      <c r="B66" s="63" t="s">
        <v>263</v>
      </c>
      <c r="C66" s="64"/>
    </row>
    <row r="67" spans="2:3">
      <c r="B67" s="63" t="s">
        <v>232</v>
      </c>
      <c r="C67" s="64"/>
    </row>
    <row r="68" spans="2:3">
      <c r="B68" s="63" t="s">
        <v>233</v>
      </c>
      <c r="C68" s="64"/>
    </row>
    <row r="69" spans="2:3">
      <c r="B69" s="63" t="s">
        <v>234</v>
      </c>
      <c r="C69" s="64"/>
    </row>
    <row r="70" spans="2:3">
      <c r="B70" s="63" t="s">
        <v>226</v>
      </c>
      <c r="C70" s="64"/>
    </row>
    <row r="71" spans="2:3">
      <c r="B71" s="63" t="s">
        <v>227</v>
      </c>
      <c r="C71" s="64"/>
    </row>
    <row r="72" spans="2:3">
      <c r="B72" s="65" t="s">
        <v>228</v>
      </c>
      <c r="C72" s="64"/>
    </row>
    <row r="73" spans="2:3">
      <c r="B73" s="63" t="s">
        <v>229</v>
      </c>
      <c r="C73" s="64"/>
    </row>
    <row r="74" spans="2:3">
      <c r="B74" s="63" t="s">
        <v>230</v>
      </c>
      <c r="C74" s="64"/>
    </row>
    <row r="75" spans="2:3">
      <c r="B75" s="63" t="s">
        <v>231</v>
      </c>
      <c r="C75" s="64"/>
    </row>
  </sheetData>
  <mergeCells count="10">
    <mergeCell ref="M25:M27"/>
    <mergeCell ref="O25:O27"/>
    <mergeCell ref="C41:I41"/>
    <mergeCell ref="K41:O41"/>
    <mergeCell ref="G4:K4"/>
    <mergeCell ref="C25:C27"/>
    <mergeCell ref="E25:E27"/>
    <mergeCell ref="G25:G27"/>
    <mergeCell ref="I25:I27"/>
    <mergeCell ref="K25:K27"/>
  </mergeCells>
  <phoneticPr fontId="3"/>
  <pageMargins left="0.70866141732283472" right="0.19685039370078741" top="0.59055118110236227" bottom="0.59055118110236227" header="0.31496062992125984" footer="0.31496062992125984"/>
  <pageSetup paperSize="9" scale="71" fitToHeight="0" orientation="portrait" r:id="rId1"/>
  <headerFooter>
    <oddHeader>&amp;R&amp;"ＭＳ 明朝,標準"&amp;12 2-6.医科健診分析</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N22"/>
  <sheetViews>
    <sheetView showGridLines="0" zoomScaleNormal="100" zoomScaleSheetLayoutView="100" workbookViewId="0"/>
  </sheetViews>
  <sheetFormatPr defaultColWidth="9" defaultRowHeight="13.5"/>
  <cols>
    <col min="1" max="1" width="4.625" style="6" customWidth="1"/>
    <col min="2" max="2" width="3.625" style="6" customWidth="1"/>
    <col min="3" max="3" width="13.875" style="6" customWidth="1"/>
    <col min="4" max="32" width="8.625" style="6" customWidth="1"/>
    <col min="33" max="33" width="9" style="28"/>
    <col min="34" max="34" width="12.25" style="6" customWidth="1"/>
    <col min="35" max="35" width="9" style="6" customWidth="1"/>
    <col min="36" max="36" width="12.25" style="6" customWidth="1"/>
    <col min="37" max="37" width="9" style="6" customWidth="1"/>
    <col min="38" max="40" width="9" style="28" customWidth="1"/>
    <col min="41" max="16384" width="9" style="6"/>
  </cols>
  <sheetData>
    <row r="1" spans="1:40" ht="16.5" customHeight="1">
      <c r="A1" s="6" t="s">
        <v>192</v>
      </c>
    </row>
    <row r="2" spans="1:40" ht="16.5" customHeight="1">
      <c r="A2" s="6" t="s">
        <v>188</v>
      </c>
      <c r="D2" s="28" t="s">
        <v>297</v>
      </c>
    </row>
    <row r="3" spans="1:40" ht="16.5" customHeight="1">
      <c r="B3" s="214"/>
      <c r="C3" s="216" t="s">
        <v>129</v>
      </c>
      <c r="D3" s="234" t="s">
        <v>181</v>
      </c>
      <c r="E3" s="234" t="s">
        <v>193</v>
      </c>
      <c r="F3" s="234" t="s">
        <v>194</v>
      </c>
      <c r="G3" s="231" t="s">
        <v>74</v>
      </c>
      <c r="H3" s="237"/>
      <c r="I3" s="214" t="s">
        <v>75</v>
      </c>
      <c r="J3" s="231"/>
      <c r="K3" s="13"/>
      <c r="L3" s="13"/>
      <c r="M3" s="13"/>
      <c r="N3" s="14"/>
      <c r="O3" s="226" t="s">
        <v>195</v>
      </c>
      <c r="P3" s="227"/>
      <c r="Q3" s="230" t="s">
        <v>216</v>
      </c>
      <c r="R3" s="231"/>
      <c r="S3" s="210"/>
      <c r="T3" s="210"/>
      <c r="U3" s="210"/>
      <c r="V3" s="210"/>
      <c r="W3" s="214" t="s">
        <v>77</v>
      </c>
      <c r="X3" s="237"/>
      <c r="Y3" s="214" t="s">
        <v>78</v>
      </c>
      <c r="Z3" s="237"/>
      <c r="AA3" s="243" t="s">
        <v>79</v>
      </c>
      <c r="AB3" s="244"/>
      <c r="AC3" s="210"/>
      <c r="AD3" s="210"/>
      <c r="AE3" s="210"/>
      <c r="AF3" s="211"/>
      <c r="AG3" s="4"/>
      <c r="AH3" s="23"/>
      <c r="AI3" s="23"/>
      <c r="AJ3" s="23"/>
      <c r="AK3" s="23"/>
    </row>
    <row r="4" spans="1:40" ht="16.5" customHeight="1">
      <c r="B4" s="233"/>
      <c r="C4" s="216"/>
      <c r="D4" s="235"/>
      <c r="E4" s="235"/>
      <c r="F4" s="235"/>
      <c r="G4" s="232"/>
      <c r="H4" s="238"/>
      <c r="I4" s="215"/>
      <c r="J4" s="232"/>
      <c r="K4" s="239" t="s">
        <v>352</v>
      </c>
      <c r="L4" s="242"/>
      <c r="M4" s="239" t="s">
        <v>353</v>
      </c>
      <c r="N4" s="242"/>
      <c r="O4" s="228"/>
      <c r="P4" s="229"/>
      <c r="Q4" s="215"/>
      <c r="R4" s="232"/>
      <c r="S4" s="239" t="s">
        <v>76</v>
      </c>
      <c r="T4" s="240"/>
      <c r="U4" s="239" t="s">
        <v>178</v>
      </c>
      <c r="V4" s="240"/>
      <c r="W4" s="215"/>
      <c r="X4" s="238"/>
      <c r="Y4" s="215"/>
      <c r="Z4" s="238"/>
      <c r="AA4" s="245"/>
      <c r="AB4" s="246"/>
      <c r="AC4" s="239" t="s">
        <v>179</v>
      </c>
      <c r="AD4" s="240"/>
      <c r="AE4" s="239" t="s">
        <v>180</v>
      </c>
      <c r="AF4" s="240"/>
      <c r="AH4" s="96" t="s">
        <v>235</v>
      </c>
      <c r="AI4" s="15"/>
      <c r="AJ4" s="27"/>
      <c r="AK4" s="27"/>
      <c r="AL4" s="2"/>
    </row>
    <row r="5" spans="1:40" ht="45">
      <c r="B5" s="215"/>
      <c r="C5" s="216"/>
      <c r="D5" s="236"/>
      <c r="E5" s="236"/>
      <c r="F5" s="236"/>
      <c r="G5" s="22" t="s">
        <v>73</v>
      </c>
      <c r="H5" s="21" t="s">
        <v>261</v>
      </c>
      <c r="I5" s="22" t="s">
        <v>73</v>
      </c>
      <c r="J5" s="21" t="s">
        <v>261</v>
      </c>
      <c r="K5" s="22" t="s">
        <v>73</v>
      </c>
      <c r="L5" s="21" t="s">
        <v>261</v>
      </c>
      <c r="M5" s="22" t="s">
        <v>73</v>
      </c>
      <c r="N5" s="21" t="s">
        <v>261</v>
      </c>
      <c r="O5" s="22" t="s">
        <v>73</v>
      </c>
      <c r="P5" s="21" t="s">
        <v>261</v>
      </c>
      <c r="Q5" s="22" t="s">
        <v>73</v>
      </c>
      <c r="R5" s="21" t="s">
        <v>261</v>
      </c>
      <c r="S5" s="22" t="s">
        <v>73</v>
      </c>
      <c r="T5" s="21" t="s">
        <v>261</v>
      </c>
      <c r="U5" s="22" t="s">
        <v>73</v>
      </c>
      <c r="V5" s="21" t="s">
        <v>261</v>
      </c>
      <c r="W5" s="22" t="s">
        <v>73</v>
      </c>
      <c r="X5" s="21" t="s">
        <v>261</v>
      </c>
      <c r="Y5" s="22" t="s">
        <v>73</v>
      </c>
      <c r="Z5" s="21" t="s">
        <v>261</v>
      </c>
      <c r="AA5" s="22" t="s">
        <v>73</v>
      </c>
      <c r="AB5" s="21" t="s">
        <v>261</v>
      </c>
      <c r="AC5" s="22" t="s">
        <v>73</v>
      </c>
      <c r="AD5" s="21" t="s">
        <v>261</v>
      </c>
      <c r="AE5" s="22" t="s">
        <v>73</v>
      </c>
      <c r="AF5" s="21" t="s">
        <v>261</v>
      </c>
      <c r="AH5" s="241" t="s">
        <v>371</v>
      </c>
      <c r="AI5" s="241"/>
      <c r="AJ5" s="241" t="s">
        <v>262</v>
      </c>
      <c r="AK5" s="241"/>
      <c r="AL5" s="5" t="s">
        <v>89</v>
      </c>
      <c r="AM5" s="5" t="s">
        <v>90</v>
      </c>
      <c r="AN5" s="163"/>
    </row>
    <row r="6" spans="1:40" s="51" customFormat="1">
      <c r="B6" s="54">
        <v>1</v>
      </c>
      <c r="C6" s="47" t="s">
        <v>182</v>
      </c>
      <c r="D6" s="142">
        <v>136870</v>
      </c>
      <c r="E6" s="106">
        <v>36416</v>
      </c>
      <c r="F6" s="142">
        <f>D6-E6</f>
        <v>100454</v>
      </c>
      <c r="G6" s="143">
        <v>5620</v>
      </c>
      <c r="H6" s="144">
        <f>IFERROR(G6/$D6,"-")</f>
        <v>4.106086067070943E-2</v>
      </c>
      <c r="I6" s="143">
        <f>SUM(K6,M6)</f>
        <v>9018</v>
      </c>
      <c r="J6" s="144">
        <f>IFERROR(I6/$D6,"-")</f>
        <v>6.5887338350259367E-2</v>
      </c>
      <c r="K6" s="143">
        <v>1957</v>
      </c>
      <c r="L6" s="144">
        <f>IFERROR(K6/$D6,"-")</f>
        <v>1.4298239205085118E-2</v>
      </c>
      <c r="M6" s="143">
        <v>7061</v>
      </c>
      <c r="N6" s="144">
        <f>IFERROR(M6/$D6,"-")</f>
        <v>5.1589099145174254E-2</v>
      </c>
      <c r="O6" s="143">
        <v>1085</v>
      </c>
      <c r="P6" s="144">
        <f>IFERROR(O6/$D6,"-")</f>
        <v>7.9272302184554694E-3</v>
      </c>
      <c r="Q6" s="143">
        <f>SUM(S6,U6)</f>
        <v>20693</v>
      </c>
      <c r="R6" s="144">
        <f>IFERROR(Q6/$D6,"-")</f>
        <v>0.15118725798202673</v>
      </c>
      <c r="S6" s="143">
        <v>1913</v>
      </c>
      <c r="T6" s="144">
        <f>IFERROR(S6/$D6,"-")</f>
        <v>1.3976766274567107E-2</v>
      </c>
      <c r="U6" s="143">
        <v>18780</v>
      </c>
      <c r="V6" s="144">
        <f>IFERROR(U6/$D6,"-")</f>
        <v>0.13721049170745964</v>
      </c>
      <c r="W6" s="143">
        <v>70419</v>
      </c>
      <c r="X6" s="144">
        <f>IFERROR(W6/$D6,"-")</f>
        <v>0.51449550668517574</v>
      </c>
      <c r="Y6" s="143">
        <v>715</v>
      </c>
      <c r="Z6" s="144">
        <f>IFERROR(Y6/$D6,"-")</f>
        <v>5.2239351209176594E-3</v>
      </c>
      <c r="AA6" s="143">
        <f>SUM(AC6,AE6)</f>
        <v>29320</v>
      </c>
      <c r="AB6" s="144">
        <f>IFERROR(AA6/$D6,"-")</f>
        <v>0.21421787097245562</v>
      </c>
      <c r="AC6" s="143">
        <v>8058</v>
      </c>
      <c r="AD6" s="144">
        <f>IFERROR(AC6/$D6,"-")</f>
        <v>5.8873383502593704E-2</v>
      </c>
      <c r="AE6" s="143">
        <v>21262</v>
      </c>
      <c r="AF6" s="144">
        <f>IFERROR(AE6/$D6,"-")</f>
        <v>0.1553444874698619</v>
      </c>
      <c r="AG6" s="50"/>
      <c r="AH6" s="48" t="str">
        <f>INDEX($C$6:$C$13,MATCH(AI6,T$6:T$13,0))</f>
        <v>豊能医療圏</v>
      </c>
      <c r="AI6" s="148">
        <f>LARGE(T$6:T$13,ROW(F1))</f>
        <v>1.3976766274567107E-2</v>
      </c>
      <c r="AJ6" s="48" t="str">
        <f>INDEX($C$6:$C$13,MATCH(AK6,Z$6:Z$13,0))</f>
        <v>大阪市医療圏</v>
      </c>
      <c r="AK6" s="148">
        <f>LARGE(Z$6:Z$13,ROW(H1))</f>
        <v>5.576589514519649E-3</v>
      </c>
      <c r="AL6" s="148">
        <f>$T$14</f>
        <v>1.024281316579353E-2</v>
      </c>
      <c r="AM6" s="148">
        <f t="shared" ref="AM6:AM13" si="0">$Z$14</f>
        <v>5.1056089969386837E-3</v>
      </c>
      <c r="AN6" s="106">
        <v>0</v>
      </c>
    </row>
    <row r="7" spans="1:40" s="51" customFormat="1">
      <c r="B7" s="54">
        <v>2</v>
      </c>
      <c r="C7" s="47" t="s">
        <v>7</v>
      </c>
      <c r="D7" s="142">
        <v>103009</v>
      </c>
      <c r="E7" s="106">
        <v>25359</v>
      </c>
      <c r="F7" s="142">
        <f t="shared" ref="F7" si="1">D7-E7</f>
        <v>77650</v>
      </c>
      <c r="G7" s="143">
        <v>4166</v>
      </c>
      <c r="H7" s="144">
        <f t="shared" ref="H7:H11" si="2">IFERROR(G7/$D7,"-")</f>
        <v>4.0443068081429778E-2</v>
      </c>
      <c r="I7" s="143">
        <f t="shared" ref="I7" si="3">SUM(K7,M7)</f>
        <v>7059</v>
      </c>
      <c r="J7" s="144">
        <f t="shared" ref="J7:J11" si="4">IFERROR(I7/$D7,"-")</f>
        <v>6.8527992699667015E-2</v>
      </c>
      <c r="K7" s="143">
        <v>2173</v>
      </c>
      <c r="L7" s="144">
        <f t="shared" ref="L7" si="5">IFERROR(K7/$D7,"-")</f>
        <v>2.1095244104884038E-2</v>
      </c>
      <c r="M7" s="143">
        <v>4886</v>
      </c>
      <c r="N7" s="144">
        <f t="shared" ref="N7" si="6">IFERROR(M7/$D7,"-")</f>
        <v>4.7432748594782984E-2</v>
      </c>
      <c r="O7" s="143">
        <v>26</v>
      </c>
      <c r="P7" s="144">
        <f t="shared" ref="P7" si="7">IFERROR(O7/$D7,"-")</f>
        <v>2.5240512964886562E-4</v>
      </c>
      <c r="Q7" s="143">
        <f>SUM(S7,U7)</f>
        <v>14108</v>
      </c>
      <c r="R7" s="144">
        <f t="shared" ref="R7" si="8">IFERROR(Q7/$D7,"-")</f>
        <v>0.13695890650331524</v>
      </c>
      <c r="S7" s="143">
        <v>1383</v>
      </c>
      <c r="T7" s="144">
        <f t="shared" ref="T7" si="9">IFERROR(S7/$D7,"-")</f>
        <v>1.3426011319399276E-2</v>
      </c>
      <c r="U7" s="143">
        <v>12725</v>
      </c>
      <c r="V7" s="144">
        <f t="shared" ref="V7" si="10">IFERROR(U7/$D7,"-")</f>
        <v>0.12353289518391597</v>
      </c>
      <c r="W7" s="143">
        <v>54952</v>
      </c>
      <c r="X7" s="144">
        <f t="shared" ref="X7" si="11">IFERROR(W7/$D7,"-")</f>
        <v>0.53346794940247944</v>
      </c>
      <c r="Y7" s="143">
        <v>493</v>
      </c>
      <c r="Z7" s="144">
        <f t="shared" ref="Z7" si="12">IFERROR(Y7/$D7,"-")</f>
        <v>4.7859895737265672E-3</v>
      </c>
      <c r="AA7" s="143">
        <f>SUM(AC7,AE7)</f>
        <v>22205</v>
      </c>
      <c r="AB7" s="144">
        <f t="shared" ref="AB7" si="13">IFERROR(AA7/$D7,"-")</f>
        <v>0.21556368860973313</v>
      </c>
      <c r="AC7" s="143">
        <v>6274</v>
      </c>
      <c r="AD7" s="144">
        <f t="shared" ref="AD7" si="14">IFERROR(AC7/$D7,"-")</f>
        <v>6.090729936219165E-2</v>
      </c>
      <c r="AE7" s="143">
        <v>15931</v>
      </c>
      <c r="AF7" s="144">
        <f t="shared" ref="AF7" si="15">IFERROR(AE7/$D7,"-")</f>
        <v>0.15465638924754146</v>
      </c>
      <c r="AG7" s="50"/>
      <c r="AH7" s="48" t="str">
        <f t="shared" ref="AH7:AH13" si="16">INDEX($C$6:$C$13,MATCH(AI7,T$6:T$13,0))</f>
        <v>三島医療圏</v>
      </c>
      <c r="AI7" s="148">
        <f t="shared" ref="AI7:AI13" si="17">LARGE(T$6:T$13,ROW(F2))</f>
        <v>1.3426011319399276E-2</v>
      </c>
      <c r="AJ7" s="48" t="str">
        <f t="shared" ref="AJ7:AJ13" si="18">INDEX($C$6:$C$13,MATCH(AK7,Z$6:Z$13,0))</f>
        <v>豊能医療圏</v>
      </c>
      <c r="AK7" s="148">
        <f>LARGE(Z$6:Z$13,ROW(H2))</f>
        <v>5.2239351209176594E-3</v>
      </c>
      <c r="AL7" s="148">
        <f t="shared" ref="AL7:AL13" si="19">$T$14</f>
        <v>1.024281316579353E-2</v>
      </c>
      <c r="AM7" s="148">
        <f t="shared" si="0"/>
        <v>5.1056089969386837E-3</v>
      </c>
      <c r="AN7" s="106">
        <v>0</v>
      </c>
    </row>
    <row r="8" spans="1:40" s="51" customFormat="1">
      <c r="B8" s="54">
        <v>3</v>
      </c>
      <c r="C8" s="47" t="s">
        <v>12</v>
      </c>
      <c r="D8" s="142">
        <v>164424</v>
      </c>
      <c r="E8" s="106">
        <v>32580</v>
      </c>
      <c r="F8" s="142">
        <f t="shared" ref="F8:F13" si="20">D8-E8</f>
        <v>131844</v>
      </c>
      <c r="G8" s="143">
        <v>4808</v>
      </c>
      <c r="H8" s="144">
        <f t="shared" si="2"/>
        <v>2.9241473264243662E-2</v>
      </c>
      <c r="I8" s="143">
        <f t="shared" ref="I8:I13" si="21">SUM(K8,M8)</f>
        <v>9091</v>
      </c>
      <c r="J8" s="144">
        <f t="shared" si="4"/>
        <v>5.5289981997761882E-2</v>
      </c>
      <c r="K8" s="143">
        <v>2817</v>
      </c>
      <c r="L8" s="144">
        <f t="shared" ref="L8" si="22">IFERROR(K8/$D8,"-")</f>
        <v>1.7132535396292514E-2</v>
      </c>
      <c r="M8" s="143">
        <v>6274</v>
      </c>
      <c r="N8" s="144">
        <f t="shared" ref="N8" si="23">IFERROR(M8/$D8,"-")</f>
        <v>3.8157446601469372E-2</v>
      </c>
      <c r="O8" s="143">
        <v>4</v>
      </c>
      <c r="P8" s="144">
        <f t="shared" ref="P8" si="24">IFERROR(O8/$D8,"-")</f>
        <v>2.4327348805527172E-5</v>
      </c>
      <c r="Q8" s="143">
        <f>SUM(S8,U8)</f>
        <v>18677</v>
      </c>
      <c r="R8" s="144">
        <f t="shared" ref="R8" si="25">IFERROR(Q8/$D8,"-")</f>
        <v>0.11359047341020775</v>
      </c>
      <c r="S8" s="143">
        <v>1978</v>
      </c>
      <c r="T8" s="144">
        <f t="shared" ref="T8" si="26">IFERROR(S8/$D8,"-")</f>
        <v>1.2029873984333188E-2</v>
      </c>
      <c r="U8" s="143">
        <v>16699</v>
      </c>
      <c r="V8" s="144">
        <f t="shared" ref="V8" si="27">IFERROR(U8/$D8,"-")</f>
        <v>0.10156059942587457</v>
      </c>
      <c r="W8" s="143">
        <v>95543</v>
      </c>
      <c r="X8" s="144">
        <f t="shared" ref="X8" si="28">IFERROR(W8/$D8,"-")</f>
        <v>0.58107697173162065</v>
      </c>
      <c r="Y8" s="143">
        <v>842</v>
      </c>
      <c r="Z8" s="144">
        <f t="shared" ref="Z8" si="29">IFERROR(Y8/$D8,"-")</f>
        <v>5.1209069235634702E-3</v>
      </c>
      <c r="AA8" s="143">
        <f>SUM(AC8,AE8)</f>
        <v>35459</v>
      </c>
      <c r="AB8" s="144">
        <f t="shared" ref="AB8" si="30">IFERROR(AA8/$D8,"-")</f>
        <v>0.21565586532379702</v>
      </c>
      <c r="AC8" s="143">
        <v>9787</v>
      </c>
      <c r="AD8" s="144">
        <f t="shared" ref="AD8" si="31">IFERROR(AC8/$D8,"-")</f>
        <v>5.9522940689923615E-2</v>
      </c>
      <c r="AE8" s="143">
        <v>25672</v>
      </c>
      <c r="AF8" s="144">
        <f t="shared" ref="AF8" si="32">IFERROR(AE8/$D8,"-")</f>
        <v>0.1561329246338734</v>
      </c>
      <c r="AG8" s="50"/>
      <c r="AH8" s="48" t="str">
        <f t="shared" si="16"/>
        <v>南河内医療圏</v>
      </c>
      <c r="AI8" s="148">
        <f t="shared" si="17"/>
        <v>1.2597365131262622E-2</v>
      </c>
      <c r="AJ8" s="48" t="str">
        <f t="shared" si="18"/>
        <v>北河内医療圏</v>
      </c>
      <c r="AK8" s="148">
        <f>LARGE(Z$6:Z$13,ROW(H3))</f>
        <v>5.1209069235634702E-3</v>
      </c>
      <c r="AL8" s="148">
        <f t="shared" si="19"/>
        <v>1.024281316579353E-2</v>
      </c>
      <c r="AM8" s="148">
        <f t="shared" si="0"/>
        <v>5.1056089969386837E-3</v>
      </c>
      <c r="AN8" s="106">
        <v>0</v>
      </c>
    </row>
    <row r="9" spans="1:40" s="51" customFormat="1">
      <c r="B9" s="54">
        <v>4</v>
      </c>
      <c r="C9" s="47" t="s">
        <v>20</v>
      </c>
      <c r="D9" s="142">
        <v>115908</v>
      </c>
      <c r="E9" s="106">
        <v>22686</v>
      </c>
      <c r="F9" s="142">
        <f t="shared" si="20"/>
        <v>93222</v>
      </c>
      <c r="G9" s="143">
        <v>3583</v>
      </c>
      <c r="H9" s="144">
        <f t="shared" si="2"/>
        <v>3.0912447803430308E-2</v>
      </c>
      <c r="I9" s="143">
        <f t="shared" si="21"/>
        <v>5793</v>
      </c>
      <c r="J9" s="144">
        <f t="shared" si="4"/>
        <v>4.997929392276633E-2</v>
      </c>
      <c r="K9" s="143">
        <v>1778</v>
      </c>
      <c r="L9" s="144">
        <f t="shared" ref="L9" si="33">IFERROR(K9/$D9,"-")</f>
        <v>1.533975221727577E-2</v>
      </c>
      <c r="M9" s="143">
        <v>4015</v>
      </c>
      <c r="N9" s="144">
        <f t="shared" ref="N9" si="34">IFERROR(M9/$D9,"-")</f>
        <v>3.4639541705490565E-2</v>
      </c>
      <c r="O9" s="143">
        <v>124</v>
      </c>
      <c r="P9" s="144">
        <f t="shared" ref="P9" si="35">IFERROR(O9/$D9,"-")</f>
        <v>1.0698139904061841E-3</v>
      </c>
      <c r="Q9" s="143">
        <f>SUM(S9,U9)</f>
        <v>13186</v>
      </c>
      <c r="R9" s="144">
        <f t="shared" ref="R9" si="36">IFERROR(Q9/$D9,"-")</f>
        <v>0.11376263933464471</v>
      </c>
      <c r="S9" s="143">
        <v>1234</v>
      </c>
      <c r="T9" s="144">
        <f t="shared" ref="T9" si="37">IFERROR(S9/$D9,"-")</f>
        <v>1.0646374710977673E-2</v>
      </c>
      <c r="U9" s="143">
        <v>11952</v>
      </c>
      <c r="V9" s="144">
        <f t="shared" ref="V9" si="38">IFERROR(U9/$D9,"-")</f>
        <v>0.10311626462366705</v>
      </c>
      <c r="W9" s="143">
        <v>67794</v>
      </c>
      <c r="X9" s="144">
        <f t="shared" ref="X9" si="39">IFERROR(W9/$D9,"-")</f>
        <v>0.58489491665803917</v>
      </c>
      <c r="Y9" s="143">
        <v>580</v>
      </c>
      <c r="Z9" s="144">
        <f t="shared" ref="Z9" si="40">IFERROR(Y9/$D9,"-")</f>
        <v>5.0039686648031198E-3</v>
      </c>
      <c r="AA9" s="143">
        <f>SUM(AC9,AE9)</f>
        <v>24848</v>
      </c>
      <c r="AB9" s="144">
        <f t="shared" ref="AB9" si="41">IFERROR(AA9/$D9,"-")</f>
        <v>0.21437691962591021</v>
      </c>
      <c r="AC9" s="143">
        <v>7155</v>
      </c>
      <c r="AD9" s="144">
        <f t="shared" ref="AD9" si="42">IFERROR(AC9/$D9,"-")</f>
        <v>6.172999275287297E-2</v>
      </c>
      <c r="AE9" s="143">
        <v>17693</v>
      </c>
      <c r="AF9" s="144">
        <f t="shared" ref="AF9" si="43">IFERROR(AE9/$D9,"-")</f>
        <v>0.15264692687303724</v>
      </c>
      <c r="AG9" s="50"/>
      <c r="AH9" s="48" t="str">
        <f t="shared" si="16"/>
        <v>北河内医療圏</v>
      </c>
      <c r="AI9" s="148">
        <f t="shared" si="17"/>
        <v>1.2029873984333188E-2</v>
      </c>
      <c r="AJ9" s="48" t="str">
        <f t="shared" si="18"/>
        <v>堺市医療圏</v>
      </c>
      <c r="AK9" s="148">
        <f>LARGE(Z$6:Z$13,ROW(H4))</f>
        <v>5.1009839461418956E-3</v>
      </c>
      <c r="AL9" s="148">
        <f t="shared" si="19"/>
        <v>1.024281316579353E-2</v>
      </c>
      <c r="AM9" s="148">
        <f t="shared" si="0"/>
        <v>5.1056089969386837E-3</v>
      </c>
      <c r="AN9" s="106">
        <v>0</v>
      </c>
    </row>
    <row r="10" spans="1:40" s="51" customFormat="1">
      <c r="B10" s="54">
        <v>5</v>
      </c>
      <c r="C10" s="47" t="s">
        <v>24</v>
      </c>
      <c r="D10" s="142">
        <v>93591</v>
      </c>
      <c r="E10" s="106">
        <v>23505</v>
      </c>
      <c r="F10" s="142">
        <f t="shared" si="20"/>
        <v>70086</v>
      </c>
      <c r="G10" s="143">
        <v>3885</v>
      </c>
      <c r="H10" s="144">
        <f t="shared" si="2"/>
        <v>4.1510401641183449E-2</v>
      </c>
      <c r="I10" s="143">
        <f t="shared" si="21"/>
        <v>6731</v>
      </c>
      <c r="J10" s="144">
        <f t="shared" si="4"/>
        <v>7.1919308480516295E-2</v>
      </c>
      <c r="K10" s="143">
        <v>1751</v>
      </c>
      <c r="L10" s="144">
        <f t="shared" ref="L10" si="44">IFERROR(K10/$D10,"-")</f>
        <v>1.870906390571743E-2</v>
      </c>
      <c r="M10" s="143">
        <v>4980</v>
      </c>
      <c r="N10" s="144">
        <f t="shared" ref="N10" si="45">IFERROR(M10/$D10,"-")</f>
        <v>5.3210244574798858E-2</v>
      </c>
      <c r="O10" s="143">
        <v>43</v>
      </c>
      <c r="P10" s="144">
        <f t="shared" ref="P10" si="46">IFERROR(O10/$D10,"-")</f>
        <v>4.5944588689083351E-4</v>
      </c>
      <c r="Q10" s="143">
        <f t="shared" ref="Q10:Q13" si="47">SUM(S10,U10)</f>
        <v>12846</v>
      </c>
      <c r="R10" s="144">
        <f t="shared" ref="R10" si="48">IFERROR(Q10/$D10,"-")</f>
        <v>0.13725678751161971</v>
      </c>
      <c r="S10" s="143">
        <v>1179</v>
      </c>
      <c r="T10" s="144">
        <f t="shared" ref="T10" si="49">IFERROR(S10/$D10,"-")</f>
        <v>1.2597365131262622E-2</v>
      </c>
      <c r="U10" s="143">
        <v>11667</v>
      </c>
      <c r="V10" s="144">
        <f t="shared" ref="V10" si="50">IFERROR(U10/$D10,"-")</f>
        <v>0.12465942238035709</v>
      </c>
      <c r="W10" s="143">
        <v>50588</v>
      </c>
      <c r="X10" s="144">
        <f t="shared" ref="X10" si="51">IFERROR(W10/$D10,"-")</f>
        <v>0.54052205874496484</v>
      </c>
      <c r="Y10" s="143">
        <v>387</v>
      </c>
      <c r="Z10" s="144">
        <f t="shared" ref="Z10" si="52">IFERROR(Y10/$D10,"-")</f>
        <v>4.1350129820175016E-3</v>
      </c>
      <c r="AA10" s="143">
        <f>SUM(AC10,AE10)</f>
        <v>19111</v>
      </c>
      <c r="AB10" s="144">
        <f t="shared" ref="AB10" si="53">IFERROR(AA10/$D10,"-")</f>
        <v>0.20419698475280743</v>
      </c>
      <c r="AC10" s="143">
        <v>5279</v>
      </c>
      <c r="AD10" s="144">
        <f t="shared" ref="AD10" si="54">IFERROR(AC10/$D10,"-")</f>
        <v>5.6404996206900239E-2</v>
      </c>
      <c r="AE10" s="143">
        <v>13832</v>
      </c>
      <c r="AF10" s="144">
        <f t="shared" ref="AF10" si="55">IFERROR(AE10/$D10,"-")</f>
        <v>0.14779198854590719</v>
      </c>
      <c r="AG10" s="50"/>
      <c r="AH10" s="48" t="str">
        <f t="shared" si="16"/>
        <v>中河内医療圏</v>
      </c>
      <c r="AI10" s="148">
        <f t="shared" si="17"/>
        <v>1.0646374710977673E-2</v>
      </c>
      <c r="AJ10" s="48" t="str">
        <f t="shared" si="18"/>
        <v>中河内医療圏</v>
      </c>
      <c r="AK10" s="148">
        <f t="shared" ref="AK10:AK13" si="56">LARGE(Z$6:Z$13,ROW(H5))</f>
        <v>5.0039686648031198E-3</v>
      </c>
      <c r="AL10" s="148">
        <f t="shared" si="19"/>
        <v>1.024281316579353E-2</v>
      </c>
      <c r="AM10" s="148">
        <f t="shared" si="0"/>
        <v>5.1056089969386837E-3</v>
      </c>
      <c r="AN10" s="106">
        <v>0</v>
      </c>
    </row>
    <row r="11" spans="1:40" s="51" customFormat="1">
      <c r="B11" s="54">
        <v>6</v>
      </c>
      <c r="C11" s="47" t="s">
        <v>34</v>
      </c>
      <c r="D11" s="142">
        <v>115860</v>
      </c>
      <c r="E11" s="106">
        <v>19737</v>
      </c>
      <c r="F11" s="142">
        <f>D11-E11</f>
        <v>96123</v>
      </c>
      <c r="G11" s="143">
        <v>2617</v>
      </c>
      <c r="H11" s="144">
        <f t="shared" si="2"/>
        <v>2.258760573105472E-2</v>
      </c>
      <c r="I11" s="143">
        <f t="shared" si="21"/>
        <v>5274</v>
      </c>
      <c r="J11" s="144">
        <f t="shared" si="4"/>
        <v>4.5520455722423615E-2</v>
      </c>
      <c r="K11" s="143">
        <v>1892</v>
      </c>
      <c r="L11" s="144">
        <f t="shared" ref="L11" si="57">IFERROR(K11/$D11,"-")</f>
        <v>1.6330053512860349E-2</v>
      </c>
      <c r="M11" s="143">
        <v>3382</v>
      </c>
      <c r="N11" s="144">
        <f t="shared" ref="N11" si="58">IFERROR(M11/$D11,"-")</f>
        <v>2.9190402209563267E-2</v>
      </c>
      <c r="O11" s="143">
        <v>5</v>
      </c>
      <c r="P11" s="144">
        <f t="shared" ref="P11" si="59">IFERROR(O11/$D11,"-")</f>
        <v>4.3155532539271533E-5</v>
      </c>
      <c r="Q11" s="143">
        <f t="shared" si="47"/>
        <v>11841</v>
      </c>
      <c r="R11" s="144">
        <f t="shared" ref="R11" si="60">IFERROR(Q11/$D11,"-")</f>
        <v>0.10220093215950285</v>
      </c>
      <c r="S11" s="143">
        <v>1232</v>
      </c>
      <c r="T11" s="144">
        <f t="shared" ref="T11" si="61">IFERROR(S11/$D11,"-")</f>
        <v>1.0633523217676506E-2</v>
      </c>
      <c r="U11" s="143">
        <v>10609</v>
      </c>
      <c r="V11" s="144">
        <f t="shared" ref="V11" si="62">IFERROR(U11/$D11,"-")</f>
        <v>9.1567408941826342E-2</v>
      </c>
      <c r="W11" s="143">
        <v>69142</v>
      </c>
      <c r="X11" s="144">
        <f t="shared" ref="X11" si="63">IFERROR(W11/$D11,"-")</f>
        <v>0.59677196616606254</v>
      </c>
      <c r="Y11" s="143">
        <v>591</v>
      </c>
      <c r="Z11" s="144">
        <f t="shared" ref="Z11" si="64">IFERROR(Y11/$D11,"-")</f>
        <v>5.1009839461418956E-3</v>
      </c>
      <c r="AA11" s="143">
        <f t="shared" ref="AA11:AA13" si="65">SUM(AC11,AE11)</f>
        <v>26390</v>
      </c>
      <c r="AB11" s="144">
        <f t="shared" ref="AB11" si="66">IFERROR(AA11/$D11,"-")</f>
        <v>0.22777490074227516</v>
      </c>
      <c r="AC11" s="143">
        <v>7291</v>
      </c>
      <c r="AD11" s="144">
        <f t="shared" ref="AD11" si="67">IFERROR(AC11/$D11,"-")</f>
        <v>6.2929397548765753E-2</v>
      </c>
      <c r="AE11" s="143">
        <v>19099</v>
      </c>
      <c r="AF11" s="144">
        <f t="shared" ref="AF11" si="68">IFERROR(AE11/$D11,"-")</f>
        <v>0.16484550319350941</v>
      </c>
      <c r="AG11" s="50"/>
      <c r="AH11" s="48" t="str">
        <f t="shared" si="16"/>
        <v>堺市医療圏</v>
      </c>
      <c r="AI11" s="148">
        <f t="shared" si="17"/>
        <v>1.0633523217676506E-2</v>
      </c>
      <c r="AJ11" s="48" t="str">
        <f t="shared" si="18"/>
        <v>泉州医療圏</v>
      </c>
      <c r="AK11" s="148">
        <f t="shared" si="56"/>
        <v>4.8203440238594499E-3</v>
      </c>
      <c r="AL11" s="148">
        <f t="shared" si="19"/>
        <v>1.024281316579353E-2</v>
      </c>
      <c r="AM11" s="148">
        <f t="shared" si="0"/>
        <v>5.1056089969386837E-3</v>
      </c>
      <c r="AN11" s="106">
        <v>0</v>
      </c>
    </row>
    <row r="12" spans="1:40" s="51" customFormat="1">
      <c r="B12" s="54">
        <v>7</v>
      </c>
      <c r="C12" s="47" t="s">
        <v>43</v>
      </c>
      <c r="D12" s="142">
        <v>119701</v>
      </c>
      <c r="E12" s="106">
        <v>22646</v>
      </c>
      <c r="F12" s="142">
        <f t="shared" si="20"/>
        <v>97055</v>
      </c>
      <c r="G12" s="143">
        <v>3314</v>
      </c>
      <c r="H12" s="144">
        <f t="shared" ref="H12:H13" si="69">IFERROR(G12/$D12,"-")</f>
        <v>2.7685650078111294E-2</v>
      </c>
      <c r="I12" s="143">
        <f t="shared" si="21"/>
        <v>6601</v>
      </c>
      <c r="J12" s="144">
        <f t="shared" ref="J12" si="70">IFERROR(I12/$D12,"-")</f>
        <v>5.5145738130842684E-2</v>
      </c>
      <c r="K12" s="143">
        <v>1721</v>
      </c>
      <c r="L12" s="144">
        <f t="shared" ref="L12" si="71">IFERROR(K12/$D12,"-")</f>
        <v>1.4377490580696903E-2</v>
      </c>
      <c r="M12" s="143">
        <v>4880</v>
      </c>
      <c r="N12" s="144">
        <f t="shared" ref="N12" si="72">IFERROR(M12/$D12,"-")</f>
        <v>4.0768247550145777E-2</v>
      </c>
      <c r="O12" s="143">
        <v>45</v>
      </c>
      <c r="P12" s="144">
        <f t="shared" ref="P12" si="73">IFERROR(O12/$D12,"-")</f>
        <v>3.7593670896650822E-4</v>
      </c>
      <c r="Q12" s="143">
        <f t="shared" si="47"/>
        <v>12686</v>
      </c>
      <c r="R12" s="144">
        <f t="shared" ref="R12" si="74">IFERROR(Q12/$D12,"-")</f>
        <v>0.10598073533220274</v>
      </c>
      <c r="S12" s="143">
        <v>1150</v>
      </c>
      <c r="T12" s="144">
        <f t="shared" ref="T12" si="75">IFERROR(S12/$D12,"-")</f>
        <v>9.6072714513663216E-3</v>
      </c>
      <c r="U12" s="143">
        <v>11536</v>
      </c>
      <c r="V12" s="144">
        <f t="shared" ref="V12" si="76">IFERROR(U12/$D12,"-")</f>
        <v>9.6373463880836424E-2</v>
      </c>
      <c r="W12" s="143">
        <v>71849</v>
      </c>
      <c r="X12" s="144">
        <f t="shared" ref="X12" si="77">IFERROR(W12/$D12,"-")</f>
        <v>0.60023725783410331</v>
      </c>
      <c r="Y12" s="143">
        <v>577</v>
      </c>
      <c r="Z12" s="144">
        <f t="shared" ref="Z12" si="78">IFERROR(Y12/$D12,"-")</f>
        <v>4.8203440238594499E-3</v>
      </c>
      <c r="AA12" s="143">
        <f t="shared" si="65"/>
        <v>24629</v>
      </c>
      <c r="AB12" s="144">
        <f t="shared" ref="AB12" si="79">IFERROR(AA12/$D12,"-")</f>
        <v>0.20575433789191402</v>
      </c>
      <c r="AC12" s="143">
        <v>6921</v>
      </c>
      <c r="AD12" s="144">
        <f t="shared" ref="AD12" si="80">IFERROR(AC12/$D12,"-")</f>
        <v>5.7819065839048965E-2</v>
      </c>
      <c r="AE12" s="143">
        <v>17708</v>
      </c>
      <c r="AF12" s="144">
        <f t="shared" ref="AF12" si="81">IFERROR(AE12/$D12,"-")</f>
        <v>0.14793527205286505</v>
      </c>
      <c r="AG12" s="50"/>
      <c r="AH12" s="48" t="str">
        <f t="shared" si="16"/>
        <v>泉州医療圏</v>
      </c>
      <c r="AI12" s="148">
        <f t="shared" si="17"/>
        <v>9.6072714513663216E-3</v>
      </c>
      <c r="AJ12" s="48" t="str">
        <f t="shared" si="18"/>
        <v>三島医療圏</v>
      </c>
      <c r="AK12" s="148">
        <f t="shared" si="56"/>
        <v>4.7859895737265672E-3</v>
      </c>
      <c r="AL12" s="148">
        <f t="shared" si="19"/>
        <v>1.024281316579353E-2</v>
      </c>
      <c r="AM12" s="148">
        <f t="shared" si="0"/>
        <v>5.1056089969386837E-3</v>
      </c>
      <c r="AN12" s="106">
        <v>0</v>
      </c>
    </row>
    <row r="13" spans="1:40" s="51" customFormat="1" ht="14.25" thickBot="1">
      <c r="B13" s="54">
        <v>8</v>
      </c>
      <c r="C13" s="47" t="s">
        <v>56</v>
      </c>
      <c r="D13" s="142">
        <v>321702</v>
      </c>
      <c r="E13" s="106">
        <v>37596</v>
      </c>
      <c r="F13" s="142">
        <f t="shared" si="20"/>
        <v>284106</v>
      </c>
      <c r="G13" s="143">
        <v>5623</v>
      </c>
      <c r="H13" s="144">
        <f t="shared" si="69"/>
        <v>1.7478909052477138E-2</v>
      </c>
      <c r="I13" s="143">
        <f t="shared" si="21"/>
        <v>10623</v>
      </c>
      <c r="J13" s="144">
        <f t="shared" ref="J13" si="82">IFERROR(I13/$D13,"-")</f>
        <v>3.3021243262398123E-2</v>
      </c>
      <c r="K13" s="143">
        <v>3230</v>
      </c>
      <c r="L13" s="144">
        <f t="shared" ref="L13" si="83">IFERROR(K13/$D13,"-")</f>
        <v>1.0040347899608955E-2</v>
      </c>
      <c r="M13" s="143">
        <v>7393</v>
      </c>
      <c r="N13" s="144">
        <f t="shared" ref="N13" si="84">IFERROR(M13/$D13,"-")</f>
        <v>2.2980895362789164E-2</v>
      </c>
      <c r="O13" s="143">
        <v>23</v>
      </c>
      <c r="P13" s="144">
        <f t="shared" ref="P13" si="85">IFERROR(O13/$D13,"-")</f>
        <v>7.1494737365636516E-5</v>
      </c>
      <c r="Q13" s="143">
        <f t="shared" si="47"/>
        <v>21327</v>
      </c>
      <c r="R13" s="144">
        <f t="shared" ref="R13" si="86">IFERROR(Q13/$D13,"-")</f>
        <v>6.6294272338996957E-2</v>
      </c>
      <c r="S13" s="143">
        <v>1926</v>
      </c>
      <c r="T13" s="144">
        <f t="shared" ref="T13" si="87">IFERROR(S13/$D13,"-")</f>
        <v>5.9869071376615624E-3</v>
      </c>
      <c r="U13" s="143">
        <v>19401</v>
      </c>
      <c r="V13" s="144">
        <f t="shared" ref="V13" si="88">IFERROR(U13/$D13,"-")</f>
        <v>6.0307365201335394E-2</v>
      </c>
      <c r="W13" s="143">
        <v>208891</v>
      </c>
      <c r="X13" s="144">
        <f t="shared" ref="X13" si="89">IFERROR(W13/$D13,"-")</f>
        <v>0.6493307470889208</v>
      </c>
      <c r="Y13" s="143">
        <v>1794</v>
      </c>
      <c r="Z13" s="144">
        <f t="shared" ref="Z13" si="90">IFERROR(Y13/$D13,"-")</f>
        <v>5.576589514519649E-3</v>
      </c>
      <c r="AA13" s="143">
        <f t="shared" si="65"/>
        <v>73421</v>
      </c>
      <c r="AB13" s="144">
        <f t="shared" ref="AB13" si="91">IFERROR(AA13/$D13,"-")</f>
        <v>0.2282267440053217</v>
      </c>
      <c r="AC13" s="143">
        <v>21682</v>
      </c>
      <c r="AD13" s="144">
        <f t="shared" ref="AD13" si="92">IFERROR(AC13/$D13,"-")</f>
        <v>6.7397778067901357E-2</v>
      </c>
      <c r="AE13" s="143">
        <v>51739</v>
      </c>
      <c r="AF13" s="144">
        <f t="shared" ref="AF13" si="93">IFERROR(AE13/$D13,"-")</f>
        <v>0.16082896593742035</v>
      </c>
      <c r="AG13" s="50"/>
      <c r="AH13" s="48" t="str">
        <f t="shared" si="16"/>
        <v>大阪市医療圏</v>
      </c>
      <c r="AI13" s="148">
        <f t="shared" si="17"/>
        <v>5.9869071376615624E-3</v>
      </c>
      <c r="AJ13" s="48" t="str">
        <f t="shared" si="18"/>
        <v>南河内医療圏</v>
      </c>
      <c r="AK13" s="148">
        <f t="shared" si="56"/>
        <v>4.1350129820175016E-3</v>
      </c>
      <c r="AL13" s="148">
        <f t="shared" si="19"/>
        <v>1.024281316579353E-2</v>
      </c>
      <c r="AM13" s="148">
        <f t="shared" si="0"/>
        <v>5.1056089969386837E-3</v>
      </c>
      <c r="AN13" s="106">
        <v>999</v>
      </c>
    </row>
    <row r="14" spans="1:40" s="51" customFormat="1" ht="14.25" thickTop="1">
      <c r="B14" s="212" t="s">
        <v>0</v>
      </c>
      <c r="C14" s="213"/>
      <c r="D14" s="145">
        <f>SUM(D6:D13)</f>
        <v>1171065</v>
      </c>
      <c r="E14" s="145">
        <f>SUM(E6:E13)</f>
        <v>220525</v>
      </c>
      <c r="F14" s="145">
        <f>SUM(F6:F13)</f>
        <v>950540</v>
      </c>
      <c r="G14" s="146">
        <f>SUM(G6:G13)</f>
        <v>33616</v>
      </c>
      <c r="H14" s="147">
        <f>IFERROR(G14/$D14,"-")</f>
        <v>2.8705494571180934E-2</v>
      </c>
      <c r="I14" s="146">
        <f>SUM(I6:I13)</f>
        <v>60190</v>
      </c>
      <c r="J14" s="147">
        <f>IFERROR(I14/$D14,"-")</f>
        <v>5.1397659395507507E-2</v>
      </c>
      <c r="K14" s="146">
        <f>SUM(K6:K13)</f>
        <v>17319</v>
      </c>
      <c r="L14" s="147">
        <f>IFERROR(K14/$D14,"-")</f>
        <v>1.4789102227459621E-2</v>
      </c>
      <c r="M14" s="146">
        <f>SUM(M6:M13)</f>
        <v>42871</v>
      </c>
      <c r="N14" s="147">
        <f>IFERROR(M14/$D14,"-")</f>
        <v>3.6608557168047888E-2</v>
      </c>
      <c r="O14" s="146">
        <f>SUM(O6:O13)</f>
        <v>1355</v>
      </c>
      <c r="P14" s="147">
        <f>IFERROR(O14/$D14,"-")</f>
        <v>1.1570664309837626E-3</v>
      </c>
      <c r="Q14" s="146">
        <f>SUM(Q6:Q13)</f>
        <v>125364</v>
      </c>
      <c r="R14" s="147">
        <f>IFERROR(Q14/$D14,"-")</f>
        <v>0.10705127384047854</v>
      </c>
      <c r="S14" s="146">
        <f>SUM(S6:S13)</f>
        <v>11995</v>
      </c>
      <c r="T14" s="147">
        <f>IFERROR(S14/$D14,"-")</f>
        <v>1.024281316579353E-2</v>
      </c>
      <c r="U14" s="146">
        <f>SUM(U6:U13)</f>
        <v>113369</v>
      </c>
      <c r="V14" s="147">
        <f>IFERROR(U14/$D14,"-")</f>
        <v>9.6808460674685015E-2</v>
      </c>
      <c r="W14" s="146">
        <f>SUM(W6:W13)</f>
        <v>689178</v>
      </c>
      <c r="X14" s="147">
        <f>IFERROR(W14/$D14,"-")</f>
        <v>0.58850533488747425</v>
      </c>
      <c r="Y14" s="146">
        <f>SUM(Y6:Y13)</f>
        <v>5979</v>
      </c>
      <c r="Z14" s="147">
        <f>IFERROR(Y14/$D14,"-")</f>
        <v>5.1056089969386837E-3</v>
      </c>
      <c r="AA14" s="146">
        <f>SUM(AA6:AA13)</f>
        <v>255383</v>
      </c>
      <c r="AB14" s="147">
        <f>IFERROR(AA14/$D14,"-")</f>
        <v>0.21807756187743635</v>
      </c>
      <c r="AC14" s="146">
        <f>SUM(AC6:AC13)</f>
        <v>72447</v>
      </c>
      <c r="AD14" s="147">
        <f>IFERROR(AC14/$D14,"-")</f>
        <v>6.1864200535410079E-2</v>
      </c>
      <c r="AE14" s="146">
        <f>SUM(AE6:AE13)</f>
        <v>182936</v>
      </c>
      <c r="AF14" s="147">
        <f>IFERROR(AE14/$D14,"-")</f>
        <v>0.15621336134202626</v>
      </c>
      <c r="AG14" s="50"/>
      <c r="AL14" s="50"/>
      <c r="AM14" s="50"/>
      <c r="AN14" s="50"/>
    </row>
    <row r="15" spans="1:40" s="51" customFormat="1">
      <c r="B15" s="56"/>
      <c r="H15" s="113"/>
      <c r="J15" s="113"/>
      <c r="AG15" s="50"/>
      <c r="AL15" s="50"/>
      <c r="AM15" s="50"/>
      <c r="AN15" s="50"/>
    </row>
    <row r="16" spans="1:40" s="51" customFormat="1">
      <c r="H16" s="113"/>
      <c r="J16" s="113"/>
      <c r="AG16" s="50"/>
      <c r="AL16" s="50"/>
      <c r="AM16" s="50"/>
      <c r="AN16" s="50"/>
    </row>
    <row r="17" spans="8:40" s="51" customFormat="1">
      <c r="H17" s="113"/>
      <c r="J17" s="113"/>
      <c r="AG17" s="50"/>
      <c r="AL17" s="50"/>
      <c r="AM17" s="50"/>
      <c r="AN17" s="50"/>
    </row>
    <row r="18" spans="8:40" s="51" customFormat="1">
      <c r="H18" s="113"/>
      <c r="J18" s="113"/>
      <c r="AG18" s="50"/>
      <c r="AL18" s="50"/>
      <c r="AM18" s="50"/>
      <c r="AN18" s="50"/>
    </row>
    <row r="19" spans="8:40" s="51" customFormat="1">
      <c r="J19" s="113"/>
      <c r="AG19" s="50"/>
      <c r="AL19" s="50"/>
      <c r="AM19" s="50"/>
      <c r="AN19" s="50"/>
    </row>
    <row r="20" spans="8:40" s="51" customFormat="1">
      <c r="AG20" s="50"/>
      <c r="AL20" s="50"/>
      <c r="AM20" s="50"/>
      <c r="AN20" s="50"/>
    </row>
    <row r="21" spans="8:40" s="51" customFormat="1">
      <c r="AG21" s="50"/>
      <c r="AL21" s="50"/>
      <c r="AM21" s="50"/>
      <c r="AN21" s="50"/>
    </row>
    <row r="22" spans="8:40" s="51" customFormat="1">
      <c r="AG22" s="50"/>
      <c r="AL22" s="50"/>
      <c r="AM22" s="50"/>
      <c r="AN22" s="50"/>
    </row>
  </sheetData>
  <mergeCells count="25">
    <mergeCell ref="AJ5:AK5"/>
    <mergeCell ref="AE3:AF3"/>
    <mergeCell ref="AC4:AD4"/>
    <mergeCell ref="AE4:AF4"/>
    <mergeCell ref="AA3:AB4"/>
    <mergeCell ref="AC3:AD3"/>
    <mergeCell ref="W3:X4"/>
    <mergeCell ref="Y3:Z4"/>
    <mergeCell ref="AH5:AI5"/>
    <mergeCell ref="I3:J4"/>
    <mergeCell ref="K4:L4"/>
    <mergeCell ref="M4:N4"/>
    <mergeCell ref="U4:V4"/>
    <mergeCell ref="B14:C14"/>
    <mergeCell ref="O3:P4"/>
    <mergeCell ref="Q3:R4"/>
    <mergeCell ref="U3:V3"/>
    <mergeCell ref="B3:B5"/>
    <mergeCell ref="C3:C5"/>
    <mergeCell ref="D3:D5"/>
    <mergeCell ref="E3:E5"/>
    <mergeCell ref="F3:F5"/>
    <mergeCell ref="G3:H4"/>
    <mergeCell ref="S3:T3"/>
    <mergeCell ref="S4:T4"/>
  </mergeCells>
  <phoneticPr fontId="3"/>
  <pageMargins left="0.70866141732283472" right="0.19685039370078741" top="0.59055118110236227" bottom="0.59055118110236227" header="0.31496062992125984" footer="0.31496062992125984"/>
  <pageSetup paperSize="8" scale="74" fitToHeight="0" orientation="landscape" r:id="rId1"/>
  <headerFooter>
    <oddHeader>&amp;R&amp;"ＭＳ 明朝,標準"&amp;12 2-6.医科健診分析</oddHeader>
  </headerFooter>
  <ignoredErrors>
    <ignoredError sqref="I13:I14 AA13:AA14 Q13:Q14 H14 J14:P14 R14:Z14 AB14:AE14 I6:I12 Q6:Q12 AA6:AA12" formula="1"/>
    <ignoredError sqref="AK6:AK9 AI6:AI7 AI9:AI10" emptyCellReferenc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2"/>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255</v>
      </c>
    </row>
    <row r="2" spans="1:1" ht="16.5" customHeight="1">
      <c r="A2" s="6" t="s">
        <v>188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22"/>
  <sheetViews>
    <sheetView showGridLines="0" zoomScaleNormal="100" zoomScaleSheetLayoutView="100" workbookViewId="0"/>
  </sheetViews>
  <sheetFormatPr defaultColWidth="9" defaultRowHeight="13.5"/>
  <cols>
    <col min="1" max="1" width="4.625" style="6" customWidth="1"/>
    <col min="2" max="5" width="14.875" style="6" customWidth="1"/>
    <col min="6" max="7" width="9" style="6"/>
    <col min="8" max="9" width="14.875" style="6" customWidth="1"/>
    <col min="10" max="10" width="8.375" style="6" customWidth="1"/>
    <col min="11" max="16384" width="9" style="6"/>
  </cols>
  <sheetData>
    <row r="1" spans="1:4" ht="16.5" customHeight="1">
      <c r="A1" s="6" t="s">
        <v>283</v>
      </c>
    </row>
    <row r="2" spans="1:4" ht="16.5" customHeight="1">
      <c r="A2" s="6" t="s">
        <v>187</v>
      </c>
    </row>
    <row r="4" spans="1:4">
      <c r="B4" s="31"/>
      <c r="C4" s="31"/>
      <c r="D4" s="31"/>
    </row>
    <row r="5" spans="1:4">
      <c r="B5" s="31"/>
      <c r="C5" s="31"/>
      <c r="D5" s="31"/>
    </row>
    <row r="6" spans="1:4">
      <c r="B6" s="31"/>
      <c r="C6" s="31"/>
      <c r="D6" s="31"/>
    </row>
    <row r="7" spans="1:4">
      <c r="B7" s="31"/>
      <c r="C7" s="31"/>
      <c r="D7" s="31"/>
    </row>
    <row r="8" spans="1:4">
      <c r="B8" s="31"/>
      <c r="C8" s="31"/>
      <c r="D8" s="31"/>
    </row>
    <row r="9" spans="1:4">
      <c r="B9" s="31"/>
      <c r="C9" s="31"/>
      <c r="D9" s="31"/>
    </row>
    <row r="10" spans="1:4">
      <c r="B10" s="31"/>
      <c r="C10" s="31"/>
      <c r="D10" s="31"/>
    </row>
    <row r="11" spans="1:4">
      <c r="B11" s="31"/>
      <c r="C11" s="31"/>
      <c r="D11" s="31"/>
    </row>
    <row r="12" spans="1:4">
      <c r="B12" s="31"/>
      <c r="C12" s="31"/>
      <c r="D12" s="31"/>
    </row>
    <row r="13" spans="1:4">
      <c r="B13" s="31"/>
      <c r="C13" s="31"/>
      <c r="D13" s="31"/>
    </row>
    <row r="14" spans="1:4">
      <c r="B14" s="31"/>
      <c r="C14" s="31"/>
      <c r="D14" s="31"/>
    </row>
    <row r="15" spans="1:4">
      <c r="B15" s="31"/>
      <c r="C15" s="31"/>
      <c r="D15" s="31"/>
    </row>
    <row r="16" spans="1:4">
      <c r="B16" s="31"/>
      <c r="C16" s="31"/>
      <c r="D16" s="31"/>
    </row>
    <row r="17" spans="2:4">
      <c r="B17" s="31"/>
      <c r="C17" s="31"/>
      <c r="D17" s="31"/>
    </row>
    <row r="18" spans="2:4">
      <c r="B18" s="31"/>
      <c r="C18" s="31"/>
      <c r="D18" s="31"/>
    </row>
    <row r="19" spans="2:4">
      <c r="B19" s="31"/>
      <c r="C19" s="31"/>
      <c r="D19" s="31"/>
    </row>
    <row r="20" spans="2:4">
      <c r="B20" s="31"/>
      <c r="C20" s="31"/>
      <c r="D20" s="31"/>
    </row>
    <row r="21" spans="2:4">
      <c r="B21" s="31"/>
      <c r="C21" s="31"/>
      <c r="D21" s="31"/>
    </row>
    <row r="22" spans="2:4">
      <c r="B22" s="31"/>
      <c r="C22" s="31"/>
      <c r="D22" s="31"/>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2"/>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196</v>
      </c>
    </row>
    <row r="2" spans="1:1" ht="16.5" customHeight="1">
      <c r="A2" s="6" t="s">
        <v>188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U82"/>
  <sheetViews>
    <sheetView showGridLines="0" zoomScaleNormal="100" zoomScaleSheetLayoutView="100" workbookViewId="0"/>
  </sheetViews>
  <sheetFormatPr defaultRowHeight="13.5"/>
  <cols>
    <col min="1" max="1" width="4.625" style="6" customWidth="1"/>
    <col min="2" max="2" width="3.625" style="6" customWidth="1"/>
    <col min="3" max="3" width="12" style="6" customWidth="1"/>
    <col min="4" max="32" width="8.625" style="6" customWidth="1"/>
    <col min="33" max="33" width="9" style="6" customWidth="1"/>
    <col min="34" max="34" width="12.875" style="6" customWidth="1"/>
    <col min="35" max="35" width="9" style="6" customWidth="1"/>
    <col min="36" max="36" width="12.875" style="6" customWidth="1"/>
    <col min="37" max="38" width="9" style="6" customWidth="1"/>
    <col min="39" max="39" width="9" style="28"/>
    <col min="40" max="40" width="12.875" style="6" customWidth="1"/>
    <col min="41" max="41" width="9" style="6" customWidth="1"/>
    <col min="42" max="42" width="12.875" style="6" customWidth="1"/>
    <col min="43" max="43" width="9" style="6" customWidth="1"/>
    <col min="44" max="45" width="9" style="28" customWidth="1"/>
    <col min="46" max="47" width="9" style="28"/>
  </cols>
  <sheetData>
    <row r="1" spans="1:47" s="6" customFormat="1" ht="16.5" customHeight="1">
      <c r="A1" s="6" t="s">
        <v>192</v>
      </c>
      <c r="AM1" s="28"/>
      <c r="AR1" s="28"/>
      <c r="AS1" s="28"/>
      <c r="AT1" s="28"/>
      <c r="AU1" s="28"/>
    </row>
    <row r="2" spans="1:47" s="6" customFormat="1" ht="16.5" customHeight="1">
      <c r="A2" s="6" t="s">
        <v>190</v>
      </c>
      <c r="D2" s="28" t="s">
        <v>297</v>
      </c>
      <c r="AM2" s="28"/>
      <c r="AR2" s="28"/>
      <c r="AS2" s="28"/>
      <c r="AT2" s="28"/>
      <c r="AU2" s="28"/>
    </row>
    <row r="3" spans="1:47" s="6" customFormat="1" ht="16.5" customHeight="1">
      <c r="B3" s="214"/>
      <c r="C3" s="216" t="s">
        <v>165</v>
      </c>
      <c r="D3" s="234" t="s">
        <v>181</v>
      </c>
      <c r="E3" s="234" t="s">
        <v>193</v>
      </c>
      <c r="F3" s="234" t="s">
        <v>194</v>
      </c>
      <c r="G3" s="231" t="s">
        <v>74</v>
      </c>
      <c r="H3" s="237"/>
      <c r="I3" s="214" t="s">
        <v>75</v>
      </c>
      <c r="J3" s="231"/>
      <c r="K3" s="13"/>
      <c r="L3" s="13"/>
      <c r="M3" s="13"/>
      <c r="N3" s="14"/>
      <c r="O3" s="226" t="s">
        <v>195</v>
      </c>
      <c r="P3" s="227"/>
      <c r="Q3" s="230" t="s">
        <v>216</v>
      </c>
      <c r="R3" s="231"/>
      <c r="S3" s="210"/>
      <c r="T3" s="210"/>
      <c r="U3" s="210"/>
      <c r="V3" s="210"/>
      <c r="W3" s="214" t="s">
        <v>77</v>
      </c>
      <c r="X3" s="237"/>
      <c r="Y3" s="214" t="s">
        <v>78</v>
      </c>
      <c r="Z3" s="237"/>
      <c r="AA3" s="243" t="s">
        <v>79</v>
      </c>
      <c r="AB3" s="244"/>
      <c r="AC3" s="210"/>
      <c r="AD3" s="210"/>
      <c r="AE3" s="210"/>
      <c r="AF3" s="211"/>
      <c r="AG3" s="2"/>
      <c r="AH3" s="2"/>
      <c r="AI3" s="2"/>
      <c r="AJ3" s="2"/>
      <c r="AK3" s="2"/>
      <c r="AL3" s="2"/>
      <c r="AM3" s="4"/>
      <c r="AN3" s="23"/>
      <c r="AO3" s="23"/>
      <c r="AP3" s="23"/>
      <c r="AQ3" s="23"/>
      <c r="AR3" s="28"/>
      <c r="AS3" s="28"/>
      <c r="AT3" s="28"/>
      <c r="AU3" s="28"/>
    </row>
    <row r="4" spans="1:47" s="6" customFormat="1" ht="16.5" customHeight="1">
      <c r="B4" s="233"/>
      <c r="C4" s="216"/>
      <c r="D4" s="235"/>
      <c r="E4" s="235"/>
      <c r="F4" s="235"/>
      <c r="G4" s="232"/>
      <c r="H4" s="238"/>
      <c r="I4" s="215"/>
      <c r="J4" s="232"/>
      <c r="K4" s="239" t="s">
        <v>352</v>
      </c>
      <c r="L4" s="242"/>
      <c r="M4" s="239" t="s">
        <v>353</v>
      </c>
      <c r="N4" s="242"/>
      <c r="O4" s="228"/>
      <c r="P4" s="229"/>
      <c r="Q4" s="215"/>
      <c r="R4" s="232"/>
      <c r="S4" s="239" t="s">
        <v>76</v>
      </c>
      <c r="T4" s="240"/>
      <c r="U4" s="239" t="s">
        <v>178</v>
      </c>
      <c r="V4" s="240"/>
      <c r="W4" s="215"/>
      <c r="X4" s="238"/>
      <c r="Y4" s="215"/>
      <c r="Z4" s="238"/>
      <c r="AA4" s="245"/>
      <c r="AB4" s="246"/>
      <c r="AC4" s="239" t="s">
        <v>179</v>
      </c>
      <c r="AD4" s="240"/>
      <c r="AE4" s="239" t="s">
        <v>180</v>
      </c>
      <c r="AF4" s="240"/>
      <c r="AG4" s="155"/>
      <c r="AH4" s="96" t="s">
        <v>235</v>
      </c>
      <c r="AI4" s="155"/>
      <c r="AJ4" s="155"/>
      <c r="AK4" s="155"/>
      <c r="AL4" s="155"/>
      <c r="AM4" s="28"/>
      <c r="AO4" s="15"/>
      <c r="AP4" s="27"/>
      <c r="AQ4" s="27"/>
      <c r="AR4" s="2"/>
      <c r="AS4" s="28"/>
      <c r="AT4" s="28"/>
      <c r="AU4" s="28"/>
    </row>
    <row r="5" spans="1:47" s="6" customFormat="1" ht="45" customHeight="1">
      <c r="B5" s="215"/>
      <c r="C5" s="216"/>
      <c r="D5" s="236"/>
      <c r="E5" s="236"/>
      <c r="F5" s="236"/>
      <c r="G5" s="22" t="s">
        <v>73</v>
      </c>
      <c r="H5" s="21" t="s">
        <v>261</v>
      </c>
      <c r="I5" s="22" t="s">
        <v>73</v>
      </c>
      <c r="J5" s="21" t="s">
        <v>261</v>
      </c>
      <c r="K5" s="22" t="s">
        <v>73</v>
      </c>
      <c r="L5" s="21" t="s">
        <v>261</v>
      </c>
      <c r="M5" s="22" t="s">
        <v>73</v>
      </c>
      <c r="N5" s="21" t="s">
        <v>261</v>
      </c>
      <c r="O5" s="22" t="s">
        <v>73</v>
      </c>
      <c r="P5" s="21" t="s">
        <v>261</v>
      </c>
      <c r="Q5" s="22" t="s">
        <v>73</v>
      </c>
      <c r="R5" s="21" t="s">
        <v>261</v>
      </c>
      <c r="S5" s="22" t="s">
        <v>73</v>
      </c>
      <c r="T5" s="21" t="s">
        <v>261</v>
      </c>
      <c r="U5" s="22" t="s">
        <v>73</v>
      </c>
      <c r="V5" s="21" t="s">
        <v>261</v>
      </c>
      <c r="W5" s="22" t="s">
        <v>73</v>
      </c>
      <c r="X5" s="21" t="s">
        <v>261</v>
      </c>
      <c r="Y5" s="22" t="s">
        <v>73</v>
      </c>
      <c r="Z5" s="21" t="s">
        <v>261</v>
      </c>
      <c r="AA5" s="22" t="s">
        <v>73</v>
      </c>
      <c r="AB5" s="21" t="s">
        <v>261</v>
      </c>
      <c r="AC5" s="22" t="s">
        <v>73</v>
      </c>
      <c r="AD5" s="21" t="s">
        <v>261</v>
      </c>
      <c r="AE5" s="22" t="s">
        <v>73</v>
      </c>
      <c r="AF5" s="21" t="s">
        <v>261</v>
      </c>
      <c r="AG5" s="156"/>
      <c r="AH5" s="241" t="s">
        <v>371</v>
      </c>
      <c r="AI5" s="241"/>
      <c r="AJ5" s="241" t="s">
        <v>262</v>
      </c>
      <c r="AK5" s="241"/>
      <c r="AL5" s="156"/>
      <c r="AM5" s="28"/>
      <c r="AN5" s="241" t="s">
        <v>371</v>
      </c>
      <c r="AO5" s="241"/>
      <c r="AP5" s="241" t="s">
        <v>262</v>
      </c>
      <c r="AQ5" s="241"/>
      <c r="AR5" s="5" t="s">
        <v>89</v>
      </c>
      <c r="AS5" s="5" t="s">
        <v>90</v>
      </c>
      <c r="AT5" s="49"/>
      <c r="AU5" s="162"/>
    </row>
    <row r="6" spans="1:47" s="51" customFormat="1">
      <c r="B6" s="54">
        <v>1</v>
      </c>
      <c r="C6" s="47" t="s">
        <v>57</v>
      </c>
      <c r="D6" s="142">
        <v>321702</v>
      </c>
      <c r="E6" s="106">
        <v>37596</v>
      </c>
      <c r="F6" s="142">
        <f>D6-E6</f>
        <v>284106</v>
      </c>
      <c r="G6" s="143">
        <v>5623</v>
      </c>
      <c r="H6" s="144">
        <f>IFERROR(G6/$D6,"-")</f>
        <v>1.7478909052477138E-2</v>
      </c>
      <c r="I6" s="143">
        <f>SUM(K6,M6)</f>
        <v>10623</v>
      </c>
      <c r="J6" s="144">
        <f>IFERROR(I6/$D6,"-")</f>
        <v>3.3021243262398123E-2</v>
      </c>
      <c r="K6" s="143">
        <v>3230</v>
      </c>
      <c r="L6" s="144">
        <f>IFERROR(K6/$D6,"-")</f>
        <v>1.0040347899608955E-2</v>
      </c>
      <c r="M6" s="143">
        <v>7393</v>
      </c>
      <c r="N6" s="144">
        <f>IFERROR(M6/$D6,"-")</f>
        <v>2.2980895362789164E-2</v>
      </c>
      <c r="O6" s="143">
        <v>23</v>
      </c>
      <c r="P6" s="144">
        <f>IFERROR(O6/$D6,"-")</f>
        <v>7.1494737365636516E-5</v>
      </c>
      <c r="Q6" s="143">
        <f>SUM(S6,U6)</f>
        <v>21327</v>
      </c>
      <c r="R6" s="144">
        <f>IFERROR(Q6/$D6,"-")</f>
        <v>6.6294272338996957E-2</v>
      </c>
      <c r="S6" s="143">
        <v>1926</v>
      </c>
      <c r="T6" s="144">
        <f>IFERROR(S6/$D6,"-")</f>
        <v>5.9869071376615624E-3</v>
      </c>
      <c r="U6" s="143">
        <v>19401</v>
      </c>
      <c r="V6" s="144">
        <f>IFERROR(U6/$D6,"-")</f>
        <v>6.0307365201335394E-2</v>
      </c>
      <c r="W6" s="143">
        <v>208891</v>
      </c>
      <c r="X6" s="144">
        <f>IFERROR(W6/$D6,"-")</f>
        <v>0.6493307470889208</v>
      </c>
      <c r="Y6" s="143">
        <v>1794</v>
      </c>
      <c r="Z6" s="144">
        <f>IFERROR(Y6/$D6,"-")</f>
        <v>5.576589514519649E-3</v>
      </c>
      <c r="AA6" s="143">
        <f>SUM(AC6,AE6)</f>
        <v>73421</v>
      </c>
      <c r="AB6" s="144">
        <f>IFERROR(AA6/$D6,"-")</f>
        <v>0.2282267440053217</v>
      </c>
      <c r="AC6" s="143">
        <v>21682</v>
      </c>
      <c r="AD6" s="144">
        <f>IFERROR(AC6/$D6,"-")</f>
        <v>6.7397778067901357E-2</v>
      </c>
      <c r="AE6" s="143">
        <v>51739</v>
      </c>
      <c r="AF6" s="144">
        <f>IFERROR(AE6/$D6,"-")</f>
        <v>0.16082896593742035</v>
      </c>
      <c r="AG6" s="154"/>
      <c r="AH6" s="47" t="s">
        <v>57</v>
      </c>
      <c r="AI6" s="157">
        <f>VLOOKUP(AH6,$C$6:$AF$79,18,0)</f>
        <v>5.9869071376615624E-3</v>
      </c>
      <c r="AJ6" s="47" t="s">
        <v>57</v>
      </c>
      <c r="AK6" s="157">
        <f>VLOOKUP(AJ6,$C$6:$AF$79,24,0)</f>
        <v>5.576589514519649E-3</v>
      </c>
      <c r="AL6" s="154"/>
      <c r="AM6" s="50"/>
      <c r="AN6" s="48" t="str">
        <f>INDEX($AH$6:$AH$48,MATCH(AO6,$AI$6:$AI$48,0))</f>
        <v>豊能町</v>
      </c>
      <c r="AO6" s="148">
        <f>LARGE(AI$6:AI$48,ROW(F1))</f>
        <v>3.7769784172661872E-2</v>
      </c>
      <c r="AP6" s="48" t="str">
        <f>INDEX($AJ$6:$AJ$48,MATCH(AQ6,AK$6:AK$48,0))</f>
        <v>箕面市</v>
      </c>
      <c r="AQ6" s="148">
        <f>LARGE(AK$6:AK$48,ROW(H1))</f>
        <v>6.9571993098458285E-3</v>
      </c>
      <c r="AR6" s="148">
        <f>$T$80</f>
        <v>1.024281316579353E-2</v>
      </c>
      <c r="AS6" s="148">
        <f>$Z$80</f>
        <v>5.1056089969386837E-3</v>
      </c>
      <c r="AT6" s="106">
        <v>0</v>
      </c>
      <c r="AU6" s="151"/>
    </row>
    <row r="7" spans="1:47" s="51" customFormat="1">
      <c r="B7" s="54">
        <v>2</v>
      </c>
      <c r="C7" s="47" t="s">
        <v>131</v>
      </c>
      <c r="D7" s="142">
        <v>11613</v>
      </c>
      <c r="E7" s="106">
        <v>1569</v>
      </c>
      <c r="F7" s="142">
        <f t="shared" ref="F7:F13" si="0">D7-E7</f>
        <v>10044</v>
      </c>
      <c r="G7" s="143">
        <v>269</v>
      </c>
      <c r="H7" s="144">
        <f t="shared" ref="H7:J70" si="1">IFERROR(G7/$D7,"-")</f>
        <v>2.3163695858090073E-2</v>
      </c>
      <c r="I7" s="143">
        <f t="shared" ref="I7:I13" si="2">SUM(K7,M7)</f>
        <v>430</v>
      </c>
      <c r="J7" s="144">
        <f t="shared" si="1"/>
        <v>3.7027469215534313E-2</v>
      </c>
      <c r="K7" s="143">
        <v>149</v>
      </c>
      <c r="L7" s="144">
        <f t="shared" ref="L7" si="3">IFERROR(K7/$D7,"-")</f>
        <v>1.2830448635150263E-2</v>
      </c>
      <c r="M7" s="143">
        <v>281</v>
      </c>
      <c r="N7" s="144">
        <f t="shared" ref="N7" si="4">IFERROR(M7/$D7,"-")</f>
        <v>2.4197020580384053E-2</v>
      </c>
      <c r="O7" s="143">
        <v>0</v>
      </c>
      <c r="P7" s="144">
        <f t="shared" ref="P7" si="5">IFERROR(O7/$D7,"-")</f>
        <v>0</v>
      </c>
      <c r="Q7" s="143">
        <f t="shared" ref="Q7:Q13" si="6">SUM(S7,U7)</f>
        <v>870</v>
      </c>
      <c r="R7" s="144">
        <f t="shared" ref="R7" si="7">IFERROR(Q7/$D7,"-")</f>
        <v>7.491604236631362E-2</v>
      </c>
      <c r="S7" s="143">
        <v>92</v>
      </c>
      <c r="T7" s="144">
        <f t="shared" ref="T7" si="8">IFERROR(S7/$D7,"-")</f>
        <v>7.9221562042538531E-3</v>
      </c>
      <c r="U7" s="143">
        <v>778</v>
      </c>
      <c r="V7" s="144">
        <f t="shared" ref="V7" si="9">IFERROR(U7/$D7,"-")</f>
        <v>6.6993886162059757E-2</v>
      </c>
      <c r="W7" s="143">
        <v>7248</v>
      </c>
      <c r="X7" s="144">
        <f t="shared" ref="X7" si="10">IFERROR(W7/$D7,"-")</f>
        <v>0.62412813226556441</v>
      </c>
      <c r="Y7" s="143">
        <v>64</v>
      </c>
      <c r="Z7" s="144">
        <f t="shared" ref="Z7" si="11">IFERROR(Y7/$D7,"-")</f>
        <v>5.5110651855678977E-3</v>
      </c>
      <c r="AA7" s="143">
        <f t="shared" ref="AA7:AA70" si="12">SUM(AC7,AE7)</f>
        <v>2732</v>
      </c>
      <c r="AB7" s="144">
        <f t="shared" ref="AB7" si="13">IFERROR(AA7/$D7,"-")</f>
        <v>0.23525359510892965</v>
      </c>
      <c r="AC7" s="143">
        <v>756</v>
      </c>
      <c r="AD7" s="144">
        <f t="shared" ref="AD7" si="14">IFERROR(AC7/$D7,"-")</f>
        <v>6.50994575045208E-2</v>
      </c>
      <c r="AE7" s="143">
        <v>1976</v>
      </c>
      <c r="AF7" s="144">
        <f t="shared" ref="AF7" si="15">IFERROR(AE7/$D7,"-")</f>
        <v>0.17015413760440884</v>
      </c>
      <c r="AG7" s="154"/>
      <c r="AH7" s="47" t="s">
        <v>306</v>
      </c>
      <c r="AI7" s="157">
        <f>VLOOKUP(AH7,$C$6:$AF$79,18,0)</f>
        <v>1.0633523217676506E-2</v>
      </c>
      <c r="AJ7" s="47" t="s">
        <v>306</v>
      </c>
      <c r="AK7" s="157">
        <f t="shared" ref="AK7:AK48" si="16">VLOOKUP(AJ7,$C$6:$AF$79,24,0)</f>
        <v>5.1009839461418956E-3</v>
      </c>
      <c r="AL7" s="154"/>
      <c r="AM7" s="50"/>
      <c r="AN7" s="48" t="str">
        <f t="shared" ref="AN7:AN48" si="17">INDEX($AH$6:$AH$48,MATCH(AO7,$AI$6:$AI$48,0))</f>
        <v>池田市</v>
      </c>
      <c r="AO7" s="148">
        <f t="shared" ref="AO7:AO48" si="18">LARGE(AI$6:AI$48,ROW(F2))</f>
        <v>1.872328878637813E-2</v>
      </c>
      <c r="AP7" s="48" t="str">
        <f t="shared" ref="AP7:AP48" si="19">INDEX($AJ$6:$AJ$48,MATCH(AQ7,AK$6:AK$48,0))</f>
        <v>能勢町</v>
      </c>
      <c r="AQ7" s="148">
        <f t="shared" ref="AQ7:AQ48" si="20">LARGE(AK$6:AK$48,ROW(H2))</f>
        <v>6.8277310924369748E-3</v>
      </c>
      <c r="AR7" s="148">
        <f>$T$80</f>
        <v>1.024281316579353E-2</v>
      </c>
      <c r="AS7" s="148">
        <f t="shared" ref="AS7:AS48" si="21">$Z$80</f>
        <v>5.1056089969386837E-3</v>
      </c>
      <c r="AT7" s="106">
        <v>0</v>
      </c>
      <c r="AU7" s="151"/>
    </row>
    <row r="8" spans="1:47" s="51" customFormat="1">
      <c r="B8" s="54">
        <v>3</v>
      </c>
      <c r="C8" s="47" t="s">
        <v>132</v>
      </c>
      <c r="D8" s="142">
        <v>7446</v>
      </c>
      <c r="E8" s="106">
        <v>1054</v>
      </c>
      <c r="F8" s="142">
        <f t="shared" si="0"/>
        <v>6392</v>
      </c>
      <c r="G8" s="143">
        <v>142</v>
      </c>
      <c r="H8" s="144">
        <f t="shared" si="1"/>
        <v>1.9070641955412301E-2</v>
      </c>
      <c r="I8" s="143">
        <f t="shared" si="2"/>
        <v>254</v>
      </c>
      <c r="J8" s="144">
        <f t="shared" si="1"/>
        <v>3.4112275047005106E-2</v>
      </c>
      <c r="K8" s="143">
        <v>76</v>
      </c>
      <c r="L8" s="144">
        <f t="shared" ref="L8" si="22">IFERROR(K8/$D8,"-")</f>
        <v>1.0206822455009401E-2</v>
      </c>
      <c r="M8" s="143">
        <v>178</v>
      </c>
      <c r="N8" s="144">
        <f t="shared" ref="N8" si="23">IFERROR(M8/$D8,"-")</f>
        <v>2.3905452591995703E-2</v>
      </c>
      <c r="O8" s="143">
        <v>6</v>
      </c>
      <c r="P8" s="144">
        <f t="shared" ref="P8" si="24">IFERROR(O8/$D8,"-")</f>
        <v>8.0580177276390005E-4</v>
      </c>
      <c r="Q8" s="143">
        <f t="shared" si="6"/>
        <v>652</v>
      </c>
      <c r="R8" s="144">
        <f t="shared" ref="R8" si="25">IFERROR(Q8/$D8,"-")</f>
        <v>8.7563792640343807E-2</v>
      </c>
      <c r="S8" s="143">
        <v>90</v>
      </c>
      <c r="T8" s="144">
        <f t="shared" ref="T8" si="26">IFERROR(S8/$D8,"-")</f>
        <v>1.2087026591458501E-2</v>
      </c>
      <c r="U8" s="143">
        <v>562</v>
      </c>
      <c r="V8" s="144">
        <f t="shared" ref="V8" si="27">IFERROR(U8/$D8,"-")</f>
        <v>7.5476766048885313E-2</v>
      </c>
      <c r="W8" s="143">
        <v>4702</v>
      </c>
      <c r="X8" s="144">
        <f t="shared" ref="X8" si="28">IFERROR(W8/$D8,"-")</f>
        <v>0.63147998925597637</v>
      </c>
      <c r="Y8" s="143">
        <v>35</v>
      </c>
      <c r="Z8" s="144">
        <f t="shared" ref="Z8" si="29">IFERROR(Y8/$D8,"-")</f>
        <v>4.7005103411227505E-3</v>
      </c>
      <c r="AA8" s="143">
        <f t="shared" si="12"/>
        <v>1655</v>
      </c>
      <c r="AB8" s="144">
        <f t="shared" ref="AB8" si="30">IFERROR(AA8/$D8,"-")</f>
        <v>0.22226698898737576</v>
      </c>
      <c r="AC8" s="143">
        <v>513</v>
      </c>
      <c r="AD8" s="144">
        <f t="shared" ref="AD8" si="31">IFERROR(AC8/$D8,"-")</f>
        <v>6.8896051571313455E-2</v>
      </c>
      <c r="AE8" s="143">
        <v>1142</v>
      </c>
      <c r="AF8" s="144">
        <f t="shared" ref="AF8" si="32">IFERROR(AE8/$D8,"-")</f>
        <v>0.15337093741606231</v>
      </c>
      <c r="AG8" s="154"/>
      <c r="AH8" s="47" t="s">
        <v>44</v>
      </c>
      <c r="AI8" s="157">
        <f t="shared" ref="AI8:AI48" si="33">VLOOKUP(AH8,$C$6:$AF$79,18,0)</f>
        <v>7.7300660920650872E-3</v>
      </c>
      <c r="AJ8" s="47" t="s">
        <v>44</v>
      </c>
      <c r="AK8" s="157">
        <f t="shared" si="16"/>
        <v>5.1018436207629575E-3</v>
      </c>
      <c r="AL8" s="154"/>
      <c r="AM8" s="50"/>
      <c r="AN8" s="48" t="str">
        <f t="shared" si="17"/>
        <v>能勢町</v>
      </c>
      <c r="AO8" s="148">
        <f t="shared" si="18"/>
        <v>1.680672268907563E-2</v>
      </c>
      <c r="AP8" s="48" t="str">
        <f t="shared" si="19"/>
        <v>四條畷市</v>
      </c>
      <c r="AQ8" s="148">
        <f t="shared" si="20"/>
        <v>6.5095690665277961E-3</v>
      </c>
      <c r="AR8" s="148">
        <f t="shared" ref="AR8:AR48" si="34">$T$80</f>
        <v>1.024281316579353E-2</v>
      </c>
      <c r="AS8" s="148">
        <f t="shared" si="21"/>
        <v>5.1056089969386837E-3</v>
      </c>
      <c r="AT8" s="106">
        <v>0</v>
      </c>
      <c r="AU8" s="151"/>
    </row>
    <row r="9" spans="1:47" s="51" customFormat="1">
      <c r="B9" s="54">
        <v>4</v>
      </c>
      <c r="C9" s="47" t="s">
        <v>133</v>
      </c>
      <c r="D9" s="142">
        <v>8562</v>
      </c>
      <c r="E9" s="106">
        <v>1333</v>
      </c>
      <c r="F9" s="142">
        <f t="shared" si="0"/>
        <v>7229</v>
      </c>
      <c r="G9" s="143">
        <v>179</v>
      </c>
      <c r="H9" s="144">
        <f t="shared" si="1"/>
        <v>2.0906330296659659E-2</v>
      </c>
      <c r="I9" s="143">
        <f t="shared" si="2"/>
        <v>352</v>
      </c>
      <c r="J9" s="144">
        <f t="shared" si="1"/>
        <v>4.1111889745386591E-2</v>
      </c>
      <c r="K9" s="143">
        <v>119</v>
      </c>
      <c r="L9" s="144">
        <f t="shared" ref="L9" si="35">IFERROR(K9/$D9,"-")</f>
        <v>1.38986218173324E-2</v>
      </c>
      <c r="M9" s="143">
        <v>233</v>
      </c>
      <c r="N9" s="144">
        <f t="shared" ref="N9" si="36">IFERROR(M9/$D9,"-")</f>
        <v>2.7213267928054192E-2</v>
      </c>
      <c r="O9" s="143">
        <v>2</v>
      </c>
      <c r="P9" s="144">
        <f t="shared" ref="P9" si="37">IFERROR(O9/$D9,"-")</f>
        <v>2.3359028264424199E-4</v>
      </c>
      <c r="Q9" s="143">
        <f t="shared" si="6"/>
        <v>800</v>
      </c>
      <c r="R9" s="144">
        <f t="shared" ref="R9" si="38">IFERROR(Q9/$D9,"-")</f>
        <v>9.3436113057696793E-2</v>
      </c>
      <c r="S9" s="143">
        <v>45</v>
      </c>
      <c r="T9" s="144">
        <f t="shared" ref="T9" si="39">IFERROR(S9/$D9,"-")</f>
        <v>5.2557813594954449E-3</v>
      </c>
      <c r="U9" s="143">
        <v>755</v>
      </c>
      <c r="V9" s="144">
        <f t="shared" ref="V9" si="40">IFERROR(U9/$D9,"-")</f>
        <v>8.8180331698201359E-2</v>
      </c>
      <c r="W9" s="143">
        <v>5474</v>
      </c>
      <c r="X9" s="144">
        <f t="shared" ref="X9" si="41">IFERROR(W9/$D9,"-")</f>
        <v>0.63933660359729039</v>
      </c>
      <c r="Y9" s="143">
        <v>48</v>
      </c>
      <c r="Z9" s="144">
        <f t="shared" ref="Z9" si="42">IFERROR(Y9/$D9,"-")</f>
        <v>5.6061667834618077E-3</v>
      </c>
      <c r="AA9" s="143">
        <f t="shared" si="12"/>
        <v>1707</v>
      </c>
      <c r="AB9" s="144">
        <f t="shared" ref="AB9" si="43">IFERROR(AA9/$D9,"-")</f>
        <v>0.19936930623686056</v>
      </c>
      <c r="AC9" s="143">
        <v>544</v>
      </c>
      <c r="AD9" s="144">
        <f t="shared" ref="AD9" si="44">IFERROR(AC9/$D9,"-")</f>
        <v>6.3536556879233819E-2</v>
      </c>
      <c r="AE9" s="143">
        <v>1163</v>
      </c>
      <c r="AF9" s="144">
        <f t="shared" ref="AF9" si="45">IFERROR(AE9/$D9,"-")</f>
        <v>0.13583274935762674</v>
      </c>
      <c r="AG9" s="154"/>
      <c r="AH9" s="47" t="s">
        <v>1</v>
      </c>
      <c r="AI9" s="157">
        <f t="shared" si="33"/>
        <v>9.6257493522948611E-3</v>
      </c>
      <c r="AJ9" s="47" t="s">
        <v>1</v>
      </c>
      <c r="AK9" s="157">
        <f t="shared" si="16"/>
        <v>5.1627300062406624E-3</v>
      </c>
      <c r="AL9" s="154"/>
      <c r="AM9" s="50"/>
      <c r="AN9" s="48" t="str">
        <f t="shared" si="17"/>
        <v>羽曳野市</v>
      </c>
      <c r="AO9" s="148">
        <f t="shared" si="18"/>
        <v>1.5431728113366159E-2</v>
      </c>
      <c r="AP9" s="48" t="str">
        <f t="shared" si="19"/>
        <v>大東市</v>
      </c>
      <c r="AQ9" s="148">
        <f t="shared" si="20"/>
        <v>5.7240287419315552E-3</v>
      </c>
      <c r="AR9" s="148">
        <f t="shared" si="34"/>
        <v>1.024281316579353E-2</v>
      </c>
      <c r="AS9" s="148">
        <f t="shared" si="21"/>
        <v>5.1056089969386837E-3</v>
      </c>
      <c r="AT9" s="106">
        <v>0</v>
      </c>
      <c r="AU9" s="151"/>
    </row>
    <row r="10" spans="1:47" s="51" customFormat="1">
      <c r="B10" s="54">
        <v>5</v>
      </c>
      <c r="C10" s="47" t="s">
        <v>134</v>
      </c>
      <c r="D10" s="142">
        <v>7225</v>
      </c>
      <c r="E10" s="106">
        <v>598</v>
      </c>
      <c r="F10" s="142">
        <f t="shared" si="0"/>
        <v>6627</v>
      </c>
      <c r="G10" s="143">
        <v>76</v>
      </c>
      <c r="H10" s="144">
        <f t="shared" si="1"/>
        <v>1.0519031141868512E-2</v>
      </c>
      <c r="I10" s="143">
        <f t="shared" si="2"/>
        <v>166</v>
      </c>
      <c r="J10" s="144">
        <f t="shared" si="1"/>
        <v>2.2975778546712802E-2</v>
      </c>
      <c r="K10" s="143">
        <v>61</v>
      </c>
      <c r="L10" s="144">
        <f t="shared" ref="L10" si="46">IFERROR(K10/$D10,"-")</f>
        <v>8.4429065743944643E-3</v>
      </c>
      <c r="M10" s="143">
        <v>105</v>
      </c>
      <c r="N10" s="144">
        <f t="shared" ref="N10" si="47">IFERROR(M10/$D10,"-")</f>
        <v>1.453287197231834E-2</v>
      </c>
      <c r="O10" s="143">
        <v>0</v>
      </c>
      <c r="P10" s="144">
        <f t="shared" ref="P10" si="48">IFERROR(O10/$D10,"-")</f>
        <v>0</v>
      </c>
      <c r="Q10" s="143">
        <f t="shared" si="6"/>
        <v>356</v>
      </c>
      <c r="R10" s="144">
        <f t="shared" ref="R10" si="49">IFERROR(Q10/$D10,"-")</f>
        <v>4.9273356401384083E-2</v>
      </c>
      <c r="S10" s="143">
        <v>45</v>
      </c>
      <c r="T10" s="144">
        <f t="shared" ref="T10" si="50">IFERROR(S10/$D10,"-")</f>
        <v>6.2283737024221453E-3</v>
      </c>
      <c r="U10" s="143">
        <v>311</v>
      </c>
      <c r="V10" s="144">
        <f t="shared" ref="V10" si="51">IFERROR(U10/$D10,"-")</f>
        <v>4.3044982698961939E-2</v>
      </c>
      <c r="W10" s="143">
        <v>4773</v>
      </c>
      <c r="X10" s="144">
        <f t="shared" ref="X10" si="52">IFERROR(W10/$D10,"-")</f>
        <v>0.66062283737024219</v>
      </c>
      <c r="Y10" s="143">
        <v>43</v>
      </c>
      <c r="Z10" s="144">
        <f t="shared" ref="Z10" si="53">IFERROR(Y10/$D10,"-")</f>
        <v>5.9515570934256055E-3</v>
      </c>
      <c r="AA10" s="143">
        <f t="shared" si="12"/>
        <v>1811</v>
      </c>
      <c r="AB10" s="144">
        <f t="shared" ref="AB10" si="54">IFERROR(AA10/$D10,"-")</f>
        <v>0.25065743944636676</v>
      </c>
      <c r="AC10" s="143">
        <v>564</v>
      </c>
      <c r="AD10" s="144">
        <f t="shared" ref="AD10" si="55">IFERROR(AC10/$D10,"-")</f>
        <v>7.8062283737024216E-2</v>
      </c>
      <c r="AE10" s="143">
        <v>1247</v>
      </c>
      <c r="AF10" s="144">
        <f t="shared" ref="AF10" si="56">IFERROR(AE10/$D10,"-")</f>
        <v>0.17259515570934256</v>
      </c>
      <c r="AG10" s="154"/>
      <c r="AH10" s="47" t="s">
        <v>2</v>
      </c>
      <c r="AI10" s="157">
        <f t="shared" si="33"/>
        <v>1.872328878637813E-2</v>
      </c>
      <c r="AJ10" s="47" t="s">
        <v>2</v>
      </c>
      <c r="AK10" s="157">
        <f t="shared" si="16"/>
        <v>5.4948782307848859E-3</v>
      </c>
      <c r="AL10" s="154"/>
      <c r="AM10" s="50"/>
      <c r="AN10" s="48" t="str">
        <f t="shared" si="17"/>
        <v>藤井寺市</v>
      </c>
      <c r="AO10" s="148">
        <f t="shared" si="18"/>
        <v>1.5364916773367477E-2</v>
      </c>
      <c r="AP10" s="48" t="str">
        <f t="shared" si="19"/>
        <v>守口市</v>
      </c>
      <c r="AQ10" s="148">
        <f t="shared" si="20"/>
        <v>5.6129427857176551E-3</v>
      </c>
      <c r="AR10" s="148">
        <f t="shared" si="34"/>
        <v>1.024281316579353E-2</v>
      </c>
      <c r="AS10" s="148">
        <f t="shared" si="21"/>
        <v>5.1056089969386837E-3</v>
      </c>
      <c r="AT10" s="106">
        <v>0</v>
      </c>
      <c r="AU10" s="151"/>
    </row>
    <row r="11" spans="1:47" s="51" customFormat="1">
      <c r="B11" s="54">
        <v>6</v>
      </c>
      <c r="C11" s="47" t="s">
        <v>135</v>
      </c>
      <c r="D11" s="142">
        <v>10580</v>
      </c>
      <c r="E11" s="106">
        <v>960</v>
      </c>
      <c r="F11" s="142">
        <f>D11-E11</f>
        <v>9620</v>
      </c>
      <c r="G11" s="143">
        <v>110</v>
      </c>
      <c r="H11" s="144">
        <f t="shared" si="1"/>
        <v>1.0396975425330813E-2</v>
      </c>
      <c r="I11" s="143">
        <f t="shared" si="2"/>
        <v>295</v>
      </c>
      <c r="J11" s="144">
        <f t="shared" si="1"/>
        <v>2.7882797731568997E-2</v>
      </c>
      <c r="K11" s="143">
        <v>94</v>
      </c>
      <c r="L11" s="144">
        <f t="shared" ref="L11" si="57">IFERROR(K11/$D11,"-")</f>
        <v>8.8846880907372406E-3</v>
      </c>
      <c r="M11" s="143">
        <v>201</v>
      </c>
      <c r="N11" s="144">
        <f t="shared" ref="N11" si="58">IFERROR(M11/$D11,"-")</f>
        <v>1.8998109640831758E-2</v>
      </c>
      <c r="O11" s="143">
        <v>2</v>
      </c>
      <c r="P11" s="144">
        <f t="shared" ref="P11" si="59">IFERROR(O11/$D11,"-")</f>
        <v>1.8903591682419661E-4</v>
      </c>
      <c r="Q11" s="143">
        <f t="shared" si="6"/>
        <v>553</v>
      </c>
      <c r="R11" s="144">
        <f t="shared" ref="R11" si="60">IFERROR(Q11/$D11,"-")</f>
        <v>5.226843100189036E-2</v>
      </c>
      <c r="S11" s="143">
        <v>60</v>
      </c>
      <c r="T11" s="144">
        <f t="shared" ref="T11" si="61">IFERROR(S11/$D11,"-")</f>
        <v>5.6710775047258983E-3</v>
      </c>
      <c r="U11" s="143">
        <v>493</v>
      </c>
      <c r="V11" s="144">
        <f t="shared" ref="V11" si="62">IFERROR(U11/$D11,"-")</f>
        <v>4.6597353497164463E-2</v>
      </c>
      <c r="W11" s="143">
        <v>7070</v>
      </c>
      <c r="X11" s="144">
        <f t="shared" ref="X11" si="63">IFERROR(W11/$D11,"-")</f>
        <v>0.66824196597353502</v>
      </c>
      <c r="Y11" s="143">
        <v>61</v>
      </c>
      <c r="Z11" s="144">
        <f t="shared" ref="Z11" si="64">IFERROR(Y11/$D11,"-")</f>
        <v>5.7655954631379959E-3</v>
      </c>
      <c r="AA11" s="143">
        <f t="shared" si="12"/>
        <v>2489</v>
      </c>
      <c r="AB11" s="144">
        <f t="shared" ref="AB11" si="65">IFERROR(AA11/$D11,"-")</f>
        <v>0.23525519848771267</v>
      </c>
      <c r="AC11" s="143">
        <v>777</v>
      </c>
      <c r="AD11" s="144">
        <f t="shared" ref="AD11" si="66">IFERROR(AC11/$D11,"-")</f>
        <v>7.3440453686200377E-2</v>
      </c>
      <c r="AE11" s="143">
        <v>1712</v>
      </c>
      <c r="AF11" s="144">
        <f t="shared" ref="AF11" si="67">IFERROR(AE11/$D11,"-")</f>
        <v>0.16181474480151228</v>
      </c>
      <c r="AG11" s="154"/>
      <c r="AH11" s="47" t="s">
        <v>3</v>
      </c>
      <c r="AI11" s="157">
        <f t="shared" si="33"/>
        <v>1.5045291669448711E-2</v>
      </c>
      <c r="AJ11" s="47" t="s">
        <v>3</v>
      </c>
      <c r="AK11" s="157">
        <f t="shared" si="16"/>
        <v>4.5402951191827468E-3</v>
      </c>
      <c r="AL11" s="154"/>
      <c r="AM11" s="50"/>
      <c r="AN11" s="48" t="str">
        <f t="shared" si="17"/>
        <v>大阪狭山市</v>
      </c>
      <c r="AO11" s="148">
        <f t="shared" si="18"/>
        <v>1.5331177386513356E-2</v>
      </c>
      <c r="AP11" s="48" t="str">
        <f t="shared" si="19"/>
        <v>大阪市</v>
      </c>
      <c r="AQ11" s="148">
        <f t="shared" si="20"/>
        <v>5.576589514519649E-3</v>
      </c>
      <c r="AR11" s="148">
        <f t="shared" si="34"/>
        <v>1.024281316579353E-2</v>
      </c>
      <c r="AS11" s="148">
        <f t="shared" si="21"/>
        <v>5.1056089969386837E-3</v>
      </c>
      <c r="AT11" s="106">
        <v>0</v>
      </c>
      <c r="AU11" s="151"/>
    </row>
    <row r="12" spans="1:47" s="51" customFormat="1">
      <c r="B12" s="54">
        <v>7</v>
      </c>
      <c r="C12" s="47" t="s">
        <v>305</v>
      </c>
      <c r="D12" s="142">
        <v>9433</v>
      </c>
      <c r="E12" s="106">
        <v>1308</v>
      </c>
      <c r="F12" s="142">
        <f t="shared" si="0"/>
        <v>8125</v>
      </c>
      <c r="G12" s="143">
        <v>182</v>
      </c>
      <c r="H12" s="144">
        <f t="shared" si="1"/>
        <v>1.9293967984734442E-2</v>
      </c>
      <c r="I12" s="143">
        <f t="shared" si="2"/>
        <v>420</v>
      </c>
      <c r="J12" s="144">
        <f t="shared" si="1"/>
        <v>4.4524541503233331E-2</v>
      </c>
      <c r="K12" s="143">
        <v>154</v>
      </c>
      <c r="L12" s="144">
        <f t="shared" ref="L12" si="68">IFERROR(K12/$D12,"-")</f>
        <v>1.6325665217852222E-2</v>
      </c>
      <c r="M12" s="143">
        <v>266</v>
      </c>
      <c r="N12" s="144">
        <f t="shared" ref="N12" si="69">IFERROR(M12/$D12,"-")</f>
        <v>2.8198876285381109E-2</v>
      </c>
      <c r="O12" s="143">
        <v>7</v>
      </c>
      <c r="P12" s="144">
        <f t="shared" ref="P12" si="70">IFERROR(O12/$D12,"-")</f>
        <v>7.4207569172055554E-4</v>
      </c>
      <c r="Q12" s="143">
        <f t="shared" si="6"/>
        <v>699</v>
      </c>
      <c r="R12" s="144">
        <f t="shared" ref="R12" si="71">IFERROR(Q12/$D12,"-")</f>
        <v>7.4101558358952616E-2</v>
      </c>
      <c r="S12" s="143">
        <v>49</v>
      </c>
      <c r="T12" s="144">
        <f t="shared" ref="T12" si="72">IFERROR(S12/$D12,"-")</f>
        <v>5.1945298420438884E-3</v>
      </c>
      <c r="U12" s="143">
        <v>650</v>
      </c>
      <c r="V12" s="144">
        <f t="shared" ref="V12" si="73">IFERROR(U12/$D12,"-")</f>
        <v>6.8907028516908719E-2</v>
      </c>
      <c r="W12" s="143">
        <v>6082</v>
      </c>
      <c r="X12" s="144">
        <f t="shared" ref="X12" si="74">IFERROR(W12/$D12,"-")</f>
        <v>0.64475776529205975</v>
      </c>
      <c r="Y12" s="143">
        <v>39</v>
      </c>
      <c r="Z12" s="144">
        <f t="shared" ref="Z12" si="75">IFERROR(Y12/$D12,"-")</f>
        <v>4.1344217110145234E-3</v>
      </c>
      <c r="AA12" s="143">
        <f t="shared" si="12"/>
        <v>2004</v>
      </c>
      <c r="AB12" s="144">
        <f t="shared" ref="AB12" si="76">IFERROR(AA12/$D12,"-")</f>
        <v>0.21244566945828475</v>
      </c>
      <c r="AC12" s="143">
        <v>611</v>
      </c>
      <c r="AD12" s="144">
        <f t="shared" ref="AD12" si="77">IFERROR(AC12/$D12,"-")</f>
        <v>6.4772606805894195E-2</v>
      </c>
      <c r="AE12" s="143">
        <v>1393</v>
      </c>
      <c r="AF12" s="144">
        <f t="shared" ref="AF12" si="78">IFERROR(AE12/$D12,"-")</f>
        <v>0.14767306265239055</v>
      </c>
      <c r="AG12" s="154"/>
      <c r="AH12" s="97" t="s">
        <v>45</v>
      </c>
      <c r="AI12" s="157">
        <f t="shared" si="33"/>
        <v>8.2133333333333329E-3</v>
      </c>
      <c r="AJ12" s="97" t="s">
        <v>45</v>
      </c>
      <c r="AK12" s="157">
        <f t="shared" si="16"/>
        <v>5.1200000000000004E-3</v>
      </c>
      <c r="AL12" s="154"/>
      <c r="AM12" s="50"/>
      <c r="AN12" s="48" t="str">
        <f t="shared" si="17"/>
        <v>吹田市</v>
      </c>
      <c r="AO12" s="148">
        <f t="shared" si="18"/>
        <v>1.5045291669448711E-2</v>
      </c>
      <c r="AP12" s="48" t="str">
        <f t="shared" si="19"/>
        <v>池田市</v>
      </c>
      <c r="AQ12" s="148">
        <f t="shared" si="20"/>
        <v>5.4948782307848859E-3</v>
      </c>
      <c r="AR12" s="148">
        <f t="shared" si="34"/>
        <v>1.024281316579353E-2</v>
      </c>
      <c r="AS12" s="148">
        <f t="shared" si="21"/>
        <v>5.1056089969386837E-3</v>
      </c>
      <c r="AT12" s="106">
        <v>0</v>
      </c>
      <c r="AU12" s="151"/>
    </row>
    <row r="13" spans="1:47" s="51" customFormat="1">
      <c r="B13" s="54">
        <v>8</v>
      </c>
      <c r="C13" s="47" t="s">
        <v>58</v>
      </c>
      <c r="D13" s="142">
        <v>7249</v>
      </c>
      <c r="E13" s="106">
        <v>791</v>
      </c>
      <c r="F13" s="142">
        <f t="shared" si="0"/>
        <v>6458</v>
      </c>
      <c r="G13" s="143">
        <v>119</v>
      </c>
      <c r="H13" s="144">
        <f t="shared" si="1"/>
        <v>1.6416057387225826E-2</v>
      </c>
      <c r="I13" s="143">
        <f t="shared" si="2"/>
        <v>225</v>
      </c>
      <c r="J13" s="144">
        <f t="shared" si="1"/>
        <v>3.1038763967443785E-2</v>
      </c>
      <c r="K13" s="143">
        <v>61</v>
      </c>
      <c r="L13" s="144">
        <f t="shared" ref="L13" si="79">IFERROR(K13/$D13,"-")</f>
        <v>8.4149537867292037E-3</v>
      </c>
      <c r="M13" s="143">
        <v>164</v>
      </c>
      <c r="N13" s="144">
        <f t="shared" ref="N13" si="80">IFERROR(M13/$D13,"-")</f>
        <v>2.262381018071458E-2</v>
      </c>
      <c r="O13" s="143">
        <v>0</v>
      </c>
      <c r="P13" s="144">
        <f t="shared" ref="P13" si="81">IFERROR(O13/$D13,"-")</f>
        <v>0</v>
      </c>
      <c r="Q13" s="143">
        <f t="shared" si="6"/>
        <v>447</v>
      </c>
      <c r="R13" s="144">
        <f t="shared" ref="R13" si="82">IFERROR(Q13/$D13,"-")</f>
        <v>6.1663677748654985E-2</v>
      </c>
      <c r="S13" s="143">
        <v>45</v>
      </c>
      <c r="T13" s="144">
        <f t="shared" ref="T13" si="83">IFERROR(S13/$D13,"-")</f>
        <v>6.2077527934887569E-3</v>
      </c>
      <c r="U13" s="143">
        <v>402</v>
      </c>
      <c r="V13" s="144">
        <f t="shared" ref="V13" si="84">IFERROR(U13/$D13,"-")</f>
        <v>5.5455924955166228E-2</v>
      </c>
      <c r="W13" s="143">
        <v>4674</v>
      </c>
      <c r="X13" s="144">
        <f t="shared" ref="X13" si="85">IFERROR(W13/$D13,"-")</f>
        <v>0.64477859015036554</v>
      </c>
      <c r="Y13" s="143">
        <v>37</v>
      </c>
      <c r="Z13" s="144">
        <f t="shared" ref="Z13" si="86">IFERROR(Y13/$D13,"-")</f>
        <v>5.1041522968685339E-3</v>
      </c>
      <c r="AA13" s="143">
        <f t="shared" si="12"/>
        <v>1747</v>
      </c>
      <c r="AB13" s="144">
        <f t="shared" ref="AB13" si="87">IFERROR(AA13/$D13,"-")</f>
        <v>0.2409987584494413</v>
      </c>
      <c r="AC13" s="143">
        <v>488</v>
      </c>
      <c r="AD13" s="144">
        <f t="shared" ref="AD13" si="88">IFERROR(AC13/$D13,"-")</f>
        <v>6.7319630293833629E-2</v>
      </c>
      <c r="AE13" s="143">
        <v>1259</v>
      </c>
      <c r="AF13" s="144">
        <f t="shared" ref="AF13" si="89">IFERROR(AE13/$D13,"-")</f>
        <v>0.17367912815560768</v>
      </c>
      <c r="AG13" s="154"/>
      <c r="AH13" s="97" t="s">
        <v>8</v>
      </c>
      <c r="AI13" s="157">
        <f t="shared" si="33"/>
        <v>1.466275659824047E-2</v>
      </c>
      <c r="AJ13" s="97" t="s">
        <v>8</v>
      </c>
      <c r="AK13" s="157">
        <f t="shared" si="16"/>
        <v>4.343145625301607E-3</v>
      </c>
      <c r="AL13" s="154"/>
      <c r="AM13" s="50"/>
      <c r="AN13" s="48" t="str">
        <f t="shared" si="17"/>
        <v>寝屋川市</v>
      </c>
      <c r="AO13" s="148">
        <f t="shared" si="18"/>
        <v>1.5018883391398542E-2</v>
      </c>
      <c r="AP13" s="48" t="str">
        <f t="shared" si="19"/>
        <v>高石市</v>
      </c>
      <c r="AQ13" s="148">
        <f t="shared" si="20"/>
        <v>5.4712758020392938E-3</v>
      </c>
      <c r="AR13" s="148">
        <f t="shared" si="34"/>
        <v>1.024281316579353E-2</v>
      </c>
      <c r="AS13" s="148">
        <f t="shared" si="21"/>
        <v>5.1056089969386837E-3</v>
      </c>
      <c r="AT13" s="106">
        <v>0</v>
      </c>
      <c r="AU13" s="151"/>
    </row>
    <row r="14" spans="1:47" s="51" customFormat="1">
      <c r="B14" s="54">
        <v>9</v>
      </c>
      <c r="C14" s="47" t="s">
        <v>137</v>
      </c>
      <c r="D14" s="142">
        <v>4607</v>
      </c>
      <c r="E14" s="106">
        <v>385</v>
      </c>
      <c r="F14" s="142">
        <f>D14-E14</f>
        <v>4222</v>
      </c>
      <c r="G14" s="143">
        <v>50</v>
      </c>
      <c r="H14" s="144">
        <f t="shared" si="1"/>
        <v>1.0853049706967658E-2</v>
      </c>
      <c r="I14" s="143">
        <f>SUM(K14,M14)</f>
        <v>101</v>
      </c>
      <c r="J14" s="144">
        <f t="shared" si="1"/>
        <v>2.1923160408074668E-2</v>
      </c>
      <c r="K14" s="143">
        <v>33</v>
      </c>
      <c r="L14" s="144">
        <f t="shared" ref="L14" si="90">IFERROR(K14/$D14,"-")</f>
        <v>7.163012806598654E-3</v>
      </c>
      <c r="M14" s="143">
        <v>68</v>
      </c>
      <c r="N14" s="144">
        <f t="shared" ref="N14" si="91">IFERROR(M14/$D14,"-")</f>
        <v>1.4760147601476014E-2</v>
      </c>
      <c r="O14" s="143">
        <v>0</v>
      </c>
      <c r="P14" s="144">
        <f t="shared" ref="P14" si="92">IFERROR(O14/$D14,"-")</f>
        <v>0</v>
      </c>
      <c r="Q14" s="143">
        <f>SUM(S14,U14)</f>
        <v>234</v>
      </c>
      <c r="R14" s="144">
        <f t="shared" ref="R14" si="93">IFERROR(Q14/$D14,"-")</f>
        <v>5.0792272628608637E-2</v>
      </c>
      <c r="S14" s="143">
        <v>18</v>
      </c>
      <c r="T14" s="144">
        <f t="shared" ref="T14" si="94">IFERROR(S14/$D14,"-")</f>
        <v>3.9070978945083571E-3</v>
      </c>
      <c r="U14" s="143">
        <v>216</v>
      </c>
      <c r="V14" s="144">
        <f t="shared" ref="V14" si="95">IFERROR(U14/$D14,"-")</f>
        <v>4.6885174734100282E-2</v>
      </c>
      <c r="W14" s="143">
        <v>3040</v>
      </c>
      <c r="X14" s="144">
        <f t="shared" ref="X14" si="96">IFERROR(W14/$D14,"-")</f>
        <v>0.65986542218363364</v>
      </c>
      <c r="Y14" s="143">
        <v>29</v>
      </c>
      <c r="Z14" s="144">
        <f t="shared" ref="Z14" si="97">IFERROR(Y14/$D14,"-")</f>
        <v>6.2947688300412415E-3</v>
      </c>
      <c r="AA14" s="143">
        <f t="shared" si="12"/>
        <v>1153</v>
      </c>
      <c r="AB14" s="144">
        <f t="shared" ref="AB14" si="98">IFERROR(AA14/$D14,"-")</f>
        <v>0.25027132624267417</v>
      </c>
      <c r="AC14" s="143">
        <v>306</v>
      </c>
      <c r="AD14" s="144">
        <f t="shared" ref="AD14" si="99">IFERROR(AC14/$D14,"-")</f>
        <v>6.6420664206642069E-2</v>
      </c>
      <c r="AE14" s="143">
        <v>847</v>
      </c>
      <c r="AF14" s="144">
        <f t="shared" ref="AF14" si="100">IFERROR(AE14/$D14,"-")</f>
        <v>0.18385066203603212</v>
      </c>
      <c r="AG14" s="154"/>
      <c r="AH14" s="97" t="s">
        <v>46</v>
      </c>
      <c r="AI14" s="157">
        <f t="shared" si="33"/>
        <v>9.3116351927595518E-3</v>
      </c>
      <c r="AJ14" s="97" t="s">
        <v>46</v>
      </c>
      <c r="AK14" s="157">
        <f t="shared" si="16"/>
        <v>5.221477678182926E-3</v>
      </c>
      <c r="AL14" s="154"/>
      <c r="AM14" s="50"/>
      <c r="AN14" s="48" t="str">
        <f t="shared" si="17"/>
        <v>高槻市</v>
      </c>
      <c r="AO14" s="148">
        <f t="shared" si="18"/>
        <v>1.466275659824047E-2</v>
      </c>
      <c r="AP14" s="48" t="str">
        <f>INDEX($AJ$6:$AJ$48,MATCH(AQ14,AK$6:AK$48,0))</f>
        <v>八尾市</v>
      </c>
      <c r="AQ14" s="148">
        <f t="shared" si="20"/>
        <v>5.4365037474928745E-3</v>
      </c>
      <c r="AR14" s="148">
        <f t="shared" si="34"/>
        <v>1.024281316579353E-2</v>
      </c>
      <c r="AS14" s="148">
        <f t="shared" si="21"/>
        <v>5.1056089969386837E-3</v>
      </c>
      <c r="AT14" s="106">
        <v>0</v>
      </c>
      <c r="AU14" s="151"/>
    </row>
    <row r="15" spans="1:47" s="51" customFormat="1">
      <c r="B15" s="54">
        <v>10</v>
      </c>
      <c r="C15" s="47" t="s">
        <v>59</v>
      </c>
      <c r="D15" s="142">
        <v>11600</v>
      </c>
      <c r="E15" s="106">
        <v>1959</v>
      </c>
      <c r="F15" s="142">
        <f t="shared" ref="F15:F18" si="101">D15-E15</f>
        <v>9641</v>
      </c>
      <c r="G15" s="143">
        <v>220</v>
      </c>
      <c r="H15" s="144">
        <f t="shared" si="1"/>
        <v>1.896551724137931E-2</v>
      </c>
      <c r="I15" s="143">
        <f t="shared" ref="I15:I21" si="102">SUM(K15,M15)</f>
        <v>536</v>
      </c>
      <c r="J15" s="144">
        <f t="shared" si="1"/>
        <v>4.6206896551724136E-2</v>
      </c>
      <c r="K15" s="143">
        <v>171</v>
      </c>
      <c r="L15" s="144">
        <f t="shared" ref="L15" si="103">IFERROR(K15/$D15,"-")</f>
        <v>1.4741379310344827E-2</v>
      </c>
      <c r="M15" s="143">
        <v>365</v>
      </c>
      <c r="N15" s="144">
        <f t="shared" ref="N15" si="104">IFERROR(M15/$D15,"-")</f>
        <v>3.1465517241379311E-2</v>
      </c>
      <c r="O15" s="143">
        <v>1</v>
      </c>
      <c r="P15" s="144">
        <f t="shared" ref="P15" si="105">IFERROR(O15/$D15,"-")</f>
        <v>8.6206896551724131E-5</v>
      </c>
      <c r="Q15" s="143">
        <f t="shared" ref="Q15:Q21" si="106">SUM(S15,U15)</f>
        <v>1202</v>
      </c>
      <c r="R15" s="144">
        <f t="shared" ref="R15" si="107">IFERROR(Q15/$D15,"-")</f>
        <v>0.10362068965517242</v>
      </c>
      <c r="S15" s="143">
        <v>90</v>
      </c>
      <c r="T15" s="144">
        <f t="shared" ref="T15" si="108">IFERROR(S15/$D15,"-")</f>
        <v>7.7586206896551723E-3</v>
      </c>
      <c r="U15" s="143">
        <v>1112</v>
      </c>
      <c r="V15" s="144">
        <f t="shared" ref="V15" si="109">IFERROR(U15/$D15,"-")</f>
        <v>9.5862068965517244E-2</v>
      </c>
      <c r="W15" s="143">
        <v>7262</v>
      </c>
      <c r="X15" s="144">
        <f t="shared" ref="X15" si="110">IFERROR(W15/$D15,"-")</f>
        <v>0.62603448275862073</v>
      </c>
      <c r="Y15" s="143">
        <v>71</v>
      </c>
      <c r="Z15" s="144">
        <f t="shared" ref="Z15" si="111">IFERROR(Y15/$D15,"-")</f>
        <v>6.1206896551724141E-3</v>
      </c>
      <c r="AA15" s="143">
        <f t="shared" si="12"/>
        <v>2308</v>
      </c>
      <c r="AB15" s="144">
        <f t="shared" ref="AB15" si="112">IFERROR(AA15/$D15,"-")</f>
        <v>0.19896551724137931</v>
      </c>
      <c r="AC15" s="143">
        <v>670</v>
      </c>
      <c r="AD15" s="144">
        <f t="shared" ref="AD15" si="113">IFERROR(AC15/$D15,"-")</f>
        <v>5.775862068965517E-2</v>
      </c>
      <c r="AE15" s="143">
        <v>1638</v>
      </c>
      <c r="AF15" s="144">
        <f t="shared" ref="AF15" si="114">IFERROR(AE15/$D15,"-")</f>
        <v>0.14120689655172414</v>
      </c>
      <c r="AG15" s="154"/>
      <c r="AH15" s="97" t="s">
        <v>13</v>
      </c>
      <c r="AI15" s="157">
        <f t="shared" si="33"/>
        <v>1.0235366256308664E-2</v>
      </c>
      <c r="AJ15" s="97" t="s">
        <v>13</v>
      </c>
      <c r="AK15" s="157">
        <f t="shared" si="16"/>
        <v>5.6129427857176551E-3</v>
      </c>
      <c r="AL15" s="154"/>
      <c r="AM15" s="50"/>
      <c r="AN15" s="48" t="str">
        <f t="shared" si="17"/>
        <v>和泉市</v>
      </c>
      <c r="AO15" s="148">
        <f t="shared" si="18"/>
        <v>1.4440101172683375E-2</v>
      </c>
      <c r="AP15" s="48" t="str">
        <f t="shared" si="19"/>
        <v>交野市</v>
      </c>
      <c r="AQ15" s="148">
        <f t="shared" si="20"/>
        <v>5.3698250476355448E-3</v>
      </c>
      <c r="AR15" s="148">
        <f t="shared" si="34"/>
        <v>1.024281316579353E-2</v>
      </c>
      <c r="AS15" s="148">
        <f t="shared" si="21"/>
        <v>5.1056089969386837E-3</v>
      </c>
      <c r="AT15" s="106">
        <v>0</v>
      </c>
      <c r="AU15" s="151"/>
    </row>
    <row r="16" spans="1:47" s="51" customFormat="1">
      <c r="B16" s="54">
        <v>11</v>
      </c>
      <c r="C16" s="47" t="s">
        <v>60</v>
      </c>
      <c r="D16" s="142">
        <v>19808</v>
      </c>
      <c r="E16" s="106">
        <v>2595</v>
      </c>
      <c r="F16" s="142">
        <f t="shared" si="101"/>
        <v>17213</v>
      </c>
      <c r="G16" s="143">
        <v>365</v>
      </c>
      <c r="H16" s="144">
        <f t="shared" si="1"/>
        <v>1.8426898222940226E-2</v>
      </c>
      <c r="I16" s="143">
        <f t="shared" si="102"/>
        <v>660</v>
      </c>
      <c r="J16" s="144">
        <f t="shared" si="1"/>
        <v>3.3319870759289175E-2</v>
      </c>
      <c r="K16" s="143">
        <v>209</v>
      </c>
      <c r="L16" s="144">
        <f t="shared" ref="L16" si="115">IFERROR(K16/$D16,"-")</f>
        <v>1.055129240710824E-2</v>
      </c>
      <c r="M16" s="143">
        <v>451</v>
      </c>
      <c r="N16" s="144">
        <f t="shared" ref="N16" si="116">IFERROR(M16/$D16,"-")</f>
        <v>2.2768578352180938E-2</v>
      </c>
      <c r="O16" s="143">
        <v>0</v>
      </c>
      <c r="P16" s="144">
        <f t="shared" ref="P16" si="117">IFERROR(O16/$D16,"-")</f>
        <v>0</v>
      </c>
      <c r="Q16" s="143">
        <f t="shared" si="106"/>
        <v>1570</v>
      </c>
      <c r="R16" s="144">
        <f t="shared" ref="R16" si="118">IFERROR(Q16/$D16,"-")</f>
        <v>7.9260904684975764E-2</v>
      </c>
      <c r="S16" s="143">
        <v>130</v>
      </c>
      <c r="T16" s="144">
        <f t="shared" ref="T16" si="119">IFERROR(S16/$D16,"-")</f>
        <v>6.563004846526656E-3</v>
      </c>
      <c r="U16" s="143">
        <v>1440</v>
      </c>
      <c r="V16" s="144">
        <f t="shared" ref="V16" si="120">IFERROR(U16/$D16,"-")</f>
        <v>7.2697899838449112E-2</v>
      </c>
      <c r="W16" s="143">
        <v>12788</v>
      </c>
      <c r="X16" s="144">
        <f t="shared" ref="X16" si="121">IFERROR(W16/$D16,"-")</f>
        <v>0.64559773828756062</v>
      </c>
      <c r="Y16" s="143">
        <v>101</v>
      </c>
      <c r="Z16" s="144">
        <f t="shared" ref="Z16" si="122">IFERROR(Y16/$D16,"-")</f>
        <v>5.098949919224556E-3</v>
      </c>
      <c r="AA16" s="143">
        <f t="shared" si="12"/>
        <v>4324</v>
      </c>
      <c r="AB16" s="144">
        <f t="shared" ref="AB16" si="123">IFERROR(AA16/$D16,"-")</f>
        <v>0.21829563812600969</v>
      </c>
      <c r="AC16" s="143">
        <v>1236</v>
      </c>
      <c r="AD16" s="144">
        <f t="shared" ref="AD16" si="124">IFERROR(AC16/$D16,"-")</f>
        <v>6.2399030694668824E-2</v>
      </c>
      <c r="AE16" s="143">
        <v>3088</v>
      </c>
      <c r="AF16" s="144">
        <f t="shared" ref="AF16" si="125">IFERROR(AE16/$D16,"-")</f>
        <v>0.15589660743134087</v>
      </c>
      <c r="AG16" s="154"/>
      <c r="AH16" s="97" t="s">
        <v>14</v>
      </c>
      <c r="AI16" s="157">
        <f t="shared" si="33"/>
        <v>1.1446149443788675E-2</v>
      </c>
      <c r="AJ16" s="97" t="s">
        <v>14</v>
      </c>
      <c r="AK16" s="157">
        <f t="shared" si="16"/>
        <v>5.0255749901634656E-3</v>
      </c>
      <c r="AL16" s="154"/>
      <c r="AM16" s="50"/>
      <c r="AN16" s="48" t="str">
        <f t="shared" si="17"/>
        <v>箕面市</v>
      </c>
      <c r="AO16" s="148">
        <f t="shared" si="18"/>
        <v>1.402571380864919E-2</v>
      </c>
      <c r="AP16" s="48" t="str">
        <f t="shared" si="19"/>
        <v>摂津市</v>
      </c>
      <c r="AQ16" s="148">
        <f t="shared" si="20"/>
        <v>5.3631488046541227E-3</v>
      </c>
      <c r="AR16" s="148">
        <f t="shared" si="34"/>
        <v>1.024281316579353E-2</v>
      </c>
      <c r="AS16" s="148">
        <f t="shared" si="21"/>
        <v>5.1056089969386837E-3</v>
      </c>
      <c r="AT16" s="106">
        <v>0</v>
      </c>
      <c r="AU16" s="151"/>
    </row>
    <row r="17" spans="2:47" s="51" customFormat="1">
      <c r="B17" s="54">
        <v>12</v>
      </c>
      <c r="C17" s="47" t="s">
        <v>138</v>
      </c>
      <c r="D17" s="142">
        <v>10173</v>
      </c>
      <c r="E17" s="106">
        <v>1243</v>
      </c>
      <c r="F17" s="142">
        <f t="shared" si="101"/>
        <v>8930</v>
      </c>
      <c r="G17" s="143">
        <v>196</v>
      </c>
      <c r="H17" s="144">
        <f t="shared" si="1"/>
        <v>1.9266686326550674E-2</v>
      </c>
      <c r="I17" s="143">
        <f t="shared" si="102"/>
        <v>301</v>
      </c>
      <c r="J17" s="144">
        <f t="shared" si="1"/>
        <v>2.9588125430059963E-2</v>
      </c>
      <c r="K17" s="143">
        <v>79</v>
      </c>
      <c r="L17" s="144">
        <f t="shared" ref="L17" si="126">IFERROR(K17/$D17,"-")</f>
        <v>7.7656541826403224E-3</v>
      </c>
      <c r="M17" s="143">
        <v>222</v>
      </c>
      <c r="N17" s="144">
        <f t="shared" ref="N17" si="127">IFERROR(M17/$D17,"-")</f>
        <v>2.182247124741964E-2</v>
      </c>
      <c r="O17" s="143">
        <v>0</v>
      </c>
      <c r="P17" s="144">
        <f t="shared" ref="P17" si="128">IFERROR(O17/$D17,"-")</f>
        <v>0</v>
      </c>
      <c r="Q17" s="143">
        <f t="shared" si="106"/>
        <v>746</v>
      </c>
      <c r="R17" s="144">
        <f t="shared" ref="R17" si="129">IFERROR(Q17/$D17,"-")</f>
        <v>7.333136734493266E-2</v>
      </c>
      <c r="S17" s="143">
        <v>64</v>
      </c>
      <c r="T17" s="144">
        <f t="shared" ref="T17" si="130">IFERROR(S17/$D17,"-")</f>
        <v>6.291162882138995E-3</v>
      </c>
      <c r="U17" s="143">
        <v>682</v>
      </c>
      <c r="V17" s="144">
        <f t="shared" ref="V17" si="131">IFERROR(U17/$D17,"-")</f>
        <v>6.7040204462793671E-2</v>
      </c>
      <c r="W17" s="143">
        <v>6591</v>
      </c>
      <c r="X17" s="144">
        <f t="shared" ref="X17" si="132">IFERROR(W17/$D17,"-")</f>
        <v>0.64789147744028308</v>
      </c>
      <c r="Y17" s="143">
        <v>54</v>
      </c>
      <c r="Z17" s="144">
        <f t="shared" ref="Z17" si="133">IFERROR(Y17/$D17,"-")</f>
        <v>5.308168681804777E-3</v>
      </c>
      <c r="AA17" s="143">
        <f t="shared" si="12"/>
        <v>2285</v>
      </c>
      <c r="AB17" s="144">
        <f t="shared" ref="AB17" si="134">IFERROR(AA17/$D17,"-")</f>
        <v>0.22461417477636883</v>
      </c>
      <c r="AC17" s="143">
        <v>649</v>
      </c>
      <c r="AD17" s="144">
        <f t="shared" ref="AD17" si="135">IFERROR(AC17/$D17,"-")</f>
        <v>6.3796323601690755E-2</v>
      </c>
      <c r="AE17" s="143">
        <v>1636</v>
      </c>
      <c r="AF17" s="144">
        <f t="shared" ref="AF17" si="136">IFERROR(AE17/$D17,"-")</f>
        <v>0.16081785117467806</v>
      </c>
      <c r="AG17" s="154"/>
      <c r="AH17" s="97" t="s">
        <v>9</v>
      </c>
      <c r="AI17" s="157">
        <f t="shared" si="33"/>
        <v>1.263052030644541E-2</v>
      </c>
      <c r="AJ17" s="97" t="s">
        <v>9</v>
      </c>
      <c r="AK17" s="157">
        <f t="shared" si="16"/>
        <v>5.3539207856361107E-3</v>
      </c>
      <c r="AL17" s="154"/>
      <c r="AM17" s="50"/>
      <c r="AN17" s="48" t="str">
        <f t="shared" si="17"/>
        <v>河内長野市</v>
      </c>
      <c r="AO17" s="148">
        <f t="shared" si="18"/>
        <v>1.344850207741089E-2</v>
      </c>
      <c r="AP17" s="48" t="str">
        <f t="shared" si="19"/>
        <v>泉南市</v>
      </c>
      <c r="AQ17" s="148">
        <f t="shared" si="20"/>
        <v>5.3616244581336982E-3</v>
      </c>
      <c r="AR17" s="148">
        <f t="shared" si="34"/>
        <v>1.024281316579353E-2</v>
      </c>
      <c r="AS17" s="148">
        <f t="shared" si="21"/>
        <v>5.1056089969386837E-3</v>
      </c>
      <c r="AT17" s="106">
        <v>0</v>
      </c>
      <c r="AU17" s="151"/>
    </row>
    <row r="18" spans="2:47" s="51" customFormat="1">
      <c r="B18" s="54">
        <v>13</v>
      </c>
      <c r="C18" s="47" t="s">
        <v>139</v>
      </c>
      <c r="D18" s="142">
        <v>17439</v>
      </c>
      <c r="E18" s="106">
        <v>1921</v>
      </c>
      <c r="F18" s="142">
        <f t="shared" si="101"/>
        <v>15518</v>
      </c>
      <c r="G18" s="143">
        <v>270</v>
      </c>
      <c r="H18" s="144">
        <f t="shared" si="1"/>
        <v>1.5482539136418373E-2</v>
      </c>
      <c r="I18" s="143">
        <f t="shared" si="102"/>
        <v>620</v>
      </c>
      <c r="J18" s="144">
        <f t="shared" si="1"/>
        <v>3.5552497276219966E-2</v>
      </c>
      <c r="K18" s="143">
        <v>169</v>
      </c>
      <c r="L18" s="144">
        <f t="shared" ref="L18" si="137">IFERROR(K18/$D18,"-")</f>
        <v>9.6909226446470556E-3</v>
      </c>
      <c r="M18" s="143">
        <v>451</v>
      </c>
      <c r="N18" s="144">
        <f t="shared" ref="N18" si="138">IFERROR(M18/$D18,"-")</f>
        <v>2.586157463157291E-2</v>
      </c>
      <c r="O18" s="143">
        <v>0</v>
      </c>
      <c r="P18" s="144">
        <f t="shared" ref="P18" si="139">IFERROR(O18/$D18,"-")</f>
        <v>0</v>
      </c>
      <c r="Q18" s="143">
        <f t="shared" si="106"/>
        <v>1031</v>
      </c>
      <c r="R18" s="144">
        <f t="shared" ref="R18" si="140">IFERROR(Q18/$D18,"-")</f>
        <v>5.9120362406101266E-2</v>
      </c>
      <c r="S18" s="143">
        <v>69</v>
      </c>
      <c r="T18" s="144">
        <f t="shared" ref="T18" si="141">IFERROR(S18/$D18,"-")</f>
        <v>3.9566488904180285E-3</v>
      </c>
      <c r="U18" s="143">
        <v>962</v>
      </c>
      <c r="V18" s="144">
        <f t="shared" ref="V18" si="142">IFERROR(U18/$D18,"-")</f>
        <v>5.5163713515683235E-2</v>
      </c>
      <c r="W18" s="143">
        <v>11593</v>
      </c>
      <c r="X18" s="144">
        <f t="shared" ref="X18" si="143">IFERROR(W18/$D18,"-")</f>
        <v>0.66477435632777104</v>
      </c>
      <c r="Y18" s="143">
        <v>85</v>
      </c>
      <c r="Z18" s="144">
        <f t="shared" ref="Z18" si="144">IFERROR(Y18/$D18,"-")</f>
        <v>4.8741326910946726E-3</v>
      </c>
      <c r="AA18" s="143">
        <f t="shared" si="12"/>
        <v>3840</v>
      </c>
      <c r="AB18" s="144">
        <f t="shared" ref="AB18" si="145">IFERROR(AA18/$D18,"-")</f>
        <v>0.22019611216239462</v>
      </c>
      <c r="AC18" s="143">
        <v>1057</v>
      </c>
      <c r="AD18" s="144">
        <f t="shared" ref="AD18" si="146">IFERROR(AC18/$D18,"-")</f>
        <v>6.0611273582200816E-2</v>
      </c>
      <c r="AE18" s="143">
        <v>2783</v>
      </c>
      <c r="AF18" s="144">
        <f t="shared" ref="AF18" si="147">IFERROR(AE18/$D18,"-")</f>
        <v>0.15958483858019382</v>
      </c>
      <c r="AG18" s="154"/>
      <c r="AH18" s="97" t="s">
        <v>21</v>
      </c>
      <c r="AI18" s="157">
        <f t="shared" si="33"/>
        <v>1.0978570674548717E-2</v>
      </c>
      <c r="AJ18" s="97" t="s">
        <v>21</v>
      </c>
      <c r="AK18" s="157">
        <f t="shared" si="16"/>
        <v>5.4365037474928745E-3</v>
      </c>
      <c r="AL18" s="154"/>
      <c r="AM18" s="50"/>
      <c r="AN18" s="48" t="str">
        <f t="shared" si="17"/>
        <v>太子町</v>
      </c>
      <c r="AO18" s="148">
        <f t="shared" si="18"/>
        <v>1.2800819252432157E-2</v>
      </c>
      <c r="AP18" s="48" t="str">
        <f t="shared" si="19"/>
        <v>茨木市</v>
      </c>
      <c r="AQ18" s="148">
        <f t="shared" si="20"/>
        <v>5.3539207856361107E-3</v>
      </c>
      <c r="AR18" s="148">
        <f t="shared" si="34"/>
        <v>1.024281316579353E-2</v>
      </c>
      <c r="AS18" s="148">
        <f t="shared" si="21"/>
        <v>5.1056089969386837E-3</v>
      </c>
      <c r="AT18" s="106">
        <v>0</v>
      </c>
      <c r="AU18" s="151"/>
    </row>
    <row r="19" spans="2:47" s="51" customFormat="1">
      <c r="B19" s="54">
        <v>14</v>
      </c>
      <c r="C19" s="47" t="s">
        <v>140</v>
      </c>
      <c r="D19" s="142">
        <v>13392</v>
      </c>
      <c r="E19" s="106">
        <v>1486</v>
      </c>
      <c r="F19" s="142">
        <f>D19-E19</f>
        <v>11906</v>
      </c>
      <c r="G19" s="143">
        <v>254</v>
      </c>
      <c r="H19" s="144">
        <f t="shared" si="1"/>
        <v>1.8966547192353644E-2</v>
      </c>
      <c r="I19" s="143">
        <f t="shared" si="102"/>
        <v>397</v>
      </c>
      <c r="J19" s="144">
        <f t="shared" si="1"/>
        <v>2.9644563918757468E-2</v>
      </c>
      <c r="K19" s="143">
        <v>104</v>
      </c>
      <c r="L19" s="144">
        <f t="shared" ref="L19" si="148">IFERROR(K19/$D19,"-")</f>
        <v>7.7658303464755076E-3</v>
      </c>
      <c r="M19" s="143">
        <v>293</v>
      </c>
      <c r="N19" s="144">
        <f t="shared" ref="N19" si="149">IFERROR(M19/$D19,"-")</f>
        <v>2.1878733572281959E-2</v>
      </c>
      <c r="O19" s="143">
        <v>0</v>
      </c>
      <c r="P19" s="144">
        <f t="shared" ref="P19" si="150">IFERROR(O19/$D19,"-")</f>
        <v>0</v>
      </c>
      <c r="Q19" s="143">
        <f t="shared" si="106"/>
        <v>835</v>
      </c>
      <c r="R19" s="144">
        <f t="shared" ref="R19" si="151">IFERROR(Q19/$D19,"-")</f>
        <v>6.2350657108721626E-2</v>
      </c>
      <c r="S19" s="143">
        <v>82</v>
      </c>
      <c r="T19" s="144">
        <f t="shared" ref="T19" si="152">IFERROR(S19/$D19,"-")</f>
        <v>6.1230585424133814E-3</v>
      </c>
      <c r="U19" s="143">
        <v>753</v>
      </c>
      <c r="V19" s="144">
        <f t="shared" ref="V19" si="153">IFERROR(U19/$D19,"-")</f>
        <v>5.6227598566308247E-2</v>
      </c>
      <c r="W19" s="143">
        <v>8618</v>
      </c>
      <c r="X19" s="144">
        <f t="shared" ref="X19" si="154">IFERROR(W19/$D19,"-")</f>
        <v>0.64351851851851849</v>
      </c>
      <c r="Y19" s="143">
        <v>74</v>
      </c>
      <c r="Z19" s="144">
        <f t="shared" ref="Z19" si="155">IFERROR(Y19/$D19,"-")</f>
        <v>5.5256869772998809E-3</v>
      </c>
      <c r="AA19" s="143">
        <f t="shared" si="12"/>
        <v>3214</v>
      </c>
      <c r="AB19" s="144">
        <f t="shared" ref="AB19" si="156">IFERROR(AA19/$D19,"-")</f>
        <v>0.23999402628434888</v>
      </c>
      <c r="AC19" s="143">
        <v>1000</v>
      </c>
      <c r="AD19" s="144">
        <f t="shared" ref="AD19" si="157">IFERROR(AC19/$D19,"-")</f>
        <v>7.4671445639187581E-2</v>
      </c>
      <c r="AE19" s="143">
        <v>2214</v>
      </c>
      <c r="AF19" s="144">
        <f t="shared" ref="AF19" si="158">IFERROR(AE19/$D19,"-")</f>
        <v>0.16532258064516128</v>
      </c>
      <c r="AG19" s="154"/>
      <c r="AH19" s="97" t="s">
        <v>47</v>
      </c>
      <c r="AI19" s="157">
        <f t="shared" si="33"/>
        <v>7.6881679095871453E-3</v>
      </c>
      <c r="AJ19" s="97" t="s">
        <v>47</v>
      </c>
      <c r="AK19" s="157">
        <f t="shared" si="16"/>
        <v>4.382255708464673E-3</v>
      </c>
      <c r="AL19" s="154"/>
      <c r="AM19" s="50"/>
      <c r="AN19" s="48" t="str">
        <f t="shared" si="17"/>
        <v>門真市</v>
      </c>
      <c r="AO19" s="148">
        <f t="shared" si="18"/>
        <v>1.2740673027481003E-2</v>
      </c>
      <c r="AP19" s="48" t="str">
        <f t="shared" si="19"/>
        <v>大阪狭山市</v>
      </c>
      <c r="AQ19" s="148">
        <f t="shared" si="20"/>
        <v>5.270092226613966E-3</v>
      </c>
      <c r="AR19" s="148">
        <f t="shared" si="34"/>
        <v>1.024281316579353E-2</v>
      </c>
      <c r="AS19" s="148">
        <f t="shared" si="21"/>
        <v>5.1056089969386837E-3</v>
      </c>
      <c r="AT19" s="106">
        <v>0</v>
      </c>
      <c r="AU19" s="151"/>
    </row>
    <row r="20" spans="2:47" s="51" customFormat="1">
      <c r="B20" s="54">
        <v>15</v>
      </c>
      <c r="C20" s="47" t="s">
        <v>141</v>
      </c>
      <c r="D20" s="142">
        <v>21513</v>
      </c>
      <c r="E20" s="106">
        <v>2715</v>
      </c>
      <c r="F20" s="142">
        <f t="shared" ref="F20:F21" si="159">D20-E20</f>
        <v>18798</v>
      </c>
      <c r="G20" s="143">
        <v>415</v>
      </c>
      <c r="H20" s="144">
        <f t="shared" si="1"/>
        <v>1.9290661460512247E-2</v>
      </c>
      <c r="I20" s="143">
        <f t="shared" si="102"/>
        <v>762</v>
      </c>
      <c r="J20" s="144">
        <f t="shared" si="1"/>
        <v>3.5420443452795984E-2</v>
      </c>
      <c r="K20" s="143">
        <v>203</v>
      </c>
      <c r="L20" s="144">
        <f t="shared" ref="L20" si="160">IFERROR(K20/$D20,"-")</f>
        <v>9.4361548830939439E-3</v>
      </c>
      <c r="M20" s="143">
        <v>559</v>
      </c>
      <c r="N20" s="144">
        <f t="shared" ref="N20" si="161">IFERROR(M20/$D20,"-")</f>
        <v>2.598428856970204E-2</v>
      </c>
      <c r="O20" s="143">
        <v>0</v>
      </c>
      <c r="P20" s="144">
        <f t="shared" ref="P20" si="162">IFERROR(O20/$D20,"-")</f>
        <v>0</v>
      </c>
      <c r="Q20" s="143">
        <f t="shared" si="106"/>
        <v>1538</v>
      </c>
      <c r="R20" s="144">
        <f t="shared" ref="R20" si="163">IFERROR(Q20/$D20,"-")</f>
        <v>7.1491656207874302E-2</v>
      </c>
      <c r="S20" s="143">
        <v>162</v>
      </c>
      <c r="T20" s="144">
        <f t="shared" ref="T20" si="164">IFERROR(S20/$D20,"-")</f>
        <v>7.5303304978385161E-3</v>
      </c>
      <c r="U20" s="143">
        <v>1376</v>
      </c>
      <c r="V20" s="144">
        <f t="shared" ref="V20" si="165">IFERROR(U20/$D20,"-")</f>
        <v>6.3961325710035793E-2</v>
      </c>
      <c r="W20" s="143">
        <v>13780</v>
      </c>
      <c r="X20" s="144">
        <f t="shared" ref="X20" si="166">IFERROR(W20/$D20,"-")</f>
        <v>0.64054292753218989</v>
      </c>
      <c r="Y20" s="143">
        <v>121</v>
      </c>
      <c r="Z20" s="144">
        <f t="shared" ref="Z20" si="167">IFERROR(Y20/$D20,"-")</f>
        <v>5.6245061125830892E-3</v>
      </c>
      <c r="AA20" s="143">
        <f t="shared" si="12"/>
        <v>4897</v>
      </c>
      <c r="AB20" s="144">
        <f t="shared" ref="AB20" si="168">IFERROR(AA20/$D20,"-")</f>
        <v>0.22762980523404452</v>
      </c>
      <c r="AC20" s="143">
        <v>1475</v>
      </c>
      <c r="AD20" s="144">
        <f t="shared" ref="AD20" si="169">IFERROR(AC20/$D20,"-")</f>
        <v>6.8563194347603773E-2</v>
      </c>
      <c r="AE20" s="143">
        <v>3422</v>
      </c>
      <c r="AF20" s="144">
        <f t="shared" ref="AF20" si="170">IFERROR(AE20/$D20,"-")</f>
        <v>0.15906661088644075</v>
      </c>
      <c r="AG20" s="154"/>
      <c r="AH20" s="97" t="s">
        <v>25</v>
      </c>
      <c r="AI20" s="157">
        <f t="shared" si="33"/>
        <v>1.242725509214355E-2</v>
      </c>
      <c r="AJ20" s="97" t="s">
        <v>25</v>
      </c>
      <c r="AK20" s="157">
        <f t="shared" si="16"/>
        <v>4.667798254122211E-3</v>
      </c>
      <c r="AL20" s="154"/>
      <c r="AM20" s="50"/>
      <c r="AN20" s="48" t="str">
        <f t="shared" si="17"/>
        <v>茨木市</v>
      </c>
      <c r="AO20" s="148">
        <f t="shared" si="18"/>
        <v>1.263052030644541E-2</v>
      </c>
      <c r="AP20" s="48" t="str">
        <f t="shared" si="19"/>
        <v>貝塚市</v>
      </c>
      <c r="AQ20" s="148">
        <f t="shared" si="20"/>
        <v>5.221477678182926E-3</v>
      </c>
      <c r="AR20" s="148">
        <f t="shared" si="34"/>
        <v>1.024281316579353E-2</v>
      </c>
      <c r="AS20" s="148">
        <f t="shared" si="21"/>
        <v>5.1056089969386837E-3</v>
      </c>
      <c r="AT20" s="106">
        <v>0</v>
      </c>
      <c r="AU20" s="151"/>
    </row>
    <row r="21" spans="2:47" s="51" customFormat="1">
      <c r="B21" s="54">
        <v>16</v>
      </c>
      <c r="C21" s="47" t="s">
        <v>61</v>
      </c>
      <c r="D21" s="142">
        <v>14150</v>
      </c>
      <c r="E21" s="106">
        <v>1573</v>
      </c>
      <c r="F21" s="142">
        <f t="shared" si="159"/>
        <v>12577</v>
      </c>
      <c r="G21" s="143">
        <v>254</v>
      </c>
      <c r="H21" s="144">
        <f t="shared" si="1"/>
        <v>1.7950530035335689E-2</v>
      </c>
      <c r="I21" s="143">
        <f t="shared" si="102"/>
        <v>455</v>
      </c>
      <c r="J21" s="144">
        <f t="shared" si="1"/>
        <v>3.2155477031802118E-2</v>
      </c>
      <c r="K21" s="143">
        <v>126</v>
      </c>
      <c r="L21" s="144">
        <f t="shared" ref="L21" si="171">IFERROR(K21/$D21,"-")</f>
        <v>8.9045936395759709E-3</v>
      </c>
      <c r="M21" s="143">
        <v>329</v>
      </c>
      <c r="N21" s="144">
        <f t="shared" ref="N21" si="172">IFERROR(M21/$D21,"-")</f>
        <v>2.3250883392226147E-2</v>
      </c>
      <c r="O21" s="143">
        <v>0</v>
      </c>
      <c r="P21" s="144">
        <f t="shared" ref="P21" si="173">IFERROR(O21/$D21,"-")</f>
        <v>0</v>
      </c>
      <c r="Q21" s="143">
        <f t="shared" si="106"/>
        <v>864</v>
      </c>
      <c r="R21" s="144">
        <f t="shared" ref="R21" si="174">IFERROR(Q21/$D21,"-")</f>
        <v>6.1060070671378093E-2</v>
      </c>
      <c r="S21" s="143">
        <v>83</v>
      </c>
      <c r="T21" s="144">
        <f t="shared" ref="T21" si="175">IFERROR(S21/$D21,"-")</f>
        <v>5.8657243816254414E-3</v>
      </c>
      <c r="U21" s="143">
        <v>781</v>
      </c>
      <c r="V21" s="144">
        <f t="shared" ref="V21" si="176">IFERROR(U21/$D21,"-")</f>
        <v>5.5194346289752651E-2</v>
      </c>
      <c r="W21" s="143">
        <v>8998</v>
      </c>
      <c r="X21" s="144">
        <f t="shared" ref="X21" si="177">IFERROR(W21/$D21,"-")</f>
        <v>0.63590106007067138</v>
      </c>
      <c r="Y21" s="143">
        <v>77</v>
      </c>
      <c r="Z21" s="144">
        <f t="shared" ref="Z21" si="178">IFERROR(Y21/$D21,"-")</f>
        <v>5.4416961130742047E-3</v>
      </c>
      <c r="AA21" s="143">
        <f t="shared" si="12"/>
        <v>3502</v>
      </c>
      <c r="AB21" s="144">
        <f t="shared" ref="AB21" si="179">IFERROR(AA21/$D21,"-")</f>
        <v>0.24749116607773852</v>
      </c>
      <c r="AC21" s="143">
        <v>1034</v>
      </c>
      <c r="AD21" s="144">
        <f t="shared" ref="AD21" si="180">IFERROR(AC21/$D21,"-")</f>
        <v>7.3074204946996471E-2</v>
      </c>
      <c r="AE21" s="143">
        <v>2468</v>
      </c>
      <c r="AF21" s="144">
        <f t="shared" ref="AF21" si="181">IFERROR(AE21/$D21,"-")</f>
        <v>0.17441696113074204</v>
      </c>
      <c r="AG21" s="154"/>
      <c r="AH21" s="97" t="s">
        <v>15</v>
      </c>
      <c r="AI21" s="157">
        <f t="shared" si="33"/>
        <v>1.5018883391398542E-2</v>
      </c>
      <c r="AJ21" s="97" t="s">
        <v>15</v>
      </c>
      <c r="AK21" s="157">
        <f t="shared" si="16"/>
        <v>4.7428052814942768E-3</v>
      </c>
      <c r="AL21" s="154"/>
      <c r="AM21" s="50"/>
      <c r="AN21" s="48" t="str">
        <f t="shared" si="17"/>
        <v>四條畷市</v>
      </c>
      <c r="AO21" s="148">
        <f t="shared" si="18"/>
        <v>1.2498372607733368E-2</v>
      </c>
      <c r="AP21" s="48" t="str">
        <f t="shared" si="19"/>
        <v>豊中市</v>
      </c>
      <c r="AQ21" s="148">
        <f t="shared" si="20"/>
        <v>5.1627300062406624E-3</v>
      </c>
      <c r="AR21" s="148">
        <f t="shared" si="34"/>
        <v>1.024281316579353E-2</v>
      </c>
      <c r="AS21" s="148">
        <f t="shared" si="21"/>
        <v>5.1056089969386837E-3</v>
      </c>
      <c r="AT21" s="106">
        <v>0</v>
      </c>
      <c r="AU21" s="151"/>
    </row>
    <row r="22" spans="2:47" s="51" customFormat="1">
      <c r="B22" s="54">
        <v>17</v>
      </c>
      <c r="C22" s="47" t="s">
        <v>142</v>
      </c>
      <c r="D22" s="142">
        <v>20177</v>
      </c>
      <c r="E22" s="106">
        <v>2534</v>
      </c>
      <c r="F22" s="142">
        <f>D22-E22</f>
        <v>17643</v>
      </c>
      <c r="G22" s="143">
        <v>421</v>
      </c>
      <c r="H22" s="144">
        <f t="shared" si="1"/>
        <v>2.0865341725727314E-2</v>
      </c>
      <c r="I22" s="143">
        <f>SUM(K22,M22)</f>
        <v>761</v>
      </c>
      <c r="J22" s="144">
        <f t="shared" si="1"/>
        <v>3.7716211527977397E-2</v>
      </c>
      <c r="K22" s="143">
        <v>244</v>
      </c>
      <c r="L22" s="144">
        <f t="shared" ref="L22" si="182">IFERROR(K22/$D22,"-")</f>
        <v>1.2092977152203003E-2</v>
      </c>
      <c r="M22" s="143">
        <v>517</v>
      </c>
      <c r="N22" s="144">
        <f t="shared" ref="N22" si="183">IFERROR(M22/$D22,"-")</f>
        <v>2.5623234375774396E-2</v>
      </c>
      <c r="O22" s="143">
        <v>0</v>
      </c>
      <c r="P22" s="144">
        <f t="shared" ref="P22" si="184">IFERROR(O22/$D22,"-")</f>
        <v>0</v>
      </c>
      <c r="Q22" s="143">
        <f>SUM(S22,U22)</f>
        <v>1352</v>
      </c>
      <c r="R22" s="144">
        <f t="shared" ref="R22" si="185">IFERROR(Q22/$D22,"-")</f>
        <v>6.7006988154829764E-2</v>
      </c>
      <c r="S22" s="143">
        <v>110</v>
      </c>
      <c r="T22" s="144">
        <f t="shared" ref="T22" si="186">IFERROR(S22/$D22,"-")</f>
        <v>5.4517519948456159E-3</v>
      </c>
      <c r="U22" s="143">
        <v>1242</v>
      </c>
      <c r="V22" s="144">
        <f t="shared" ref="V22" si="187">IFERROR(U22/$D22,"-")</f>
        <v>6.1555236159984143E-2</v>
      </c>
      <c r="W22" s="143">
        <v>13071</v>
      </c>
      <c r="X22" s="144">
        <f t="shared" ref="X22" si="188">IFERROR(W22/$D22,"-")</f>
        <v>0.64781682113297323</v>
      </c>
      <c r="Y22" s="143">
        <v>88</v>
      </c>
      <c r="Z22" s="144">
        <f t="shared" ref="Z22" si="189">IFERROR(Y22/$D22,"-")</f>
        <v>4.3614015958764931E-3</v>
      </c>
      <c r="AA22" s="143">
        <f t="shared" si="12"/>
        <v>4484</v>
      </c>
      <c r="AB22" s="144">
        <f t="shared" ref="AB22" si="190">IFERROR(AA22/$D22,"-")</f>
        <v>0.22223323586261584</v>
      </c>
      <c r="AC22" s="143">
        <v>1354</v>
      </c>
      <c r="AD22" s="144">
        <f t="shared" ref="AD22" si="191">IFERROR(AC22/$D22,"-")</f>
        <v>6.7106110918372402E-2</v>
      </c>
      <c r="AE22" s="143">
        <v>3130</v>
      </c>
      <c r="AF22" s="144">
        <f t="shared" ref="AF22" si="192">IFERROR(AE22/$D22,"-")</f>
        <v>0.15512712494424344</v>
      </c>
      <c r="AG22" s="154"/>
      <c r="AH22" s="97" t="s">
        <v>26</v>
      </c>
      <c r="AI22" s="157">
        <f t="shared" si="33"/>
        <v>1.344850207741089E-2</v>
      </c>
      <c r="AJ22" s="97" t="s">
        <v>26</v>
      </c>
      <c r="AK22" s="157">
        <f t="shared" si="16"/>
        <v>3.8814782418543628E-3</v>
      </c>
      <c r="AL22" s="154"/>
      <c r="AM22" s="50"/>
      <c r="AN22" s="48" t="str">
        <f t="shared" si="17"/>
        <v>富田林市</v>
      </c>
      <c r="AO22" s="148">
        <f t="shared" si="18"/>
        <v>1.242725509214355E-2</v>
      </c>
      <c r="AP22" s="48" t="str">
        <f t="shared" si="19"/>
        <v>和泉市</v>
      </c>
      <c r="AQ22" s="148">
        <f t="shared" si="20"/>
        <v>5.1506093354794207E-3</v>
      </c>
      <c r="AR22" s="148">
        <f t="shared" si="34"/>
        <v>1.024281316579353E-2</v>
      </c>
      <c r="AS22" s="148">
        <f t="shared" si="21"/>
        <v>5.1056089969386837E-3</v>
      </c>
      <c r="AT22" s="106">
        <v>0</v>
      </c>
      <c r="AU22" s="151"/>
    </row>
    <row r="23" spans="2:47" s="51" customFormat="1">
      <c r="B23" s="54">
        <v>18</v>
      </c>
      <c r="C23" s="47" t="s">
        <v>62</v>
      </c>
      <c r="D23" s="142">
        <v>18442</v>
      </c>
      <c r="E23" s="106">
        <v>2065</v>
      </c>
      <c r="F23" s="142">
        <f t="shared" ref="F23:F26" si="193">D23-E23</f>
        <v>16377</v>
      </c>
      <c r="G23" s="143">
        <v>309</v>
      </c>
      <c r="H23" s="144">
        <f t="shared" si="1"/>
        <v>1.675523262119076E-2</v>
      </c>
      <c r="I23" s="143">
        <f t="shared" ref="I23:I29" si="194">SUM(K23,M23)</f>
        <v>616</v>
      </c>
      <c r="J23" s="144">
        <f t="shared" si="1"/>
        <v>3.3402017134800996E-2</v>
      </c>
      <c r="K23" s="143">
        <v>163</v>
      </c>
      <c r="L23" s="144">
        <f t="shared" ref="L23" si="195">IFERROR(K23/$D23,"-")</f>
        <v>8.8385207678126024E-3</v>
      </c>
      <c r="M23" s="143">
        <v>453</v>
      </c>
      <c r="N23" s="144">
        <f t="shared" ref="N23" si="196">IFERROR(M23/$D23,"-")</f>
        <v>2.4563496366988395E-2</v>
      </c>
      <c r="O23" s="143">
        <v>2</v>
      </c>
      <c r="P23" s="144">
        <f t="shared" ref="P23" si="197">IFERROR(O23/$D23,"-")</f>
        <v>1.0844810758052273E-4</v>
      </c>
      <c r="Q23" s="143">
        <f t="shared" ref="Q23:Q29" si="198">SUM(S23,U23)</f>
        <v>1138</v>
      </c>
      <c r="R23" s="144">
        <f t="shared" ref="R23" si="199">IFERROR(Q23/$D23,"-")</f>
        <v>6.1706973213317425E-2</v>
      </c>
      <c r="S23" s="143">
        <v>96</v>
      </c>
      <c r="T23" s="144">
        <f t="shared" ref="T23" si="200">IFERROR(S23/$D23,"-")</f>
        <v>5.2055091638650904E-3</v>
      </c>
      <c r="U23" s="143">
        <v>1042</v>
      </c>
      <c r="V23" s="144">
        <f t="shared" ref="V23" si="201">IFERROR(U23/$D23,"-")</f>
        <v>5.6501464049452339E-2</v>
      </c>
      <c r="W23" s="143">
        <v>12066</v>
      </c>
      <c r="X23" s="144">
        <f t="shared" ref="X23" si="202">IFERROR(W23/$D23,"-")</f>
        <v>0.6542674330332936</v>
      </c>
      <c r="Y23" s="143">
        <v>116</v>
      </c>
      <c r="Z23" s="144">
        <f t="shared" ref="Z23" si="203">IFERROR(Y23/$D23,"-")</f>
        <v>6.289990239670318E-3</v>
      </c>
      <c r="AA23" s="143">
        <f t="shared" si="12"/>
        <v>4195</v>
      </c>
      <c r="AB23" s="144">
        <f t="shared" ref="AB23" si="204">IFERROR(AA23/$D23,"-")</f>
        <v>0.22746990565014641</v>
      </c>
      <c r="AC23" s="143">
        <v>1239</v>
      </c>
      <c r="AD23" s="144">
        <f t="shared" ref="AD23" si="205">IFERROR(AC23/$D23,"-")</f>
        <v>6.7183602646133822E-2</v>
      </c>
      <c r="AE23" s="143">
        <v>2956</v>
      </c>
      <c r="AF23" s="144">
        <f t="shared" ref="AF23" si="206">IFERROR(AE23/$D23,"-")</f>
        <v>0.16028630300401259</v>
      </c>
      <c r="AG23" s="154"/>
      <c r="AH23" s="97" t="s">
        <v>27</v>
      </c>
      <c r="AI23" s="157">
        <f t="shared" si="33"/>
        <v>7.3584702975614995E-3</v>
      </c>
      <c r="AJ23" s="97" t="s">
        <v>27</v>
      </c>
      <c r="AK23" s="157">
        <f t="shared" si="16"/>
        <v>4.4043398861317003E-3</v>
      </c>
      <c r="AL23" s="154"/>
      <c r="AM23" s="50"/>
      <c r="AN23" s="48" t="str">
        <f t="shared" si="17"/>
        <v>熊取町</v>
      </c>
      <c r="AO23" s="148">
        <f t="shared" si="18"/>
        <v>1.2104909213180901E-2</v>
      </c>
      <c r="AP23" s="48" t="str">
        <f t="shared" si="19"/>
        <v>泉大津市</v>
      </c>
      <c r="AQ23" s="148">
        <f t="shared" si="20"/>
        <v>5.1200000000000004E-3</v>
      </c>
      <c r="AR23" s="148">
        <f t="shared" si="34"/>
        <v>1.024281316579353E-2</v>
      </c>
      <c r="AS23" s="148">
        <f t="shared" si="21"/>
        <v>5.1056089969386837E-3</v>
      </c>
      <c r="AT23" s="106">
        <v>0</v>
      </c>
      <c r="AU23" s="151"/>
    </row>
    <row r="24" spans="2:47" s="51" customFormat="1">
      <c r="B24" s="54">
        <v>19</v>
      </c>
      <c r="C24" s="47" t="s">
        <v>143</v>
      </c>
      <c r="D24" s="142">
        <v>12425</v>
      </c>
      <c r="E24" s="106">
        <v>1389</v>
      </c>
      <c r="F24" s="142">
        <f t="shared" si="193"/>
        <v>11036</v>
      </c>
      <c r="G24" s="143">
        <v>197</v>
      </c>
      <c r="H24" s="144">
        <f t="shared" si="1"/>
        <v>1.5855130784708248E-2</v>
      </c>
      <c r="I24" s="143">
        <f t="shared" si="194"/>
        <v>417</v>
      </c>
      <c r="J24" s="144">
        <f t="shared" si="1"/>
        <v>3.3561368209255531E-2</v>
      </c>
      <c r="K24" s="143">
        <v>148</v>
      </c>
      <c r="L24" s="144">
        <f t="shared" ref="L24" si="207">IFERROR(K24/$D24,"-")</f>
        <v>1.1911468812877263E-2</v>
      </c>
      <c r="M24" s="143">
        <v>269</v>
      </c>
      <c r="N24" s="144">
        <f t="shared" ref="N24" si="208">IFERROR(M24/$D24,"-")</f>
        <v>2.1649899396378271E-2</v>
      </c>
      <c r="O24" s="143">
        <v>1</v>
      </c>
      <c r="P24" s="144">
        <f t="shared" ref="P24" si="209">IFERROR(O24/$D24,"-")</f>
        <v>8.0482897384305841E-5</v>
      </c>
      <c r="Q24" s="143">
        <f t="shared" si="198"/>
        <v>774</v>
      </c>
      <c r="R24" s="144">
        <f t="shared" ref="R24" si="210">IFERROR(Q24/$D24,"-")</f>
        <v>6.2293762575452716E-2</v>
      </c>
      <c r="S24" s="143">
        <v>71</v>
      </c>
      <c r="T24" s="144">
        <f t="shared" ref="T24" si="211">IFERROR(S24/$D24,"-")</f>
        <v>5.7142857142857143E-3</v>
      </c>
      <c r="U24" s="143">
        <v>703</v>
      </c>
      <c r="V24" s="144">
        <f t="shared" ref="V24" si="212">IFERROR(U24/$D24,"-")</f>
        <v>5.6579476861167002E-2</v>
      </c>
      <c r="W24" s="143">
        <v>7803</v>
      </c>
      <c r="X24" s="144">
        <f t="shared" ref="X24" si="213">IFERROR(W24/$D24,"-")</f>
        <v>0.62800804828973844</v>
      </c>
      <c r="Y24" s="143">
        <v>85</v>
      </c>
      <c r="Z24" s="144">
        <f t="shared" ref="Z24" si="214">IFERROR(Y24/$D24,"-")</f>
        <v>6.841046277665996E-3</v>
      </c>
      <c r="AA24" s="143">
        <f t="shared" si="12"/>
        <v>3148</v>
      </c>
      <c r="AB24" s="144">
        <f t="shared" ref="AB24" si="215">IFERROR(AA24/$D24,"-")</f>
        <v>0.25336016096579478</v>
      </c>
      <c r="AC24" s="143">
        <v>732</v>
      </c>
      <c r="AD24" s="144">
        <f t="shared" ref="AD24" si="216">IFERROR(AC24/$D24,"-")</f>
        <v>5.891348088531187E-2</v>
      </c>
      <c r="AE24" s="143">
        <v>2416</v>
      </c>
      <c r="AF24" s="144">
        <f t="shared" ref="AF24" si="217">IFERROR(AE24/$D24,"-")</f>
        <v>0.19444668008048291</v>
      </c>
      <c r="AG24" s="154"/>
      <c r="AH24" s="97" t="s">
        <v>16</v>
      </c>
      <c r="AI24" s="157">
        <f t="shared" si="33"/>
        <v>9.8039215686274508E-3</v>
      </c>
      <c r="AJ24" s="97" t="s">
        <v>16</v>
      </c>
      <c r="AK24" s="157">
        <f t="shared" si="16"/>
        <v>5.7240287419315552E-3</v>
      </c>
      <c r="AL24" s="154"/>
      <c r="AM24" s="50"/>
      <c r="AN24" s="48" t="str">
        <f t="shared" si="17"/>
        <v>千早赤阪村</v>
      </c>
      <c r="AO24" s="148">
        <f t="shared" si="18"/>
        <v>1.1656952539550375E-2</v>
      </c>
      <c r="AP24" s="48" t="str">
        <f t="shared" si="19"/>
        <v>岸和田市</v>
      </c>
      <c r="AQ24" s="148">
        <f t="shared" si="20"/>
        <v>5.1018436207629575E-3</v>
      </c>
      <c r="AR24" s="148">
        <f t="shared" si="34"/>
        <v>1.024281316579353E-2</v>
      </c>
      <c r="AS24" s="148">
        <f t="shared" si="21"/>
        <v>5.1056089969386837E-3</v>
      </c>
      <c r="AT24" s="106">
        <v>0</v>
      </c>
      <c r="AU24" s="151"/>
    </row>
    <row r="25" spans="2:47" s="51" customFormat="1">
      <c r="B25" s="54">
        <v>20</v>
      </c>
      <c r="C25" s="47" t="s">
        <v>144</v>
      </c>
      <c r="D25" s="142">
        <v>19493</v>
      </c>
      <c r="E25" s="106">
        <v>2063</v>
      </c>
      <c r="F25" s="142">
        <f t="shared" si="193"/>
        <v>17430</v>
      </c>
      <c r="G25" s="143">
        <v>312</v>
      </c>
      <c r="H25" s="144">
        <f t="shared" si="1"/>
        <v>1.6005745652285436E-2</v>
      </c>
      <c r="I25" s="143">
        <f t="shared" si="194"/>
        <v>555</v>
      </c>
      <c r="J25" s="144">
        <f t="shared" si="1"/>
        <v>2.8471759093007747E-2</v>
      </c>
      <c r="K25" s="143">
        <v>166</v>
      </c>
      <c r="L25" s="144">
        <f t="shared" ref="L25" si="218">IFERROR(K25/$D25,"-")</f>
        <v>8.5158774944851991E-3</v>
      </c>
      <c r="M25" s="143">
        <v>389</v>
      </c>
      <c r="N25" s="144">
        <f t="shared" ref="N25" si="219">IFERROR(M25/$D25,"-")</f>
        <v>1.9955881598522546E-2</v>
      </c>
      <c r="O25" s="143">
        <v>1</v>
      </c>
      <c r="P25" s="144">
        <f t="shared" ref="P25" si="220">IFERROR(O25/$D25,"-")</f>
        <v>5.1300466834248193E-5</v>
      </c>
      <c r="Q25" s="143">
        <f t="shared" si="198"/>
        <v>1195</v>
      </c>
      <c r="R25" s="144">
        <f t="shared" ref="R25" si="221">IFERROR(Q25/$D25,"-")</f>
        <v>6.1304057866926588E-2</v>
      </c>
      <c r="S25" s="143">
        <v>112</v>
      </c>
      <c r="T25" s="144">
        <f t="shared" ref="T25" si="222">IFERROR(S25/$D25,"-")</f>
        <v>5.7456522854357978E-3</v>
      </c>
      <c r="U25" s="143">
        <v>1083</v>
      </c>
      <c r="V25" s="144">
        <f t="shared" ref="V25" si="223">IFERROR(U25/$D25,"-")</f>
        <v>5.5558405581490791E-2</v>
      </c>
      <c r="W25" s="143">
        <v>12767</v>
      </c>
      <c r="X25" s="144">
        <f t="shared" ref="X25" si="224">IFERROR(W25/$D25,"-")</f>
        <v>0.6549530600728467</v>
      </c>
      <c r="Y25" s="143">
        <v>115</v>
      </c>
      <c r="Z25" s="144">
        <f t="shared" ref="Z25" si="225">IFERROR(Y25/$D25,"-")</f>
        <v>5.8995536859385422E-3</v>
      </c>
      <c r="AA25" s="143">
        <f t="shared" si="12"/>
        <v>4548</v>
      </c>
      <c r="AB25" s="144">
        <f t="shared" ref="AB25" si="226">IFERROR(AA25/$D25,"-")</f>
        <v>0.23331452316216078</v>
      </c>
      <c r="AC25" s="143">
        <v>1424</v>
      </c>
      <c r="AD25" s="144">
        <f t="shared" ref="AD25" si="227">IFERROR(AC25/$D25,"-")</f>
        <v>7.3051864771969427E-2</v>
      </c>
      <c r="AE25" s="143">
        <v>3124</v>
      </c>
      <c r="AF25" s="144">
        <f t="shared" ref="AF25" si="228">IFERROR(AE25/$D25,"-")</f>
        <v>0.16026265839019135</v>
      </c>
      <c r="AG25" s="154"/>
      <c r="AH25" s="97" t="s">
        <v>48</v>
      </c>
      <c r="AI25" s="157">
        <f t="shared" si="33"/>
        <v>1.4440101172683375E-2</v>
      </c>
      <c r="AJ25" s="97" t="s">
        <v>48</v>
      </c>
      <c r="AK25" s="157">
        <f t="shared" si="16"/>
        <v>5.1506093354794207E-3</v>
      </c>
      <c r="AL25" s="154"/>
      <c r="AM25" s="50"/>
      <c r="AN25" s="48" t="str">
        <f t="shared" si="17"/>
        <v>忠岡町</v>
      </c>
      <c r="AO25" s="148">
        <f t="shared" si="18"/>
        <v>1.1650485436893204E-2</v>
      </c>
      <c r="AP25" s="48" t="str">
        <f t="shared" si="19"/>
        <v>堺市</v>
      </c>
      <c r="AQ25" s="148">
        <f t="shared" si="20"/>
        <v>5.1009839461418956E-3</v>
      </c>
      <c r="AR25" s="148">
        <f t="shared" si="34"/>
        <v>1.024281316579353E-2</v>
      </c>
      <c r="AS25" s="148">
        <f t="shared" si="21"/>
        <v>5.1056089969386837E-3</v>
      </c>
      <c r="AT25" s="106">
        <v>0</v>
      </c>
      <c r="AU25" s="151"/>
    </row>
    <row r="26" spans="2:47" s="51" customFormat="1">
      <c r="B26" s="54">
        <v>21</v>
      </c>
      <c r="C26" s="47" t="s">
        <v>145</v>
      </c>
      <c r="D26" s="142">
        <v>12938</v>
      </c>
      <c r="E26" s="106">
        <v>1665</v>
      </c>
      <c r="F26" s="142">
        <f t="shared" si="193"/>
        <v>11273</v>
      </c>
      <c r="G26" s="143">
        <v>230</v>
      </c>
      <c r="H26" s="144">
        <f t="shared" si="1"/>
        <v>1.7777090740454474E-2</v>
      </c>
      <c r="I26" s="143">
        <f t="shared" si="194"/>
        <v>398</v>
      </c>
      <c r="J26" s="144">
        <f t="shared" si="1"/>
        <v>3.0762096150873396E-2</v>
      </c>
      <c r="K26" s="143">
        <v>136</v>
      </c>
      <c r="L26" s="144">
        <f t="shared" ref="L26" si="229">IFERROR(K26/$D26,"-")</f>
        <v>1.0511671046529603E-2</v>
      </c>
      <c r="M26" s="143">
        <v>262</v>
      </c>
      <c r="N26" s="144">
        <f t="shared" ref="N26" si="230">IFERROR(M26/$D26,"-")</f>
        <v>2.0250425104343793E-2</v>
      </c>
      <c r="O26" s="143">
        <v>0</v>
      </c>
      <c r="P26" s="144">
        <f t="shared" ref="P26" si="231">IFERROR(O26/$D26,"-")</f>
        <v>0</v>
      </c>
      <c r="Q26" s="143">
        <f t="shared" si="198"/>
        <v>1037</v>
      </c>
      <c r="R26" s="144">
        <f t="shared" ref="R26" si="232">IFERROR(Q26/$D26,"-")</f>
        <v>8.0151491729788221E-2</v>
      </c>
      <c r="S26" s="143">
        <v>100</v>
      </c>
      <c r="T26" s="144">
        <f t="shared" ref="T26" si="233">IFERROR(S26/$D26,"-")</f>
        <v>7.7291698871541194E-3</v>
      </c>
      <c r="U26" s="143">
        <v>937</v>
      </c>
      <c r="V26" s="144">
        <f t="shared" ref="V26" si="234">IFERROR(U26/$D26,"-")</f>
        <v>7.2422321842634099E-2</v>
      </c>
      <c r="W26" s="143">
        <v>8424</v>
      </c>
      <c r="X26" s="144">
        <f t="shared" ref="X26" si="235">IFERROR(W26/$D26,"-")</f>
        <v>0.65110527129386309</v>
      </c>
      <c r="Y26" s="143">
        <v>87</v>
      </c>
      <c r="Z26" s="144">
        <f t="shared" ref="Z26" si="236">IFERROR(Y26/$D26,"-")</f>
        <v>6.7243778018240838E-3</v>
      </c>
      <c r="AA26" s="143">
        <f t="shared" si="12"/>
        <v>2762</v>
      </c>
      <c r="AB26" s="144">
        <f t="shared" ref="AB26" si="237">IFERROR(AA26/$D26,"-")</f>
        <v>0.21347967228319678</v>
      </c>
      <c r="AC26" s="143">
        <v>898</v>
      </c>
      <c r="AD26" s="144">
        <f t="shared" ref="AD26" si="238">IFERROR(AC26/$D26,"-")</f>
        <v>6.9407945586643996E-2</v>
      </c>
      <c r="AE26" s="143">
        <v>1864</v>
      </c>
      <c r="AF26" s="144">
        <f t="shared" ref="AF26" si="239">IFERROR(AE26/$D26,"-")</f>
        <v>0.1440717266965528</v>
      </c>
      <c r="AG26" s="154"/>
      <c r="AH26" s="97" t="s">
        <v>4</v>
      </c>
      <c r="AI26" s="157">
        <f t="shared" si="33"/>
        <v>1.402571380864919E-2</v>
      </c>
      <c r="AJ26" s="97" t="s">
        <v>4</v>
      </c>
      <c r="AK26" s="157">
        <f t="shared" si="16"/>
        <v>6.9571993098458285E-3</v>
      </c>
      <c r="AL26" s="154"/>
      <c r="AM26" s="50"/>
      <c r="AN26" s="48" t="str">
        <f t="shared" si="17"/>
        <v>枚方市</v>
      </c>
      <c r="AO26" s="148">
        <f t="shared" si="18"/>
        <v>1.1446149443788675E-2</v>
      </c>
      <c r="AP26" s="48" t="str">
        <f t="shared" si="19"/>
        <v>枚方市</v>
      </c>
      <c r="AQ26" s="148">
        <f t="shared" si="20"/>
        <v>5.0255749901634656E-3</v>
      </c>
      <c r="AR26" s="148">
        <f t="shared" si="34"/>
        <v>1.024281316579353E-2</v>
      </c>
      <c r="AS26" s="148">
        <f t="shared" si="21"/>
        <v>5.1056089969386837E-3</v>
      </c>
      <c r="AT26" s="106">
        <v>0</v>
      </c>
      <c r="AU26" s="151"/>
    </row>
    <row r="27" spans="2:47" s="51" customFormat="1">
      <c r="B27" s="54">
        <v>22</v>
      </c>
      <c r="C27" s="47" t="s">
        <v>63</v>
      </c>
      <c r="D27" s="142">
        <v>16350</v>
      </c>
      <c r="E27" s="106">
        <v>1627</v>
      </c>
      <c r="F27" s="142">
        <f>D27-E27</f>
        <v>14723</v>
      </c>
      <c r="G27" s="143">
        <v>249</v>
      </c>
      <c r="H27" s="144">
        <f t="shared" si="1"/>
        <v>1.5229357798165137E-2</v>
      </c>
      <c r="I27" s="143">
        <f t="shared" si="194"/>
        <v>493</v>
      </c>
      <c r="J27" s="144">
        <f t="shared" si="1"/>
        <v>3.015290519877676E-2</v>
      </c>
      <c r="K27" s="143">
        <v>164</v>
      </c>
      <c r="L27" s="144">
        <f t="shared" ref="L27" si="240">IFERROR(K27/$D27,"-")</f>
        <v>1.0030581039755352E-2</v>
      </c>
      <c r="M27" s="143">
        <v>329</v>
      </c>
      <c r="N27" s="144">
        <f t="shared" ref="N27" si="241">IFERROR(M27/$D27,"-")</f>
        <v>2.0122324159021408E-2</v>
      </c>
      <c r="O27" s="143">
        <v>0</v>
      </c>
      <c r="P27" s="144">
        <f t="shared" ref="P27" si="242">IFERROR(O27/$D27,"-")</f>
        <v>0</v>
      </c>
      <c r="Q27" s="143">
        <f t="shared" si="198"/>
        <v>885</v>
      </c>
      <c r="R27" s="144">
        <f t="shared" ref="R27" si="243">IFERROR(Q27/$D27,"-")</f>
        <v>5.412844036697248E-2</v>
      </c>
      <c r="S27" s="143">
        <v>89</v>
      </c>
      <c r="T27" s="144">
        <f t="shared" ref="T27" si="244">IFERROR(S27/$D27,"-")</f>
        <v>5.4434250764525995E-3</v>
      </c>
      <c r="U27" s="143">
        <v>796</v>
      </c>
      <c r="V27" s="144">
        <f t="shared" ref="V27" si="245">IFERROR(U27/$D27,"-")</f>
        <v>4.8685015290519877E-2</v>
      </c>
      <c r="W27" s="143">
        <v>10871</v>
      </c>
      <c r="X27" s="144">
        <f t="shared" ref="X27" si="246">IFERROR(W27/$D27,"-")</f>
        <v>0.66489296636085626</v>
      </c>
      <c r="Y27" s="143">
        <v>90</v>
      </c>
      <c r="Z27" s="144">
        <f t="shared" ref="Z27" si="247">IFERROR(Y27/$D27,"-")</f>
        <v>5.5045871559633031E-3</v>
      </c>
      <c r="AA27" s="143">
        <f t="shared" si="12"/>
        <v>3762</v>
      </c>
      <c r="AB27" s="144">
        <f t="shared" ref="AB27" si="248">IFERROR(AA27/$D27,"-")</f>
        <v>0.23009174311926606</v>
      </c>
      <c r="AC27" s="143">
        <v>1126</v>
      </c>
      <c r="AD27" s="144">
        <f t="shared" ref="AD27" si="249">IFERROR(AC27/$D27,"-")</f>
        <v>6.8868501529051981E-2</v>
      </c>
      <c r="AE27" s="143">
        <v>2636</v>
      </c>
      <c r="AF27" s="144">
        <f t="shared" ref="AF27" si="250">IFERROR(AE27/$D27,"-")</f>
        <v>0.16122324159021406</v>
      </c>
      <c r="AG27" s="154"/>
      <c r="AH27" s="97" t="s">
        <v>22</v>
      </c>
      <c r="AI27" s="157">
        <f t="shared" si="33"/>
        <v>1.1048074051955807E-2</v>
      </c>
      <c r="AJ27" s="97" t="s">
        <v>22</v>
      </c>
      <c r="AK27" s="157">
        <f t="shared" si="16"/>
        <v>4.9766099333134273E-3</v>
      </c>
      <c r="AL27" s="154"/>
      <c r="AM27" s="50"/>
      <c r="AN27" s="48" t="str">
        <f t="shared" si="17"/>
        <v>摂津市</v>
      </c>
      <c r="AO27" s="148">
        <f t="shared" si="18"/>
        <v>1.1362603399690937E-2</v>
      </c>
      <c r="AP27" s="48" t="str">
        <f t="shared" si="19"/>
        <v>柏原市</v>
      </c>
      <c r="AQ27" s="148">
        <f t="shared" si="20"/>
        <v>4.9766099333134273E-3</v>
      </c>
      <c r="AR27" s="148">
        <f t="shared" si="34"/>
        <v>1.024281316579353E-2</v>
      </c>
      <c r="AS27" s="148">
        <f t="shared" si="21"/>
        <v>5.1056089969386837E-3</v>
      </c>
      <c r="AT27" s="106">
        <v>0</v>
      </c>
      <c r="AU27" s="151"/>
    </row>
    <row r="28" spans="2:47" s="51" customFormat="1">
      <c r="B28" s="54">
        <v>23</v>
      </c>
      <c r="C28" s="47" t="s">
        <v>146</v>
      </c>
      <c r="D28" s="142">
        <v>27361</v>
      </c>
      <c r="E28" s="106">
        <v>2892</v>
      </c>
      <c r="F28" s="142">
        <f t="shared" ref="F28:F29" si="251">D28-E28</f>
        <v>24469</v>
      </c>
      <c r="G28" s="143">
        <v>493</v>
      </c>
      <c r="H28" s="144">
        <f t="shared" si="1"/>
        <v>1.801834728262856E-2</v>
      </c>
      <c r="I28" s="143">
        <f t="shared" si="194"/>
        <v>890</v>
      </c>
      <c r="J28" s="144">
        <f t="shared" si="1"/>
        <v>3.2528050875333503E-2</v>
      </c>
      <c r="K28" s="143">
        <v>272</v>
      </c>
      <c r="L28" s="144">
        <f t="shared" ref="L28" si="252">IFERROR(K28/$D28,"-")</f>
        <v>9.9411571214502396E-3</v>
      </c>
      <c r="M28" s="143">
        <v>618</v>
      </c>
      <c r="N28" s="144">
        <f t="shared" ref="N28" si="253">IFERROR(M28/$D28,"-")</f>
        <v>2.2586893753883265E-2</v>
      </c>
      <c r="O28" s="143">
        <v>0</v>
      </c>
      <c r="P28" s="144">
        <f t="shared" ref="P28" si="254">IFERROR(O28/$D28,"-")</f>
        <v>0</v>
      </c>
      <c r="Q28" s="143">
        <f t="shared" si="198"/>
        <v>1509</v>
      </c>
      <c r="R28" s="144">
        <f t="shared" ref="R28" si="255">IFERROR(Q28/$D28,"-")</f>
        <v>5.5151493000986804E-2</v>
      </c>
      <c r="S28" s="143">
        <v>125</v>
      </c>
      <c r="T28" s="144">
        <f t="shared" ref="T28" si="256">IFERROR(S28/$D28,"-")</f>
        <v>4.568546471254706E-3</v>
      </c>
      <c r="U28" s="143">
        <v>1384</v>
      </c>
      <c r="V28" s="144">
        <f t="shared" ref="V28" si="257">IFERROR(U28/$D28,"-")</f>
        <v>5.0582946529732102E-2</v>
      </c>
      <c r="W28" s="143">
        <v>18496</v>
      </c>
      <c r="X28" s="144">
        <f t="shared" ref="X28" si="258">IFERROR(W28/$D28,"-")</f>
        <v>0.67599868425861631</v>
      </c>
      <c r="Y28" s="143">
        <v>156</v>
      </c>
      <c r="Z28" s="144">
        <f t="shared" ref="Z28" si="259">IFERROR(Y28/$D28,"-")</f>
        <v>5.7015459961258725E-3</v>
      </c>
      <c r="AA28" s="143">
        <f t="shared" si="12"/>
        <v>5817</v>
      </c>
      <c r="AB28" s="144">
        <f t="shared" ref="AB28" si="260">IFERROR(AA28/$D28,"-")</f>
        <v>0.21260187858630897</v>
      </c>
      <c r="AC28" s="143">
        <v>1735</v>
      </c>
      <c r="AD28" s="144">
        <f t="shared" ref="AD28" si="261">IFERROR(AC28/$D28,"-")</f>
        <v>6.3411425021015308E-2</v>
      </c>
      <c r="AE28" s="143">
        <v>4082</v>
      </c>
      <c r="AF28" s="144">
        <f t="shared" ref="AF28" si="262">IFERROR(AE28/$D28,"-")</f>
        <v>0.14919045356529367</v>
      </c>
      <c r="AG28" s="154"/>
      <c r="AH28" s="97" t="s">
        <v>28</v>
      </c>
      <c r="AI28" s="157">
        <f t="shared" si="33"/>
        <v>1.5431728113366159E-2</v>
      </c>
      <c r="AJ28" s="97" t="s">
        <v>28</v>
      </c>
      <c r="AK28" s="157">
        <f t="shared" si="16"/>
        <v>3.8429206196709501E-3</v>
      </c>
      <c r="AL28" s="154"/>
      <c r="AM28" s="50"/>
      <c r="AN28" s="48" t="str">
        <f t="shared" si="17"/>
        <v>交野市</v>
      </c>
      <c r="AO28" s="148">
        <f t="shared" si="18"/>
        <v>1.1086090420924996E-2</v>
      </c>
      <c r="AP28" s="48" t="str">
        <f t="shared" si="19"/>
        <v>東大阪市</v>
      </c>
      <c r="AQ28" s="148">
        <f t="shared" si="20"/>
        <v>4.7668790183760246E-3</v>
      </c>
      <c r="AR28" s="148">
        <f t="shared" si="34"/>
        <v>1.024281316579353E-2</v>
      </c>
      <c r="AS28" s="148">
        <f t="shared" si="21"/>
        <v>5.1056089969386837E-3</v>
      </c>
      <c r="AT28" s="106">
        <v>0</v>
      </c>
      <c r="AU28" s="151"/>
    </row>
    <row r="29" spans="2:47" s="51" customFormat="1">
      <c r="B29" s="54">
        <v>24</v>
      </c>
      <c r="C29" s="47" t="s">
        <v>147</v>
      </c>
      <c r="D29" s="142">
        <v>11667</v>
      </c>
      <c r="E29" s="106">
        <v>928</v>
      </c>
      <c r="F29" s="142">
        <f t="shared" si="251"/>
        <v>10739</v>
      </c>
      <c r="G29" s="143">
        <v>160</v>
      </c>
      <c r="H29" s="144">
        <f t="shared" si="1"/>
        <v>1.3713893888746036E-2</v>
      </c>
      <c r="I29" s="143">
        <f t="shared" si="194"/>
        <v>270</v>
      </c>
      <c r="J29" s="144">
        <f t="shared" si="1"/>
        <v>2.3142195937258934E-2</v>
      </c>
      <c r="K29" s="143">
        <v>65</v>
      </c>
      <c r="L29" s="144">
        <f t="shared" ref="L29" si="263">IFERROR(K29/$D29,"-")</f>
        <v>5.5712693923030774E-3</v>
      </c>
      <c r="M29" s="143">
        <v>205</v>
      </c>
      <c r="N29" s="144">
        <f t="shared" ref="N29" si="264">IFERROR(M29/$D29,"-")</f>
        <v>1.7570926544955859E-2</v>
      </c>
      <c r="O29" s="143">
        <v>1</v>
      </c>
      <c r="P29" s="144">
        <f t="shared" ref="P29" si="265">IFERROR(O29/$D29,"-")</f>
        <v>8.5711836804662719E-5</v>
      </c>
      <c r="Q29" s="143">
        <f t="shared" si="198"/>
        <v>497</v>
      </c>
      <c r="R29" s="144">
        <f t="shared" ref="R29" si="266">IFERROR(Q29/$D29,"-")</f>
        <v>4.2598782891917375E-2</v>
      </c>
      <c r="S29" s="143">
        <v>59</v>
      </c>
      <c r="T29" s="144">
        <f t="shared" ref="T29" si="267">IFERROR(S29/$D29,"-")</f>
        <v>5.0569983714751007E-3</v>
      </c>
      <c r="U29" s="143">
        <v>438</v>
      </c>
      <c r="V29" s="144">
        <f t="shared" ref="V29" si="268">IFERROR(U29/$D29,"-")</f>
        <v>3.7541784520442274E-2</v>
      </c>
      <c r="W29" s="143">
        <v>7711</v>
      </c>
      <c r="X29" s="144">
        <f t="shared" ref="X29" si="269">IFERROR(W29/$D29,"-")</f>
        <v>0.66092397360075428</v>
      </c>
      <c r="Y29" s="143">
        <v>57</v>
      </c>
      <c r="Z29" s="144">
        <f t="shared" ref="Z29" si="270">IFERROR(Y29/$D29,"-")</f>
        <v>4.8855746978657749E-3</v>
      </c>
      <c r="AA29" s="143">
        <f t="shared" si="12"/>
        <v>2971</v>
      </c>
      <c r="AB29" s="144">
        <f t="shared" ref="AB29" si="271">IFERROR(AA29/$D29,"-")</f>
        <v>0.25464986714665294</v>
      </c>
      <c r="AC29" s="143">
        <v>909</v>
      </c>
      <c r="AD29" s="144">
        <f t="shared" ref="AD29" si="272">IFERROR(AC29/$D29,"-")</f>
        <v>7.7912059655438418E-2</v>
      </c>
      <c r="AE29" s="143">
        <v>2062</v>
      </c>
      <c r="AF29" s="144">
        <f t="shared" ref="AF29" si="273">IFERROR(AE29/$D29,"-")</f>
        <v>0.17673780749121454</v>
      </c>
      <c r="AG29" s="154"/>
      <c r="AH29" s="97" t="s">
        <v>17</v>
      </c>
      <c r="AI29" s="157">
        <f t="shared" si="33"/>
        <v>1.2740673027481003E-2</v>
      </c>
      <c r="AJ29" s="97" t="s">
        <v>17</v>
      </c>
      <c r="AK29" s="157">
        <f t="shared" si="16"/>
        <v>4.2278466548591673E-3</v>
      </c>
      <c r="AL29" s="154"/>
      <c r="AM29" s="50"/>
      <c r="AN29" s="48" t="str">
        <f t="shared" si="17"/>
        <v>柏原市</v>
      </c>
      <c r="AO29" s="148">
        <f t="shared" si="18"/>
        <v>1.1048074051955807E-2</v>
      </c>
      <c r="AP29" s="48" t="str">
        <f t="shared" si="19"/>
        <v>寝屋川市</v>
      </c>
      <c r="AQ29" s="148">
        <f t="shared" si="20"/>
        <v>4.7428052814942768E-3</v>
      </c>
      <c r="AR29" s="148">
        <f t="shared" si="34"/>
        <v>1.024281316579353E-2</v>
      </c>
      <c r="AS29" s="148">
        <f t="shared" si="21"/>
        <v>5.1056089969386837E-3</v>
      </c>
      <c r="AT29" s="106">
        <v>0</v>
      </c>
      <c r="AU29" s="151"/>
    </row>
    <row r="30" spans="2:47" s="51" customFormat="1">
      <c r="B30" s="54">
        <v>25</v>
      </c>
      <c r="C30" s="47" t="s">
        <v>148</v>
      </c>
      <c r="D30" s="142">
        <v>8059</v>
      </c>
      <c r="E30" s="106">
        <v>943</v>
      </c>
      <c r="F30" s="142">
        <f>D30-E30</f>
        <v>7116</v>
      </c>
      <c r="G30" s="143">
        <v>151</v>
      </c>
      <c r="H30" s="144">
        <f t="shared" si="1"/>
        <v>1.8736815982131779E-2</v>
      </c>
      <c r="I30" s="143">
        <f>SUM(K30,M30)</f>
        <v>249</v>
      </c>
      <c r="J30" s="144">
        <f t="shared" si="1"/>
        <v>3.0897133639409356E-2</v>
      </c>
      <c r="K30" s="143">
        <v>64</v>
      </c>
      <c r="L30" s="144">
        <f t="shared" ref="L30" si="274">IFERROR(K30/$D30,"-")</f>
        <v>7.9414319394465818E-3</v>
      </c>
      <c r="M30" s="143">
        <v>185</v>
      </c>
      <c r="N30" s="144">
        <f t="shared" ref="N30" si="275">IFERROR(M30/$D30,"-")</f>
        <v>2.2955701699962774E-2</v>
      </c>
      <c r="O30" s="143">
        <v>0</v>
      </c>
      <c r="P30" s="144">
        <f t="shared" ref="P30" si="276">IFERROR(O30/$D30,"-")</f>
        <v>0</v>
      </c>
      <c r="Q30" s="143">
        <f>SUM(S30,U30)</f>
        <v>543</v>
      </c>
      <c r="R30" s="144">
        <f t="shared" ref="R30" si="277">IFERROR(Q30/$D30,"-")</f>
        <v>6.7378086611242088E-2</v>
      </c>
      <c r="S30" s="143">
        <v>40</v>
      </c>
      <c r="T30" s="144">
        <f t="shared" ref="T30" si="278">IFERROR(S30/$D30,"-")</f>
        <v>4.9633949621541136E-3</v>
      </c>
      <c r="U30" s="143">
        <v>503</v>
      </c>
      <c r="V30" s="144">
        <f t="shared" ref="V30" si="279">IFERROR(U30/$D30,"-")</f>
        <v>6.2414691649087979E-2</v>
      </c>
      <c r="W30" s="143">
        <v>4989</v>
      </c>
      <c r="X30" s="144">
        <f t="shared" ref="X30" si="280">IFERROR(W30/$D30,"-")</f>
        <v>0.61905943665467178</v>
      </c>
      <c r="Y30" s="143">
        <v>61</v>
      </c>
      <c r="Z30" s="144">
        <f t="shared" ref="Z30" si="281">IFERROR(Y30/$D30,"-")</f>
        <v>7.5691773172850228E-3</v>
      </c>
      <c r="AA30" s="143">
        <f t="shared" si="12"/>
        <v>2066</v>
      </c>
      <c r="AB30" s="144">
        <f t="shared" ref="AB30" si="282">IFERROR(AA30/$D30,"-")</f>
        <v>0.25635934979525998</v>
      </c>
      <c r="AC30" s="143">
        <v>585</v>
      </c>
      <c r="AD30" s="144">
        <f t="shared" ref="AD30" si="283">IFERROR(AC30/$D30,"-")</f>
        <v>7.2589651321503912E-2</v>
      </c>
      <c r="AE30" s="143">
        <v>1481</v>
      </c>
      <c r="AF30" s="144">
        <f t="shared" ref="AF30" si="284">IFERROR(AE30/$D30,"-")</f>
        <v>0.18376969847375604</v>
      </c>
      <c r="AG30" s="154"/>
      <c r="AH30" s="97" t="s">
        <v>10</v>
      </c>
      <c r="AI30" s="157">
        <f t="shared" si="33"/>
        <v>1.1362603399690937E-2</v>
      </c>
      <c r="AJ30" s="97" t="s">
        <v>10</v>
      </c>
      <c r="AK30" s="157">
        <f t="shared" si="16"/>
        <v>5.3631488046541227E-3</v>
      </c>
      <c r="AL30" s="154"/>
      <c r="AM30" s="50"/>
      <c r="AN30" s="48" t="str">
        <f t="shared" si="17"/>
        <v>八尾市</v>
      </c>
      <c r="AO30" s="148">
        <f t="shared" si="18"/>
        <v>1.0978570674548717E-2</v>
      </c>
      <c r="AP30" s="48" t="str">
        <f t="shared" si="19"/>
        <v>富田林市</v>
      </c>
      <c r="AQ30" s="148">
        <f t="shared" si="20"/>
        <v>4.667798254122211E-3</v>
      </c>
      <c r="AR30" s="148">
        <f t="shared" si="34"/>
        <v>1.024281316579353E-2</v>
      </c>
      <c r="AS30" s="148">
        <f t="shared" si="21"/>
        <v>5.1056089969386837E-3</v>
      </c>
      <c r="AT30" s="106">
        <v>0</v>
      </c>
      <c r="AU30" s="151"/>
    </row>
    <row r="31" spans="2:47" s="51" customFormat="1">
      <c r="B31" s="54">
        <v>26</v>
      </c>
      <c r="C31" s="47" t="s">
        <v>35</v>
      </c>
      <c r="D31" s="142">
        <v>115860</v>
      </c>
      <c r="E31" s="106">
        <v>19737</v>
      </c>
      <c r="F31" s="142">
        <f t="shared" ref="F31:F34" si="285">D31-E31</f>
        <v>96123</v>
      </c>
      <c r="G31" s="143">
        <v>2617</v>
      </c>
      <c r="H31" s="144">
        <f t="shared" si="1"/>
        <v>2.258760573105472E-2</v>
      </c>
      <c r="I31" s="143">
        <f t="shared" ref="I31:I37" si="286">SUM(K31,M31)</f>
        <v>5274</v>
      </c>
      <c r="J31" s="144">
        <f t="shared" si="1"/>
        <v>4.5520455722423615E-2</v>
      </c>
      <c r="K31" s="143">
        <v>1892</v>
      </c>
      <c r="L31" s="144">
        <f t="shared" ref="L31" si="287">IFERROR(K31/$D31,"-")</f>
        <v>1.6330053512860349E-2</v>
      </c>
      <c r="M31" s="143">
        <v>3382</v>
      </c>
      <c r="N31" s="144">
        <f t="shared" ref="N31" si="288">IFERROR(M31/$D31,"-")</f>
        <v>2.9190402209563267E-2</v>
      </c>
      <c r="O31" s="143">
        <v>5</v>
      </c>
      <c r="P31" s="144">
        <f t="shared" ref="P31" si="289">IFERROR(O31/$D31,"-")</f>
        <v>4.3155532539271533E-5</v>
      </c>
      <c r="Q31" s="143">
        <f t="shared" ref="Q31:Q37" si="290">SUM(S31,U31)</f>
        <v>11841</v>
      </c>
      <c r="R31" s="144">
        <f t="shared" ref="R31" si="291">IFERROR(Q31/$D31,"-")</f>
        <v>0.10220093215950285</v>
      </c>
      <c r="S31" s="143">
        <v>1232</v>
      </c>
      <c r="T31" s="144">
        <f t="shared" ref="T31" si="292">IFERROR(S31/$D31,"-")</f>
        <v>1.0633523217676506E-2</v>
      </c>
      <c r="U31" s="143">
        <v>10609</v>
      </c>
      <c r="V31" s="144">
        <f t="shared" ref="V31" si="293">IFERROR(U31/$D31,"-")</f>
        <v>9.1567408941826342E-2</v>
      </c>
      <c r="W31" s="143">
        <v>69142</v>
      </c>
      <c r="X31" s="144">
        <f t="shared" ref="X31" si="294">IFERROR(W31/$D31,"-")</f>
        <v>0.59677196616606254</v>
      </c>
      <c r="Y31" s="143">
        <v>591</v>
      </c>
      <c r="Z31" s="144">
        <f t="shared" ref="Z31" si="295">IFERROR(Y31/$D31,"-")</f>
        <v>5.1009839461418956E-3</v>
      </c>
      <c r="AA31" s="143">
        <f t="shared" si="12"/>
        <v>26390</v>
      </c>
      <c r="AB31" s="144">
        <f t="shared" ref="AB31" si="296">IFERROR(AA31/$D31,"-")</f>
        <v>0.22777490074227516</v>
      </c>
      <c r="AC31" s="143">
        <v>7291</v>
      </c>
      <c r="AD31" s="144">
        <f t="shared" ref="AD31" si="297">IFERROR(AC31/$D31,"-")</f>
        <v>6.2929397548765753E-2</v>
      </c>
      <c r="AE31" s="143">
        <v>19099</v>
      </c>
      <c r="AF31" s="144">
        <f t="shared" ref="AF31" si="298">IFERROR(AE31/$D31,"-")</f>
        <v>0.16484550319350941</v>
      </c>
      <c r="AG31" s="154"/>
      <c r="AH31" s="97" t="s">
        <v>49</v>
      </c>
      <c r="AI31" s="157">
        <f t="shared" si="33"/>
        <v>7.709524993782641E-3</v>
      </c>
      <c r="AJ31" s="97" t="s">
        <v>49</v>
      </c>
      <c r="AK31" s="157">
        <f t="shared" si="16"/>
        <v>5.4712758020392938E-3</v>
      </c>
      <c r="AL31" s="154"/>
      <c r="AM31" s="50"/>
      <c r="AN31" s="48" t="str">
        <f t="shared" si="17"/>
        <v>堺市</v>
      </c>
      <c r="AO31" s="148">
        <f t="shared" si="18"/>
        <v>1.0633523217676506E-2</v>
      </c>
      <c r="AP31" s="48" t="str">
        <f t="shared" si="19"/>
        <v>吹田市</v>
      </c>
      <c r="AQ31" s="148">
        <f t="shared" si="20"/>
        <v>4.5402951191827468E-3</v>
      </c>
      <c r="AR31" s="148">
        <f t="shared" si="34"/>
        <v>1.024281316579353E-2</v>
      </c>
      <c r="AS31" s="148">
        <f t="shared" si="21"/>
        <v>5.1056089969386837E-3</v>
      </c>
      <c r="AT31" s="106">
        <v>0</v>
      </c>
      <c r="AU31" s="151"/>
    </row>
    <row r="32" spans="2:47" s="51" customFormat="1">
      <c r="B32" s="54">
        <v>27</v>
      </c>
      <c r="C32" s="47" t="s">
        <v>36</v>
      </c>
      <c r="D32" s="142">
        <v>18947</v>
      </c>
      <c r="E32" s="106">
        <v>2831</v>
      </c>
      <c r="F32" s="142">
        <f t="shared" si="285"/>
        <v>16116</v>
      </c>
      <c r="G32" s="143">
        <v>359</v>
      </c>
      <c r="H32" s="144">
        <f t="shared" si="1"/>
        <v>1.8947590647595925E-2</v>
      </c>
      <c r="I32" s="143">
        <f t="shared" si="286"/>
        <v>697</v>
      </c>
      <c r="J32" s="144">
        <f t="shared" si="1"/>
        <v>3.6786826410513535E-2</v>
      </c>
      <c r="K32" s="143">
        <v>296</v>
      </c>
      <c r="L32" s="144">
        <f t="shared" ref="L32" si="299">IFERROR(K32/$D32,"-")</f>
        <v>1.5622525993560985E-2</v>
      </c>
      <c r="M32" s="143">
        <v>401</v>
      </c>
      <c r="N32" s="144">
        <f t="shared" ref="N32" si="300">IFERROR(M32/$D32,"-")</f>
        <v>2.1164300416952553E-2</v>
      </c>
      <c r="O32" s="143">
        <v>1</v>
      </c>
      <c r="P32" s="144">
        <f t="shared" ref="P32" si="301">IFERROR(O32/$D32,"-")</f>
        <v>5.2778804032300627E-5</v>
      </c>
      <c r="Q32" s="143">
        <f t="shared" si="290"/>
        <v>1774</v>
      </c>
      <c r="R32" s="144">
        <f t="shared" ref="R32" si="302">IFERROR(Q32/$D32,"-")</f>
        <v>9.3629598353301313E-2</v>
      </c>
      <c r="S32" s="143">
        <v>156</v>
      </c>
      <c r="T32" s="144">
        <f t="shared" ref="T32" si="303">IFERROR(S32/$D32,"-")</f>
        <v>8.2334934290388979E-3</v>
      </c>
      <c r="U32" s="143">
        <v>1618</v>
      </c>
      <c r="V32" s="144">
        <f t="shared" ref="V32" si="304">IFERROR(U32/$D32,"-")</f>
        <v>8.5396104924262417E-2</v>
      </c>
      <c r="W32" s="143">
        <v>11767</v>
      </c>
      <c r="X32" s="144">
        <f t="shared" ref="X32" si="305">IFERROR(W32/$D32,"-")</f>
        <v>0.62104818704808151</v>
      </c>
      <c r="Y32" s="143">
        <v>105</v>
      </c>
      <c r="Z32" s="144">
        <f t="shared" ref="Z32" si="306">IFERROR(Y32/$D32,"-")</f>
        <v>5.5417744233915659E-3</v>
      </c>
      <c r="AA32" s="143">
        <f t="shared" si="12"/>
        <v>4244</v>
      </c>
      <c r="AB32" s="144">
        <f t="shared" ref="AB32" si="307">IFERROR(AA32/$D32,"-")</f>
        <v>0.22399324431308387</v>
      </c>
      <c r="AC32" s="143">
        <v>1235</v>
      </c>
      <c r="AD32" s="144">
        <f t="shared" ref="AD32" si="308">IFERROR(AC32/$D32,"-")</f>
        <v>6.518182297989128E-2</v>
      </c>
      <c r="AE32" s="143">
        <v>3009</v>
      </c>
      <c r="AF32" s="144">
        <f t="shared" ref="AF32" si="309">IFERROR(AE32/$D32,"-")</f>
        <v>0.15881142133319259</v>
      </c>
      <c r="AG32" s="154"/>
      <c r="AH32" s="97" t="s">
        <v>29</v>
      </c>
      <c r="AI32" s="157">
        <f t="shared" si="33"/>
        <v>1.5364916773367477E-2</v>
      </c>
      <c r="AJ32" s="97" t="s">
        <v>29</v>
      </c>
      <c r="AK32" s="157">
        <f t="shared" si="16"/>
        <v>3.5211267605633804E-3</v>
      </c>
      <c r="AL32" s="154"/>
      <c r="AM32" s="50"/>
      <c r="AN32" s="48" t="str">
        <f t="shared" si="17"/>
        <v>東大阪市</v>
      </c>
      <c r="AO32" s="148">
        <f t="shared" si="18"/>
        <v>1.0401800820962497E-2</v>
      </c>
      <c r="AP32" s="48" t="str">
        <f t="shared" si="19"/>
        <v>松原市</v>
      </c>
      <c r="AQ32" s="148">
        <f t="shared" si="20"/>
        <v>4.4043398861317003E-3</v>
      </c>
      <c r="AR32" s="148">
        <f t="shared" si="34"/>
        <v>1.024281316579353E-2</v>
      </c>
      <c r="AS32" s="148">
        <f t="shared" si="21"/>
        <v>5.1056089969386837E-3</v>
      </c>
      <c r="AT32" s="106">
        <v>0</v>
      </c>
      <c r="AU32" s="151"/>
    </row>
    <row r="33" spans="2:47" s="51" customFormat="1">
      <c r="B33" s="54">
        <v>28</v>
      </c>
      <c r="C33" s="47" t="s">
        <v>37</v>
      </c>
      <c r="D33" s="142">
        <v>15466</v>
      </c>
      <c r="E33" s="106">
        <v>2503</v>
      </c>
      <c r="F33" s="142">
        <f t="shared" si="285"/>
        <v>12963</v>
      </c>
      <c r="G33" s="143">
        <v>325</v>
      </c>
      <c r="H33" s="144">
        <f t="shared" si="1"/>
        <v>2.1013836803310489E-2</v>
      </c>
      <c r="I33" s="143">
        <f t="shared" si="286"/>
        <v>703</v>
      </c>
      <c r="J33" s="144">
        <f t="shared" si="1"/>
        <v>4.5454545454545456E-2</v>
      </c>
      <c r="K33" s="143">
        <v>268</v>
      </c>
      <c r="L33" s="144">
        <f t="shared" ref="L33" si="310">IFERROR(K33/$D33,"-")</f>
        <v>1.73283331178068E-2</v>
      </c>
      <c r="M33" s="143">
        <v>435</v>
      </c>
      <c r="N33" s="144">
        <f t="shared" ref="N33" si="311">IFERROR(M33/$D33,"-")</f>
        <v>2.8126212336738652E-2</v>
      </c>
      <c r="O33" s="143">
        <v>0</v>
      </c>
      <c r="P33" s="144">
        <f t="shared" ref="P33" si="312">IFERROR(O33/$D33,"-")</f>
        <v>0</v>
      </c>
      <c r="Q33" s="143">
        <f t="shared" si="290"/>
        <v>1475</v>
      </c>
      <c r="R33" s="144">
        <f t="shared" ref="R33" si="313">IFERROR(Q33/$D33,"-")</f>
        <v>9.5370490107332215E-2</v>
      </c>
      <c r="S33" s="143">
        <v>146</v>
      </c>
      <c r="T33" s="144">
        <f t="shared" ref="T33" si="314">IFERROR(S33/$D33,"-")</f>
        <v>9.4400620716410186E-3</v>
      </c>
      <c r="U33" s="143">
        <v>1329</v>
      </c>
      <c r="V33" s="144">
        <f t="shared" ref="V33" si="315">IFERROR(U33/$D33,"-")</f>
        <v>8.5930428035691189E-2</v>
      </c>
      <c r="W33" s="143">
        <v>9584</v>
      </c>
      <c r="X33" s="144">
        <f t="shared" ref="X33" si="316">IFERROR(W33/$D33,"-")</f>
        <v>0.61968188283977754</v>
      </c>
      <c r="Y33" s="143">
        <v>68</v>
      </c>
      <c r="Z33" s="144">
        <f t="shared" ref="Z33" si="317">IFERROR(Y33/$D33,"-")</f>
        <v>4.3967412388465016E-3</v>
      </c>
      <c r="AA33" s="143">
        <f t="shared" si="12"/>
        <v>3311</v>
      </c>
      <c r="AB33" s="144">
        <f t="shared" ref="AB33" si="318">IFERROR(AA33/$D33,"-")</f>
        <v>0.21408250355618777</v>
      </c>
      <c r="AC33" s="143">
        <v>881</v>
      </c>
      <c r="AD33" s="144">
        <f t="shared" ref="AD33" si="319">IFERROR(AC33/$D33,"-")</f>
        <v>5.6963662226820123E-2</v>
      </c>
      <c r="AE33" s="143">
        <v>2430</v>
      </c>
      <c r="AF33" s="144">
        <f t="shared" ref="AF33" si="320">IFERROR(AE33/$D33,"-")</f>
        <v>0.15711884132936765</v>
      </c>
      <c r="AG33" s="154"/>
      <c r="AH33" s="97" t="s">
        <v>23</v>
      </c>
      <c r="AI33" s="157">
        <f t="shared" si="33"/>
        <v>1.0401800820962497E-2</v>
      </c>
      <c r="AJ33" s="97" t="s">
        <v>23</v>
      </c>
      <c r="AK33" s="157">
        <f t="shared" si="16"/>
        <v>4.7668790183760246E-3</v>
      </c>
      <c r="AL33" s="154"/>
      <c r="AM33" s="50"/>
      <c r="AN33" s="48" t="str">
        <f t="shared" si="17"/>
        <v>守口市</v>
      </c>
      <c r="AO33" s="148">
        <f t="shared" si="18"/>
        <v>1.0235366256308664E-2</v>
      </c>
      <c r="AP33" s="48" t="str">
        <f t="shared" si="19"/>
        <v>島本町</v>
      </c>
      <c r="AQ33" s="148">
        <f t="shared" si="20"/>
        <v>4.3950959981494337E-3</v>
      </c>
      <c r="AR33" s="148">
        <f t="shared" si="34"/>
        <v>1.024281316579353E-2</v>
      </c>
      <c r="AS33" s="148">
        <f t="shared" si="21"/>
        <v>5.1056089969386837E-3</v>
      </c>
      <c r="AT33" s="106">
        <v>0</v>
      </c>
      <c r="AU33" s="151"/>
    </row>
    <row r="34" spans="2:47" s="51" customFormat="1">
      <c r="B34" s="54">
        <v>29</v>
      </c>
      <c r="C34" s="47" t="s">
        <v>38</v>
      </c>
      <c r="D34" s="142">
        <v>13532</v>
      </c>
      <c r="E34" s="106">
        <v>2393</v>
      </c>
      <c r="F34" s="142">
        <f t="shared" si="285"/>
        <v>11139</v>
      </c>
      <c r="G34" s="143">
        <v>326</v>
      </c>
      <c r="H34" s="144">
        <f t="shared" si="1"/>
        <v>2.4091043452556901E-2</v>
      </c>
      <c r="I34" s="143">
        <f t="shared" si="286"/>
        <v>641</v>
      </c>
      <c r="J34" s="144">
        <f t="shared" si="1"/>
        <v>4.7369198935855748E-2</v>
      </c>
      <c r="K34" s="143">
        <v>257</v>
      </c>
      <c r="L34" s="144">
        <f t="shared" ref="L34" si="321">IFERROR(K34/$D34,"-")</f>
        <v>1.8992018918120013E-2</v>
      </c>
      <c r="M34" s="143">
        <v>384</v>
      </c>
      <c r="N34" s="144">
        <f t="shared" ref="N34" si="322">IFERROR(M34/$D34,"-")</f>
        <v>2.8377180017735738E-2</v>
      </c>
      <c r="O34" s="143">
        <v>1</v>
      </c>
      <c r="P34" s="144">
        <f t="shared" ref="P34" si="323">IFERROR(O34/$D34,"-")</f>
        <v>7.3898906296186823E-5</v>
      </c>
      <c r="Q34" s="143">
        <f t="shared" si="290"/>
        <v>1425</v>
      </c>
      <c r="R34" s="144">
        <f t="shared" ref="R34" si="324">IFERROR(Q34/$D34,"-")</f>
        <v>0.10530594147206622</v>
      </c>
      <c r="S34" s="143">
        <v>130</v>
      </c>
      <c r="T34" s="144">
        <f t="shared" ref="T34" si="325">IFERROR(S34/$D34,"-")</f>
        <v>9.6068578185042868E-3</v>
      </c>
      <c r="U34" s="143">
        <v>1295</v>
      </c>
      <c r="V34" s="144">
        <f t="shared" ref="V34" si="326">IFERROR(U34/$D34,"-")</f>
        <v>9.5699083653561931E-2</v>
      </c>
      <c r="W34" s="143">
        <v>8128</v>
      </c>
      <c r="X34" s="144">
        <f t="shared" ref="X34" si="327">IFERROR(W34/$D34,"-")</f>
        <v>0.60065031037540639</v>
      </c>
      <c r="Y34" s="143">
        <v>57</v>
      </c>
      <c r="Z34" s="144">
        <f t="shared" ref="Z34" si="328">IFERROR(Y34/$D34,"-")</f>
        <v>4.2122376588826487E-3</v>
      </c>
      <c r="AA34" s="143">
        <f t="shared" si="12"/>
        <v>2954</v>
      </c>
      <c r="AB34" s="144">
        <f t="shared" ref="AB34" si="329">IFERROR(AA34/$D34,"-")</f>
        <v>0.21829736919893586</v>
      </c>
      <c r="AC34" s="143">
        <v>836</v>
      </c>
      <c r="AD34" s="144">
        <f t="shared" ref="AD34" si="330">IFERROR(AC34/$D34,"-")</f>
        <v>6.1779485663612181E-2</v>
      </c>
      <c r="AE34" s="143">
        <v>2118</v>
      </c>
      <c r="AF34" s="144">
        <f t="shared" ref="AF34" si="331">IFERROR(AE34/$D34,"-")</f>
        <v>0.15651788353532367</v>
      </c>
      <c r="AG34" s="154"/>
      <c r="AH34" s="97" t="s">
        <v>50</v>
      </c>
      <c r="AI34" s="157">
        <f t="shared" si="33"/>
        <v>9.5824777549623538E-3</v>
      </c>
      <c r="AJ34" s="97" t="s">
        <v>50</v>
      </c>
      <c r="AK34" s="157">
        <f t="shared" si="16"/>
        <v>5.3616244581336982E-3</v>
      </c>
      <c r="AL34" s="154"/>
      <c r="AM34" s="50"/>
      <c r="AN34" s="48" t="str">
        <f t="shared" si="17"/>
        <v>大東市</v>
      </c>
      <c r="AO34" s="148">
        <f t="shared" si="18"/>
        <v>9.8039215686274508E-3</v>
      </c>
      <c r="AP34" s="48" t="str">
        <f t="shared" si="19"/>
        <v>泉佐野市</v>
      </c>
      <c r="AQ34" s="148">
        <f t="shared" si="20"/>
        <v>4.382255708464673E-3</v>
      </c>
      <c r="AR34" s="148">
        <f t="shared" si="34"/>
        <v>1.024281316579353E-2</v>
      </c>
      <c r="AS34" s="148">
        <f t="shared" si="21"/>
        <v>5.1056089969386837E-3</v>
      </c>
      <c r="AT34" s="106">
        <v>0</v>
      </c>
      <c r="AU34" s="151"/>
    </row>
    <row r="35" spans="2:47" s="51" customFormat="1">
      <c r="B35" s="54">
        <v>30</v>
      </c>
      <c r="C35" s="47" t="s">
        <v>39</v>
      </c>
      <c r="D35" s="142">
        <v>17962</v>
      </c>
      <c r="E35" s="106">
        <v>2856</v>
      </c>
      <c r="F35" s="142">
        <f>D35-E35</f>
        <v>15106</v>
      </c>
      <c r="G35" s="143">
        <v>360</v>
      </c>
      <c r="H35" s="144">
        <f t="shared" si="1"/>
        <v>2.0042311546598374E-2</v>
      </c>
      <c r="I35" s="143">
        <f t="shared" si="286"/>
        <v>750</v>
      </c>
      <c r="J35" s="144">
        <f t="shared" si="1"/>
        <v>4.1754815722079945E-2</v>
      </c>
      <c r="K35" s="143">
        <v>250</v>
      </c>
      <c r="L35" s="144">
        <f t="shared" ref="L35" si="332">IFERROR(K35/$D35,"-")</f>
        <v>1.3918271907359982E-2</v>
      </c>
      <c r="M35" s="143">
        <v>500</v>
      </c>
      <c r="N35" s="144">
        <f t="shared" ref="N35" si="333">IFERROR(M35/$D35,"-")</f>
        <v>2.7836543814719963E-2</v>
      </c>
      <c r="O35" s="143">
        <v>0</v>
      </c>
      <c r="P35" s="144">
        <f t="shared" ref="P35" si="334">IFERROR(O35/$D35,"-")</f>
        <v>0</v>
      </c>
      <c r="Q35" s="143">
        <f t="shared" si="290"/>
        <v>1746</v>
      </c>
      <c r="R35" s="144">
        <f t="shared" ref="R35" si="335">IFERROR(Q35/$D35,"-")</f>
        <v>9.7205211001002115E-2</v>
      </c>
      <c r="S35" s="143">
        <v>164</v>
      </c>
      <c r="T35" s="144">
        <f t="shared" ref="T35" si="336">IFERROR(S35/$D35,"-")</f>
        <v>9.1303863712281479E-3</v>
      </c>
      <c r="U35" s="143">
        <v>1582</v>
      </c>
      <c r="V35" s="144">
        <f t="shared" ref="V35" si="337">IFERROR(U35/$D35,"-")</f>
        <v>8.8074824629773965E-2</v>
      </c>
      <c r="W35" s="143">
        <v>10914</v>
      </c>
      <c r="X35" s="144">
        <f t="shared" ref="X35" si="338">IFERROR(W35/$D35,"-")</f>
        <v>0.60761607838770737</v>
      </c>
      <c r="Y35" s="143">
        <v>97</v>
      </c>
      <c r="Z35" s="144">
        <f t="shared" ref="Z35" si="339">IFERROR(Y35/$D35,"-")</f>
        <v>5.400289500055673E-3</v>
      </c>
      <c r="AA35" s="143">
        <f t="shared" si="12"/>
        <v>4095</v>
      </c>
      <c r="AB35" s="144">
        <f t="shared" ref="AB35" si="340">IFERROR(AA35/$D35,"-")</f>
        <v>0.2279812938425565</v>
      </c>
      <c r="AC35" s="143">
        <v>1164</v>
      </c>
      <c r="AD35" s="144">
        <f t="shared" ref="AD35" si="341">IFERROR(AC35/$D35,"-")</f>
        <v>6.4803474000668077E-2</v>
      </c>
      <c r="AE35" s="143">
        <v>2931</v>
      </c>
      <c r="AF35" s="144">
        <f t="shared" ref="AF35" si="342">IFERROR(AE35/$D35,"-")</f>
        <v>0.16317781984188842</v>
      </c>
      <c r="AG35" s="154"/>
      <c r="AH35" s="97" t="s">
        <v>18</v>
      </c>
      <c r="AI35" s="157">
        <f t="shared" si="33"/>
        <v>1.2498372607733368E-2</v>
      </c>
      <c r="AJ35" s="97" t="s">
        <v>18</v>
      </c>
      <c r="AK35" s="157">
        <f t="shared" si="16"/>
        <v>6.5095690665277961E-3</v>
      </c>
      <c r="AL35" s="154"/>
      <c r="AM35" s="50"/>
      <c r="AN35" s="48" t="str">
        <f t="shared" si="17"/>
        <v>豊中市</v>
      </c>
      <c r="AO35" s="148">
        <f t="shared" si="18"/>
        <v>9.6257493522948611E-3</v>
      </c>
      <c r="AP35" s="48" t="str">
        <f t="shared" si="19"/>
        <v>高槻市</v>
      </c>
      <c r="AQ35" s="148">
        <f t="shared" si="20"/>
        <v>4.343145625301607E-3</v>
      </c>
      <c r="AR35" s="148">
        <f t="shared" si="34"/>
        <v>1.024281316579353E-2</v>
      </c>
      <c r="AS35" s="148">
        <f t="shared" si="21"/>
        <v>5.1056089969386837E-3</v>
      </c>
      <c r="AT35" s="106">
        <v>0</v>
      </c>
      <c r="AU35" s="151"/>
    </row>
    <row r="36" spans="2:47" s="51" customFormat="1">
      <c r="B36" s="54">
        <v>31</v>
      </c>
      <c r="C36" s="47" t="s">
        <v>40</v>
      </c>
      <c r="D36" s="142">
        <v>23867</v>
      </c>
      <c r="E36" s="106">
        <v>4448</v>
      </c>
      <c r="F36" s="142">
        <f t="shared" ref="F36:F37" si="343">D36-E36</f>
        <v>19419</v>
      </c>
      <c r="G36" s="143">
        <v>633</v>
      </c>
      <c r="H36" s="144">
        <f t="shared" si="1"/>
        <v>2.6521975950056564E-2</v>
      </c>
      <c r="I36" s="143">
        <f t="shared" si="286"/>
        <v>1170</v>
      </c>
      <c r="J36" s="144">
        <f t="shared" si="1"/>
        <v>4.9021661708635353E-2</v>
      </c>
      <c r="K36" s="143">
        <v>377</v>
      </c>
      <c r="L36" s="144">
        <f t="shared" ref="L36" si="344">IFERROR(K36/$D36,"-")</f>
        <v>1.5795868772782502E-2</v>
      </c>
      <c r="M36" s="143">
        <v>793</v>
      </c>
      <c r="N36" s="144">
        <f t="shared" ref="N36" si="345">IFERROR(M36/$D36,"-")</f>
        <v>3.3225792935852851E-2</v>
      </c>
      <c r="O36" s="143">
        <v>1</v>
      </c>
      <c r="P36" s="144">
        <f t="shared" ref="P36" si="346">IFERROR(O36/$D36,"-")</f>
        <v>4.1898856161226798E-5</v>
      </c>
      <c r="Q36" s="143">
        <f t="shared" si="290"/>
        <v>2644</v>
      </c>
      <c r="R36" s="144">
        <f t="shared" ref="R36" si="347">IFERROR(Q36/$D36,"-")</f>
        <v>0.11078057569028366</v>
      </c>
      <c r="S36" s="143">
        <v>345</v>
      </c>
      <c r="T36" s="144">
        <f t="shared" ref="T36" si="348">IFERROR(S36/$D36,"-")</f>
        <v>1.4455105375623245E-2</v>
      </c>
      <c r="U36" s="143">
        <v>2299</v>
      </c>
      <c r="V36" s="144">
        <f t="shared" ref="V36" si="349">IFERROR(U36/$D36,"-")</f>
        <v>9.6325470314660405E-2</v>
      </c>
      <c r="W36" s="143">
        <v>13418</v>
      </c>
      <c r="X36" s="144">
        <f t="shared" ref="X36" si="350">IFERROR(W36/$D36,"-")</f>
        <v>0.56219885197134123</v>
      </c>
      <c r="Y36" s="143">
        <v>125</v>
      </c>
      <c r="Z36" s="144">
        <f t="shared" ref="Z36" si="351">IFERROR(Y36/$D36,"-")</f>
        <v>5.2373570201533501E-3</v>
      </c>
      <c r="AA36" s="143">
        <f t="shared" si="12"/>
        <v>5876</v>
      </c>
      <c r="AB36" s="144">
        <f t="shared" ref="AB36" si="352">IFERROR(AA36/$D36,"-")</f>
        <v>0.24619767880336868</v>
      </c>
      <c r="AC36" s="143">
        <v>1572</v>
      </c>
      <c r="AD36" s="144">
        <f t="shared" ref="AD36" si="353">IFERROR(AC36/$D36,"-")</f>
        <v>6.5865001885448526E-2</v>
      </c>
      <c r="AE36" s="143">
        <v>4304</v>
      </c>
      <c r="AF36" s="144">
        <f t="shared" ref="AF36" si="354">IFERROR(AE36/$D36,"-")</f>
        <v>0.18033267691792015</v>
      </c>
      <c r="AG36" s="154"/>
      <c r="AH36" s="97" t="s">
        <v>19</v>
      </c>
      <c r="AI36" s="157">
        <f t="shared" si="33"/>
        <v>1.1086090420924996E-2</v>
      </c>
      <c r="AJ36" s="97" t="s">
        <v>19</v>
      </c>
      <c r="AK36" s="157">
        <f t="shared" si="16"/>
        <v>5.3698250476355448E-3</v>
      </c>
      <c r="AL36" s="154"/>
      <c r="AM36" s="50"/>
      <c r="AN36" s="48" t="str">
        <f t="shared" si="17"/>
        <v>泉南市</v>
      </c>
      <c r="AO36" s="148">
        <f t="shared" si="18"/>
        <v>9.5824777549623538E-3</v>
      </c>
      <c r="AP36" s="48" t="str">
        <f t="shared" si="19"/>
        <v>豊能町</v>
      </c>
      <c r="AQ36" s="148">
        <f t="shared" si="20"/>
        <v>4.27158273381295E-3</v>
      </c>
      <c r="AR36" s="148">
        <f t="shared" si="34"/>
        <v>1.024281316579353E-2</v>
      </c>
      <c r="AS36" s="148">
        <f t="shared" si="21"/>
        <v>5.1056089969386837E-3</v>
      </c>
      <c r="AT36" s="106">
        <v>0</v>
      </c>
      <c r="AU36" s="151"/>
    </row>
    <row r="37" spans="2:47" s="51" customFormat="1">
      <c r="B37" s="54">
        <v>32</v>
      </c>
      <c r="C37" s="47" t="s">
        <v>41</v>
      </c>
      <c r="D37" s="142">
        <v>20330</v>
      </c>
      <c r="E37" s="106">
        <v>3444</v>
      </c>
      <c r="F37" s="142">
        <f t="shared" si="343"/>
        <v>16886</v>
      </c>
      <c r="G37" s="143">
        <v>453</v>
      </c>
      <c r="H37" s="144">
        <f t="shared" si="1"/>
        <v>2.2282341367437286E-2</v>
      </c>
      <c r="I37" s="143">
        <f t="shared" si="286"/>
        <v>971</v>
      </c>
      <c r="J37" s="144">
        <f t="shared" si="1"/>
        <v>4.776192818494835E-2</v>
      </c>
      <c r="K37" s="143">
        <v>348</v>
      </c>
      <c r="L37" s="144">
        <f t="shared" ref="L37" si="355">IFERROR(K37/$D37,"-")</f>
        <v>1.7117560255779637E-2</v>
      </c>
      <c r="M37" s="143">
        <v>623</v>
      </c>
      <c r="N37" s="144">
        <f t="shared" ref="N37" si="356">IFERROR(M37/$D37,"-")</f>
        <v>3.0644367929168716E-2</v>
      </c>
      <c r="O37" s="143">
        <v>2</v>
      </c>
      <c r="P37" s="144">
        <f t="shared" ref="P37" si="357">IFERROR(O37/$D37,"-")</f>
        <v>9.8376783079193308E-5</v>
      </c>
      <c r="Q37" s="143">
        <f t="shared" si="290"/>
        <v>2018</v>
      </c>
      <c r="R37" s="144">
        <f t="shared" ref="R37" si="358">IFERROR(Q37/$D37,"-")</f>
        <v>9.926217412690605E-2</v>
      </c>
      <c r="S37" s="143">
        <v>223</v>
      </c>
      <c r="T37" s="144">
        <f t="shared" ref="T37" si="359">IFERROR(S37/$D37,"-")</f>
        <v>1.0969011313330054E-2</v>
      </c>
      <c r="U37" s="143">
        <v>1795</v>
      </c>
      <c r="V37" s="144">
        <f t="shared" ref="V37" si="360">IFERROR(U37/$D37,"-")</f>
        <v>8.8293162813575993E-2</v>
      </c>
      <c r="W37" s="143">
        <v>12079</v>
      </c>
      <c r="X37" s="144">
        <f t="shared" ref="X37" si="361">IFERROR(W37/$D37,"-")</f>
        <v>0.594146581406788</v>
      </c>
      <c r="Y37" s="143">
        <v>106</v>
      </c>
      <c r="Z37" s="144">
        <f t="shared" ref="Z37" si="362">IFERROR(Y37/$D37,"-")</f>
        <v>5.2139695031972457E-3</v>
      </c>
      <c r="AA37" s="143">
        <f t="shared" si="12"/>
        <v>4701</v>
      </c>
      <c r="AB37" s="144">
        <f t="shared" ref="AB37" si="363">IFERROR(AA37/$D37,"-")</f>
        <v>0.23123462862764388</v>
      </c>
      <c r="AC37" s="143">
        <v>1302</v>
      </c>
      <c r="AD37" s="144">
        <f t="shared" ref="AD37" si="364">IFERROR(AC37/$D37,"-")</f>
        <v>6.4043285784554843E-2</v>
      </c>
      <c r="AE37" s="143">
        <v>3399</v>
      </c>
      <c r="AF37" s="144">
        <f t="shared" ref="AF37" si="365">IFERROR(AE37/$D37,"-")</f>
        <v>0.16719134284308904</v>
      </c>
      <c r="AG37" s="154"/>
      <c r="AH37" s="97" t="s">
        <v>30</v>
      </c>
      <c r="AI37" s="157">
        <f t="shared" si="33"/>
        <v>1.5331177386513356E-2</v>
      </c>
      <c r="AJ37" s="97" t="s">
        <v>30</v>
      </c>
      <c r="AK37" s="157">
        <f t="shared" si="16"/>
        <v>5.270092226613966E-3</v>
      </c>
      <c r="AL37" s="154"/>
      <c r="AM37" s="50"/>
      <c r="AN37" s="48" t="str">
        <f t="shared" si="17"/>
        <v>島本町</v>
      </c>
      <c r="AO37" s="148">
        <f t="shared" si="18"/>
        <v>9.4841545223224612E-3</v>
      </c>
      <c r="AP37" s="48" t="str">
        <f t="shared" si="19"/>
        <v>門真市</v>
      </c>
      <c r="AQ37" s="148">
        <f t="shared" si="20"/>
        <v>4.2278466548591673E-3</v>
      </c>
      <c r="AR37" s="148">
        <f t="shared" si="34"/>
        <v>1.024281316579353E-2</v>
      </c>
      <c r="AS37" s="148">
        <f t="shared" si="21"/>
        <v>5.1056089969386837E-3</v>
      </c>
      <c r="AT37" s="106">
        <v>0</v>
      </c>
      <c r="AU37" s="151"/>
    </row>
    <row r="38" spans="2:47" s="51" customFormat="1">
      <c r="B38" s="54">
        <v>33</v>
      </c>
      <c r="C38" s="47" t="s">
        <v>42</v>
      </c>
      <c r="D38" s="142">
        <v>5756</v>
      </c>
      <c r="E38" s="106">
        <v>1262</v>
      </c>
      <c r="F38" s="142">
        <f>D38-E38</f>
        <v>4494</v>
      </c>
      <c r="G38" s="143">
        <v>161</v>
      </c>
      <c r="H38" s="144">
        <f t="shared" si="1"/>
        <v>2.7970813064628213E-2</v>
      </c>
      <c r="I38" s="143">
        <f>SUM(K38,M38)</f>
        <v>342</v>
      </c>
      <c r="J38" s="144">
        <f t="shared" si="1"/>
        <v>5.9416261292564283E-2</v>
      </c>
      <c r="K38" s="143">
        <v>96</v>
      </c>
      <c r="L38" s="144">
        <f t="shared" ref="L38" si="366">IFERROR(K38/$D38,"-")</f>
        <v>1.6678248783877692E-2</v>
      </c>
      <c r="M38" s="143">
        <v>246</v>
      </c>
      <c r="N38" s="144">
        <f t="shared" ref="N38" si="367">IFERROR(M38/$D38,"-")</f>
        <v>4.2738012508686585E-2</v>
      </c>
      <c r="O38" s="143">
        <v>0</v>
      </c>
      <c r="P38" s="144">
        <f t="shared" ref="P38" si="368">IFERROR(O38/$D38,"-")</f>
        <v>0</v>
      </c>
      <c r="Q38" s="143">
        <f>SUM(S38,U38)</f>
        <v>759</v>
      </c>
      <c r="R38" s="144">
        <f t="shared" ref="R38" si="369">IFERROR(Q38/$D38,"-")</f>
        <v>0.131862404447533</v>
      </c>
      <c r="S38" s="143">
        <v>68</v>
      </c>
      <c r="T38" s="144">
        <f t="shared" ref="T38" si="370">IFERROR(S38/$D38,"-")</f>
        <v>1.1813759555246699E-2</v>
      </c>
      <c r="U38" s="143">
        <v>691</v>
      </c>
      <c r="V38" s="144">
        <f t="shared" ref="V38" si="371">IFERROR(U38/$D38,"-")</f>
        <v>0.12004864489228631</v>
      </c>
      <c r="W38" s="143">
        <v>3252</v>
      </c>
      <c r="X38" s="144">
        <f t="shared" ref="X38" si="372">IFERROR(W38/$D38,"-")</f>
        <v>0.5649756775538568</v>
      </c>
      <c r="Y38" s="143">
        <v>33</v>
      </c>
      <c r="Z38" s="144">
        <f t="shared" ref="Z38" si="373">IFERROR(Y38/$D38,"-")</f>
        <v>5.7331480194579565E-3</v>
      </c>
      <c r="AA38" s="143">
        <f t="shared" si="12"/>
        <v>1209</v>
      </c>
      <c r="AB38" s="144">
        <f t="shared" ref="AB38" si="374">IFERROR(AA38/$D38,"-")</f>
        <v>0.21004169562195971</v>
      </c>
      <c r="AC38" s="143">
        <v>301</v>
      </c>
      <c r="AD38" s="144">
        <f t="shared" ref="AD38" si="375">IFERROR(AC38/$D38,"-")</f>
        <v>5.2293259207783181E-2</v>
      </c>
      <c r="AE38" s="143">
        <v>908</v>
      </c>
      <c r="AF38" s="144">
        <f t="shared" ref="AF38" si="376">IFERROR(AE38/$D38,"-")</f>
        <v>0.15774843641417652</v>
      </c>
      <c r="AG38" s="154"/>
      <c r="AH38" s="97" t="s">
        <v>51</v>
      </c>
      <c r="AI38" s="157">
        <f t="shared" si="33"/>
        <v>8.3025830258302586E-3</v>
      </c>
      <c r="AJ38" s="97" t="s">
        <v>51</v>
      </c>
      <c r="AK38" s="157">
        <f t="shared" si="16"/>
        <v>3.4594095940959409E-3</v>
      </c>
      <c r="AL38" s="154"/>
      <c r="AM38" s="50"/>
      <c r="AN38" s="48" t="str">
        <f t="shared" si="17"/>
        <v>貝塚市</v>
      </c>
      <c r="AO38" s="148">
        <f t="shared" si="18"/>
        <v>9.3116351927595518E-3</v>
      </c>
      <c r="AP38" s="48" t="str">
        <f t="shared" si="19"/>
        <v>太子町</v>
      </c>
      <c r="AQ38" s="148">
        <f t="shared" si="20"/>
        <v>4.0962621607782898E-3</v>
      </c>
      <c r="AR38" s="148">
        <f t="shared" si="34"/>
        <v>1.024281316579353E-2</v>
      </c>
      <c r="AS38" s="148">
        <f t="shared" si="21"/>
        <v>5.1056089969386837E-3</v>
      </c>
      <c r="AT38" s="106">
        <v>0</v>
      </c>
      <c r="AU38" s="151"/>
    </row>
    <row r="39" spans="2:47" s="51" customFormat="1">
      <c r="B39" s="54">
        <v>34</v>
      </c>
      <c r="C39" s="47" t="s">
        <v>44</v>
      </c>
      <c r="D39" s="142">
        <v>25873</v>
      </c>
      <c r="E39" s="106">
        <v>4283</v>
      </c>
      <c r="F39" s="142">
        <f t="shared" ref="F39:F42" si="377">D39-E39</f>
        <v>21590</v>
      </c>
      <c r="G39" s="143">
        <v>667</v>
      </c>
      <c r="H39" s="144">
        <f t="shared" si="1"/>
        <v>2.5779770417037065E-2</v>
      </c>
      <c r="I39" s="143">
        <f t="shared" ref="I39:I45" si="378">SUM(K39,M39)</f>
        <v>1278</v>
      </c>
      <c r="J39" s="144">
        <f t="shared" si="1"/>
        <v>4.9395122328295904E-2</v>
      </c>
      <c r="K39" s="143">
        <v>384</v>
      </c>
      <c r="L39" s="144">
        <f t="shared" ref="L39" si="379">IFERROR(K39/$D39,"-")</f>
        <v>1.4841726896764967E-2</v>
      </c>
      <c r="M39" s="143">
        <v>894</v>
      </c>
      <c r="N39" s="144">
        <f t="shared" ref="N39" si="380">IFERROR(M39/$D39,"-")</f>
        <v>3.4553395431530937E-2</v>
      </c>
      <c r="O39" s="143">
        <v>0</v>
      </c>
      <c r="P39" s="144">
        <f t="shared" ref="P39" si="381">IFERROR(O39/$D39,"-")</f>
        <v>0</v>
      </c>
      <c r="Q39" s="143">
        <f t="shared" ref="Q39:Q45" si="382">SUM(S39,U39)</f>
        <v>2338</v>
      </c>
      <c r="R39" s="144">
        <f t="shared" ref="R39" si="383">IFERROR(Q39/$D39,"-")</f>
        <v>9.0364472616240865E-2</v>
      </c>
      <c r="S39" s="143">
        <v>200</v>
      </c>
      <c r="T39" s="144">
        <f t="shared" ref="T39" si="384">IFERROR(S39/$D39,"-")</f>
        <v>7.7300660920650872E-3</v>
      </c>
      <c r="U39" s="143">
        <v>2138</v>
      </c>
      <c r="V39" s="144">
        <f t="shared" ref="V39" si="385">IFERROR(U39/$D39,"-")</f>
        <v>8.263440652417578E-2</v>
      </c>
      <c r="W39" s="143">
        <v>16140</v>
      </c>
      <c r="X39" s="144">
        <f t="shared" ref="X39" si="386">IFERROR(W39/$D39,"-")</f>
        <v>0.6238163336296525</v>
      </c>
      <c r="Y39" s="143">
        <v>132</v>
      </c>
      <c r="Z39" s="144">
        <f t="shared" ref="Z39" si="387">IFERROR(Y39/$D39,"-")</f>
        <v>5.1018436207629575E-3</v>
      </c>
      <c r="AA39" s="143">
        <f t="shared" si="12"/>
        <v>5318</v>
      </c>
      <c r="AB39" s="144">
        <f t="shared" ref="AB39" si="388">IFERROR(AA39/$D39,"-")</f>
        <v>0.20554245738801066</v>
      </c>
      <c r="AC39" s="143">
        <v>1513</v>
      </c>
      <c r="AD39" s="144">
        <f t="shared" ref="AD39" si="389">IFERROR(AC39/$D39,"-")</f>
        <v>5.8477949986472384E-2</v>
      </c>
      <c r="AE39" s="143">
        <v>3805</v>
      </c>
      <c r="AF39" s="144">
        <f t="shared" ref="AF39" si="390">IFERROR(AE39/$D39,"-")</f>
        <v>0.14706450740153829</v>
      </c>
      <c r="AG39" s="154"/>
      <c r="AH39" s="97" t="s">
        <v>11</v>
      </c>
      <c r="AI39" s="157">
        <f t="shared" si="33"/>
        <v>9.4841545223224612E-3</v>
      </c>
      <c r="AJ39" s="97" t="s">
        <v>11</v>
      </c>
      <c r="AK39" s="157">
        <f t="shared" si="16"/>
        <v>4.3950959981494337E-3</v>
      </c>
      <c r="AL39" s="154"/>
      <c r="AM39" s="50"/>
      <c r="AN39" s="48" t="str">
        <f t="shared" si="17"/>
        <v>河南町</v>
      </c>
      <c r="AO39" s="148">
        <f t="shared" si="18"/>
        <v>8.6596385542168676E-3</v>
      </c>
      <c r="AP39" s="48" t="str">
        <f t="shared" si="19"/>
        <v>熊取町</v>
      </c>
      <c r="AQ39" s="148">
        <f t="shared" si="20"/>
        <v>4.0349697377269674E-3</v>
      </c>
      <c r="AR39" s="148">
        <f t="shared" si="34"/>
        <v>1.024281316579353E-2</v>
      </c>
      <c r="AS39" s="148">
        <f t="shared" si="21"/>
        <v>5.1056089969386837E-3</v>
      </c>
      <c r="AT39" s="106">
        <v>0</v>
      </c>
      <c r="AU39" s="151"/>
    </row>
    <row r="40" spans="2:47" s="51" customFormat="1">
      <c r="B40" s="54">
        <v>35</v>
      </c>
      <c r="C40" s="47" t="s">
        <v>1</v>
      </c>
      <c r="D40" s="142">
        <v>52879</v>
      </c>
      <c r="E40" s="106">
        <v>9538</v>
      </c>
      <c r="F40" s="142">
        <f t="shared" si="377"/>
        <v>43341</v>
      </c>
      <c r="G40" s="143">
        <v>1597</v>
      </c>
      <c r="H40" s="144">
        <f t="shared" si="1"/>
        <v>3.0201024981561679E-2</v>
      </c>
      <c r="I40" s="143">
        <f t="shared" si="378"/>
        <v>2716</v>
      </c>
      <c r="J40" s="144">
        <f t="shared" si="1"/>
        <v>5.1362544677471207E-2</v>
      </c>
      <c r="K40" s="143">
        <v>819</v>
      </c>
      <c r="L40" s="144">
        <f t="shared" ref="L40" si="391">IFERROR(K40/$D40,"-")</f>
        <v>1.5488190018721988E-2</v>
      </c>
      <c r="M40" s="143">
        <v>1897</v>
      </c>
      <c r="N40" s="144">
        <f t="shared" ref="N40" si="392">IFERROR(M40/$D40,"-")</f>
        <v>3.5874354658749219E-2</v>
      </c>
      <c r="O40" s="143">
        <v>1</v>
      </c>
      <c r="P40" s="144">
        <f t="shared" ref="P40" si="393">IFERROR(O40/$D40,"-")</f>
        <v>1.8911098923958471E-5</v>
      </c>
      <c r="Q40" s="143">
        <f t="shared" si="382"/>
        <v>5224</v>
      </c>
      <c r="R40" s="144">
        <f t="shared" ref="R40" si="394">IFERROR(Q40/$D40,"-")</f>
        <v>9.8791580778759047E-2</v>
      </c>
      <c r="S40" s="143">
        <v>509</v>
      </c>
      <c r="T40" s="144">
        <f t="shared" ref="T40" si="395">IFERROR(S40/$D40,"-")</f>
        <v>9.6257493522948611E-3</v>
      </c>
      <c r="U40" s="143">
        <v>4715</v>
      </c>
      <c r="V40" s="144">
        <f t="shared" ref="V40" si="396">IFERROR(U40/$D40,"-")</f>
        <v>8.9165831426464198E-2</v>
      </c>
      <c r="W40" s="143">
        <v>30663</v>
      </c>
      <c r="X40" s="144">
        <f t="shared" ref="X40" si="397">IFERROR(W40/$D40,"-")</f>
        <v>0.5798710263053386</v>
      </c>
      <c r="Y40" s="143">
        <v>273</v>
      </c>
      <c r="Z40" s="144">
        <f t="shared" ref="Z40" si="398">IFERROR(Y40/$D40,"-")</f>
        <v>5.1627300062406624E-3</v>
      </c>
      <c r="AA40" s="143">
        <f t="shared" si="12"/>
        <v>12405</v>
      </c>
      <c r="AB40" s="144">
        <f t="shared" ref="AB40" si="399">IFERROR(AA40/$D40,"-")</f>
        <v>0.23459218215170483</v>
      </c>
      <c r="AC40" s="143">
        <v>3424</v>
      </c>
      <c r="AD40" s="144">
        <f t="shared" ref="AD40" si="400">IFERROR(AC40/$D40,"-")</f>
        <v>6.4751602715633808E-2</v>
      </c>
      <c r="AE40" s="143">
        <v>8981</v>
      </c>
      <c r="AF40" s="144">
        <f t="shared" ref="AF40" si="401">IFERROR(AE40/$D40,"-")</f>
        <v>0.16984057943607103</v>
      </c>
      <c r="AG40" s="154"/>
      <c r="AH40" s="97" t="s">
        <v>5</v>
      </c>
      <c r="AI40" s="157">
        <f t="shared" si="33"/>
        <v>3.7769784172661872E-2</v>
      </c>
      <c r="AJ40" s="97" t="s">
        <v>5</v>
      </c>
      <c r="AK40" s="157">
        <f t="shared" si="16"/>
        <v>4.27158273381295E-3</v>
      </c>
      <c r="AL40" s="154"/>
      <c r="AM40" s="50"/>
      <c r="AN40" s="48" t="str">
        <f t="shared" si="17"/>
        <v>阪南市</v>
      </c>
      <c r="AO40" s="148">
        <f t="shared" si="18"/>
        <v>8.3025830258302586E-3</v>
      </c>
      <c r="AP40" s="48" t="str">
        <f t="shared" si="19"/>
        <v>河内長野市</v>
      </c>
      <c r="AQ40" s="148">
        <f t="shared" si="20"/>
        <v>3.8814782418543628E-3</v>
      </c>
      <c r="AR40" s="148">
        <f t="shared" si="34"/>
        <v>1.024281316579353E-2</v>
      </c>
      <c r="AS40" s="148">
        <f t="shared" si="21"/>
        <v>5.1056089969386837E-3</v>
      </c>
      <c r="AT40" s="106">
        <v>0</v>
      </c>
      <c r="AU40" s="151"/>
    </row>
    <row r="41" spans="2:47" s="51" customFormat="1">
      <c r="B41" s="54">
        <v>36</v>
      </c>
      <c r="C41" s="47" t="s">
        <v>2</v>
      </c>
      <c r="D41" s="142">
        <v>14741</v>
      </c>
      <c r="E41" s="106">
        <v>5699</v>
      </c>
      <c r="F41" s="142">
        <f t="shared" si="377"/>
        <v>9042</v>
      </c>
      <c r="G41" s="143">
        <v>837</v>
      </c>
      <c r="H41" s="144">
        <f t="shared" si="1"/>
        <v>5.6780408384777152E-2</v>
      </c>
      <c r="I41" s="143">
        <f t="shared" si="378"/>
        <v>984</v>
      </c>
      <c r="J41" s="144">
        <f t="shared" si="1"/>
        <v>6.6752594803608983E-2</v>
      </c>
      <c r="K41" s="143">
        <v>6</v>
      </c>
      <c r="L41" s="144">
        <f t="shared" ref="L41" si="402">IFERROR(K41/$D41,"-")</f>
        <v>4.0702801709517671E-4</v>
      </c>
      <c r="M41" s="143">
        <v>978</v>
      </c>
      <c r="N41" s="144">
        <f t="shared" ref="N41" si="403">IFERROR(M41/$D41,"-")</f>
        <v>6.6345566786513807E-2</v>
      </c>
      <c r="O41" s="143">
        <v>744</v>
      </c>
      <c r="P41" s="144">
        <f t="shared" ref="P41" si="404">IFERROR(O41/$D41,"-")</f>
        <v>5.0471474119801914E-2</v>
      </c>
      <c r="Q41" s="143">
        <f t="shared" si="382"/>
        <v>3134</v>
      </c>
      <c r="R41" s="144">
        <f t="shared" ref="R41" si="405">IFERROR(Q41/$D41,"-")</f>
        <v>0.21260430092938065</v>
      </c>
      <c r="S41" s="143">
        <v>276</v>
      </c>
      <c r="T41" s="144">
        <f t="shared" ref="T41" si="406">IFERROR(S41/$D41,"-")</f>
        <v>1.872328878637813E-2</v>
      </c>
      <c r="U41" s="143">
        <v>2858</v>
      </c>
      <c r="V41" s="144">
        <f t="shared" ref="V41" si="407">IFERROR(U41/$D41,"-")</f>
        <v>0.19388101214300252</v>
      </c>
      <c r="W41" s="143">
        <v>6032</v>
      </c>
      <c r="X41" s="144">
        <f t="shared" ref="X41" si="408">IFERROR(W41/$D41,"-")</f>
        <v>0.40919883318635097</v>
      </c>
      <c r="Y41" s="143">
        <v>81</v>
      </c>
      <c r="Z41" s="144">
        <f t="shared" ref="Z41" si="409">IFERROR(Y41/$D41,"-")</f>
        <v>5.4948782307848859E-3</v>
      </c>
      <c r="AA41" s="143">
        <f t="shared" si="12"/>
        <v>2929</v>
      </c>
      <c r="AB41" s="144">
        <f t="shared" ref="AB41" si="410">IFERROR(AA41/$D41,"-")</f>
        <v>0.19869751034529542</v>
      </c>
      <c r="AC41" s="143">
        <v>774</v>
      </c>
      <c r="AD41" s="144">
        <f t="shared" ref="AD41" si="411">IFERROR(AC41/$D41,"-")</f>
        <v>5.2506614205277795E-2</v>
      </c>
      <c r="AE41" s="143">
        <v>2155</v>
      </c>
      <c r="AF41" s="144">
        <f t="shared" ref="AF41" si="412">IFERROR(AE41/$D41,"-")</f>
        <v>0.14619089614001765</v>
      </c>
      <c r="AG41" s="154"/>
      <c r="AH41" s="97" t="s">
        <v>6</v>
      </c>
      <c r="AI41" s="157">
        <f t="shared" si="33"/>
        <v>1.680672268907563E-2</v>
      </c>
      <c r="AJ41" s="97" t="s">
        <v>6</v>
      </c>
      <c r="AK41" s="157">
        <f t="shared" si="16"/>
        <v>6.8277310924369748E-3</v>
      </c>
      <c r="AL41" s="154"/>
      <c r="AM41" s="50"/>
      <c r="AN41" s="48" t="str">
        <f t="shared" si="17"/>
        <v>泉大津市</v>
      </c>
      <c r="AO41" s="148">
        <f t="shared" si="18"/>
        <v>8.2133333333333329E-3</v>
      </c>
      <c r="AP41" s="48" t="str">
        <f t="shared" si="19"/>
        <v>羽曳野市</v>
      </c>
      <c r="AQ41" s="148">
        <f t="shared" si="20"/>
        <v>3.8429206196709501E-3</v>
      </c>
      <c r="AR41" s="148">
        <f t="shared" si="34"/>
        <v>1.024281316579353E-2</v>
      </c>
      <c r="AS41" s="148">
        <f t="shared" si="21"/>
        <v>5.1056089969386837E-3</v>
      </c>
      <c r="AT41" s="106">
        <v>0</v>
      </c>
      <c r="AU41" s="151"/>
    </row>
    <row r="42" spans="2:47" s="51" customFormat="1">
      <c r="B42" s="54">
        <v>37</v>
      </c>
      <c r="C42" s="47" t="s">
        <v>3</v>
      </c>
      <c r="D42" s="142">
        <v>44931</v>
      </c>
      <c r="E42" s="106">
        <v>14190</v>
      </c>
      <c r="F42" s="142">
        <f t="shared" si="377"/>
        <v>30741</v>
      </c>
      <c r="G42" s="143">
        <v>2208</v>
      </c>
      <c r="H42" s="144">
        <f t="shared" si="1"/>
        <v>4.9142017760566203E-2</v>
      </c>
      <c r="I42" s="143">
        <f t="shared" si="378"/>
        <v>3780</v>
      </c>
      <c r="J42" s="144">
        <f t="shared" si="1"/>
        <v>8.4128997796621488E-2</v>
      </c>
      <c r="K42" s="143">
        <v>847</v>
      </c>
      <c r="L42" s="144">
        <f t="shared" ref="L42" si="413">IFERROR(K42/$D42,"-")</f>
        <v>1.8851127284057776E-2</v>
      </c>
      <c r="M42" s="143">
        <v>2933</v>
      </c>
      <c r="N42" s="144">
        <f t="shared" ref="N42" si="414">IFERROR(M42/$D42,"-")</f>
        <v>6.5277870512563715E-2</v>
      </c>
      <c r="O42" s="143">
        <v>1</v>
      </c>
      <c r="P42" s="144">
        <f t="shared" ref="P42" si="415">IFERROR(O42/$D42,"-")</f>
        <v>2.2256348623444839E-5</v>
      </c>
      <c r="Q42" s="143">
        <f t="shared" si="382"/>
        <v>8201</v>
      </c>
      <c r="R42" s="144">
        <f t="shared" ref="R42" si="416">IFERROR(Q42/$D42,"-")</f>
        <v>0.18252431506087111</v>
      </c>
      <c r="S42" s="143">
        <v>676</v>
      </c>
      <c r="T42" s="144">
        <f t="shared" ref="T42" si="417">IFERROR(S42/$D42,"-")</f>
        <v>1.5045291669448711E-2</v>
      </c>
      <c r="U42" s="143">
        <v>7525</v>
      </c>
      <c r="V42" s="144">
        <f t="shared" ref="V42" si="418">IFERROR(U42/$D42,"-")</f>
        <v>0.1674790233914224</v>
      </c>
      <c r="W42" s="143">
        <v>21788</v>
      </c>
      <c r="X42" s="144">
        <f t="shared" ref="X42" si="419">IFERROR(W42/$D42,"-")</f>
        <v>0.4849213238076161</v>
      </c>
      <c r="Y42" s="143">
        <v>204</v>
      </c>
      <c r="Z42" s="144">
        <f t="shared" ref="Z42" si="420">IFERROR(Y42/$D42,"-")</f>
        <v>4.5402951191827468E-3</v>
      </c>
      <c r="AA42" s="143">
        <f t="shared" si="12"/>
        <v>8749</v>
      </c>
      <c r="AB42" s="144">
        <f t="shared" ref="AB42" si="421">IFERROR(AA42/$D42,"-")</f>
        <v>0.19472079410651888</v>
      </c>
      <c r="AC42" s="143">
        <v>2457</v>
      </c>
      <c r="AD42" s="144">
        <f t="shared" ref="AD42" si="422">IFERROR(AC42/$D42,"-")</f>
        <v>5.4683848567803964E-2</v>
      </c>
      <c r="AE42" s="143">
        <v>6292</v>
      </c>
      <c r="AF42" s="144">
        <f t="shared" ref="AF42" si="423">IFERROR(AE42/$D42,"-")</f>
        <v>0.14003694553871493</v>
      </c>
      <c r="AG42" s="154"/>
      <c r="AH42" s="97" t="s">
        <v>52</v>
      </c>
      <c r="AI42" s="157">
        <f t="shared" si="33"/>
        <v>1.1650485436893204E-2</v>
      </c>
      <c r="AJ42" s="97" t="s">
        <v>52</v>
      </c>
      <c r="AK42" s="157">
        <f t="shared" si="16"/>
        <v>3.4951456310679612E-3</v>
      </c>
      <c r="AL42" s="154"/>
      <c r="AM42" s="50"/>
      <c r="AN42" s="48" t="str">
        <f t="shared" si="17"/>
        <v>岬町</v>
      </c>
      <c r="AO42" s="148">
        <f t="shared" si="18"/>
        <v>7.8939059046416165E-3</v>
      </c>
      <c r="AP42" s="48" t="str">
        <f t="shared" si="19"/>
        <v>藤井寺市</v>
      </c>
      <c r="AQ42" s="148">
        <f t="shared" si="20"/>
        <v>3.5211267605633804E-3</v>
      </c>
      <c r="AR42" s="148">
        <f t="shared" si="34"/>
        <v>1.024281316579353E-2</v>
      </c>
      <c r="AS42" s="148">
        <f t="shared" si="21"/>
        <v>5.1056089969386837E-3</v>
      </c>
      <c r="AT42" s="106">
        <v>0</v>
      </c>
      <c r="AU42" s="151"/>
    </row>
    <row r="43" spans="2:47" s="51" customFormat="1">
      <c r="B43" s="54">
        <v>38</v>
      </c>
      <c r="C43" s="97" t="s">
        <v>45</v>
      </c>
      <c r="D43" s="142">
        <v>9375</v>
      </c>
      <c r="E43" s="106">
        <v>2142</v>
      </c>
      <c r="F43" s="142">
        <f>D43-E43</f>
        <v>7233</v>
      </c>
      <c r="G43" s="143">
        <v>333</v>
      </c>
      <c r="H43" s="144">
        <f t="shared" si="1"/>
        <v>3.5520000000000003E-2</v>
      </c>
      <c r="I43" s="143">
        <f t="shared" si="378"/>
        <v>672</v>
      </c>
      <c r="J43" s="144">
        <f t="shared" si="1"/>
        <v>7.1679999999999994E-2</v>
      </c>
      <c r="K43" s="143">
        <v>148</v>
      </c>
      <c r="L43" s="144">
        <f t="shared" ref="L43" si="424">IFERROR(K43/$D43,"-")</f>
        <v>1.5786666666666668E-2</v>
      </c>
      <c r="M43" s="143">
        <v>524</v>
      </c>
      <c r="N43" s="144">
        <f t="shared" ref="N43" si="425">IFERROR(M43/$D43,"-")</f>
        <v>5.5893333333333337E-2</v>
      </c>
      <c r="O43" s="143">
        <v>1</v>
      </c>
      <c r="P43" s="144">
        <f t="shared" ref="P43" si="426">IFERROR(O43/$D43,"-")</f>
        <v>1.0666666666666667E-4</v>
      </c>
      <c r="Q43" s="143">
        <f t="shared" si="382"/>
        <v>1136</v>
      </c>
      <c r="R43" s="144">
        <f t="shared" ref="R43" si="427">IFERROR(Q43/$D43,"-")</f>
        <v>0.12117333333333333</v>
      </c>
      <c r="S43" s="143">
        <v>77</v>
      </c>
      <c r="T43" s="144">
        <f t="shared" ref="T43" si="428">IFERROR(S43/$D43,"-")</f>
        <v>8.2133333333333329E-3</v>
      </c>
      <c r="U43" s="143">
        <v>1059</v>
      </c>
      <c r="V43" s="144">
        <f t="shared" ref="V43" si="429">IFERROR(U43/$D43,"-")</f>
        <v>0.11296</v>
      </c>
      <c r="W43" s="143">
        <v>5417</v>
      </c>
      <c r="X43" s="144">
        <f t="shared" ref="X43" si="430">IFERROR(W43/$D43,"-")</f>
        <v>0.57781333333333329</v>
      </c>
      <c r="Y43" s="143">
        <v>48</v>
      </c>
      <c r="Z43" s="144">
        <f t="shared" ref="Z43" si="431">IFERROR(Y43/$D43,"-")</f>
        <v>5.1200000000000004E-3</v>
      </c>
      <c r="AA43" s="143">
        <f t="shared" si="12"/>
        <v>1768</v>
      </c>
      <c r="AB43" s="144">
        <f t="shared" ref="AB43" si="432">IFERROR(AA43/$D43,"-")</f>
        <v>0.18858666666666668</v>
      </c>
      <c r="AC43" s="143">
        <v>520</v>
      </c>
      <c r="AD43" s="144">
        <f t="shared" ref="AD43" si="433">IFERROR(AC43/$D43,"-")</f>
        <v>5.5466666666666664E-2</v>
      </c>
      <c r="AE43" s="143">
        <v>1248</v>
      </c>
      <c r="AF43" s="144">
        <f t="shared" ref="AF43" si="434">IFERROR(AE43/$D43,"-")</f>
        <v>0.13311999999999999</v>
      </c>
      <c r="AG43" s="154"/>
      <c r="AH43" s="97" t="s">
        <v>53</v>
      </c>
      <c r="AI43" s="157">
        <f t="shared" si="33"/>
        <v>1.2104909213180901E-2</v>
      </c>
      <c r="AJ43" s="97" t="s">
        <v>53</v>
      </c>
      <c r="AK43" s="157">
        <f t="shared" si="16"/>
        <v>4.0349697377269674E-3</v>
      </c>
      <c r="AL43" s="154"/>
      <c r="AM43" s="50"/>
      <c r="AN43" s="48" t="str">
        <f t="shared" si="17"/>
        <v>岸和田市</v>
      </c>
      <c r="AO43" s="148">
        <f t="shared" si="18"/>
        <v>7.7300660920650872E-3</v>
      </c>
      <c r="AP43" s="48" t="str">
        <f t="shared" si="19"/>
        <v>忠岡町</v>
      </c>
      <c r="AQ43" s="148">
        <f t="shared" si="20"/>
        <v>3.4951456310679612E-3</v>
      </c>
      <c r="AR43" s="148">
        <f t="shared" si="34"/>
        <v>1.024281316579353E-2</v>
      </c>
      <c r="AS43" s="148">
        <f t="shared" si="21"/>
        <v>5.1056089969386837E-3</v>
      </c>
      <c r="AT43" s="106">
        <v>0</v>
      </c>
      <c r="AU43" s="151"/>
    </row>
    <row r="44" spans="2:47" s="51" customFormat="1">
      <c r="B44" s="54">
        <v>39</v>
      </c>
      <c r="C44" s="97" t="s">
        <v>8</v>
      </c>
      <c r="D44" s="142">
        <v>53878</v>
      </c>
      <c r="E44" s="106">
        <v>15144</v>
      </c>
      <c r="F44" s="142">
        <f t="shared" ref="F44:F45" si="435">D44-E44</f>
        <v>38734</v>
      </c>
      <c r="G44" s="143">
        <v>2434</v>
      </c>
      <c r="H44" s="144">
        <f t="shared" si="1"/>
        <v>4.5176138683692788E-2</v>
      </c>
      <c r="I44" s="143">
        <f t="shared" si="378"/>
        <v>4130</v>
      </c>
      <c r="J44" s="144">
        <f t="shared" si="1"/>
        <v>7.6654664241434356E-2</v>
      </c>
      <c r="K44" s="143">
        <v>1363</v>
      </c>
      <c r="L44" s="144">
        <f t="shared" ref="L44" si="436">IFERROR(K44/$D44,"-")</f>
        <v>2.5297895244812355E-2</v>
      </c>
      <c r="M44" s="143">
        <v>2767</v>
      </c>
      <c r="N44" s="144">
        <f t="shared" ref="N44" si="437">IFERROR(M44/$D44,"-")</f>
        <v>5.1356768996621997E-2</v>
      </c>
      <c r="O44" s="143">
        <v>23</v>
      </c>
      <c r="P44" s="144">
        <f t="shared" ref="P44" si="438">IFERROR(O44/$D44,"-")</f>
        <v>4.2689038197408959E-4</v>
      </c>
      <c r="Q44" s="143">
        <f t="shared" si="382"/>
        <v>8557</v>
      </c>
      <c r="R44" s="144">
        <f t="shared" ref="R44" si="439">IFERROR(Q44/$D44,"-")</f>
        <v>0.15882178254575152</v>
      </c>
      <c r="S44" s="143">
        <v>790</v>
      </c>
      <c r="T44" s="144">
        <f t="shared" ref="T44" si="440">IFERROR(S44/$D44,"-")</f>
        <v>1.466275659824047E-2</v>
      </c>
      <c r="U44" s="143">
        <v>7767</v>
      </c>
      <c r="V44" s="144">
        <f t="shared" ref="V44" si="441">IFERROR(U44/$D44,"-")</f>
        <v>0.14415902594751104</v>
      </c>
      <c r="W44" s="143">
        <v>27431</v>
      </c>
      <c r="X44" s="144">
        <f t="shared" ref="X44" si="442">IFERROR(W44/$D44,"-")</f>
        <v>0.5091317420839675</v>
      </c>
      <c r="Y44" s="143">
        <v>234</v>
      </c>
      <c r="Z44" s="144">
        <f t="shared" ref="Z44" si="443">IFERROR(Y44/$D44,"-")</f>
        <v>4.343145625301607E-3</v>
      </c>
      <c r="AA44" s="143">
        <f t="shared" si="12"/>
        <v>11069</v>
      </c>
      <c r="AB44" s="144">
        <f t="shared" ref="AB44" si="444">IFERROR(AA44/$D44,"-")</f>
        <v>0.20544563643787817</v>
      </c>
      <c r="AC44" s="143">
        <v>3114</v>
      </c>
      <c r="AD44" s="144">
        <f t="shared" ref="AD44" si="445">IFERROR(AC44/$D44,"-")</f>
        <v>5.7797245629013699E-2</v>
      </c>
      <c r="AE44" s="143">
        <v>7955</v>
      </c>
      <c r="AF44" s="144">
        <f t="shared" ref="AF44" si="446">IFERROR(AE44/$D44,"-")</f>
        <v>0.14764839080886447</v>
      </c>
      <c r="AG44" s="154"/>
      <c r="AH44" s="97" t="s">
        <v>54</v>
      </c>
      <c r="AI44" s="157">
        <f t="shared" si="33"/>
        <v>6.7307692307692311E-3</v>
      </c>
      <c r="AJ44" s="97" t="s">
        <v>54</v>
      </c>
      <c r="AK44" s="157">
        <f t="shared" si="16"/>
        <v>2.8846153846153848E-3</v>
      </c>
      <c r="AL44" s="154"/>
      <c r="AM44" s="50"/>
      <c r="AN44" s="48" t="str">
        <f t="shared" si="17"/>
        <v>高石市</v>
      </c>
      <c r="AO44" s="148">
        <f t="shared" si="18"/>
        <v>7.709524993782641E-3</v>
      </c>
      <c r="AP44" s="48" t="str">
        <f t="shared" si="19"/>
        <v>岬町</v>
      </c>
      <c r="AQ44" s="148">
        <f t="shared" si="20"/>
        <v>3.4733185980423114E-3</v>
      </c>
      <c r="AR44" s="148">
        <f t="shared" si="34"/>
        <v>1.024281316579353E-2</v>
      </c>
      <c r="AS44" s="148">
        <f t="shared" si="21"/>
        <v>5.1056089969386837E-3</v>
      </c>
      <c r="AT44" s="106">
        <v>0</v>
      </c>
      <c r="AU44" s="151"/>
    </row>
    <row r="45" spans="2:47" s="51" customFormat="1">
      <c r="B45" s="54">
        <v>40</v>
      </c>
      <c r="C45" s="97" t="s">
        <v>46</v>
      </c>
      <c r="D45" s="142">
        <v>11491</v>
      </c>
      <c r="E45" s="106">
        <v>2067</v>
      </c>
      <c r="F45" s="142">
        <f t="shared" si="435"/>
        <v>9424</v>
      </c>
      <c r="G45" s="143">
        <v>253</v>
      </c>
      <c r="H45" s="144">
        <f t="shared" si="1"/>
        <v>2.2017230876338004E-2</v>
      </c>
      <c r="I45" s="143">
        <f t="shared" si="378"/>
        <v>647</v>
      </c>
      <c r="J45" s="144">
        <f t="shared" si="1"/>
        <v>5.630493429640588E-2</v>
      </c>
      <c r="K45" s="143">
        <v>176</v>
      </c>
      <c r="L45" s="144">
        <f t="shared" ref="L45" si="447">IFERROR(K45/$D45,"-")</f>
        <v>1.5316334522669915E-2</v>
      </c>
      <c r="M45" s="143">
        <v>471</v>
      </c>
      <c r="N45" s="144">
        <f t="shared" ref="N45" si="448">IFERROR(M45/$D45,"-")</f>
        <v>4.0988599773735965E-2</v>
      </c>
      <c r="O45" s="143">
        <v>0</v>
      </c>
      <c r="P45" s="144">
        <f t="shared" ref="P45" si="449">IFERROR(O45/$D45,"-")</f>
        <v>0</v>
      </c>
      <c r="Q45" s="143">
        <f t="shared" si="382"/>
        <v>1167</v>
      </c>
      <c r="R45" s="144">
        <f t="shared" ref="R45" si="450">IFERROR(Q45/$D45,"-")</f>
        <v>0.10155774084065791</v>
      </c>
      <c r="S45" s="143">
        <v>107</v>
      </c>
      <c r="T45" s="144">
        <f t="shared" ref="T45" si="451">IFERROR(S45/$D45,"-")</f>
        <v>9.3116351927595518E-3</v>
      </c>
      <c r="U45" s="143">
        <v>1060</v>
      </c>
      <c r="V45" s="144">
        <f t="shared" ref="V45" si="452">IFERROR(U45/$D45,"-")</f>
        <v>9.2246105647898355E-2</v>
      </c>
      <c r="W45" s="143">
        <v>6956</v>
      </c>
      <c r="X45" s="144">
        <f t="shared" ref="X45" si="453">IFERROR(W45/$D45,"-")</f>
        <v>0.6053433121573405</v>
      </c>
      <c r="Y45" s="143">
        <v>60</v>
      </c>
      <c r="Z45" s="144">
        <f t="shared" ref="Z45" si="454">IFERROR(Y45/$D45,"-")</f>
        <v>5.221477678182926E-3</v>
      </c>
      <c r="AA45" s="143">
        <f t="shared" si="12"/>
        <v>2408</v>
      </c>
      <c r="AB45" s="144">
        <f t="shared" ref="AB45" si="455">IFERROR(AA45/$D45,"-")</f>
        <v>0.20955530415107476</v>
      </c>
      <c r="AC45" s="143">
        <v>585</v>
      </c>
      <c r="AD45" s="144">
        <f t="shared" ref="AD45" si="456">IFERROR(AC45/$D45,"-")</f>
        <v>5.0909407362283526E-2</v>
      </c>
      <c r="AE45" s="143">
        <v>1823</v>
      </c>
      <c r="AF45" s="144">
        <f t="shared" ref="AF45" si="457">IFERROR(AE45/$D45,"-")</f>
        <v>0.15864589678879124</v>
      </c>
      <c r="AG45" s="154"/>
      <c r="AH45" s="97" t="s">
        <v>55</v>
      </c>
      <c r="AI45" s="157">
        <f t="shared" si="33"/>
        <v>7.8939059046416165E-3</v>
      </c>
      <c r="AJ45" s="97" t="s">
        <v>55</v>
      </c>
      <c r="AK45" s="157">
        <f t="shared" si="16"/>
        <v>3.4733185980423114E-3</v>
      </c>
      <c r="AL45" s="154"/>
      <c r="AM45" s="50"/>
      <c r="AN45" s="48" t="str">
        <f t="shared" si="17"/>
        <v>泉佐野市</v>
      </c>
      <c r="AO45" s="148">
        <f t="shared" si="18"/>
        <v>7.6881679095871453E-3</v>
      </c>
      <c r="AP45" s="48" t="str">
        <f t="shared" si="19"/>
        <v>阪南市</v>
      </c>
      <c r="AQ45" s="148">
        <f t="shared" si="20"/>
        <v>3.4594095940959409E-3</v>
      </c>
      <c r="AR45" s="148">
        <f t="shared" si="34"/>
        <v>1.024281316579353E-2</v>
      </c>
      <c r="AS45" s="148">
        <f t="shared" si="21"/>
        <v>5.1056089969386837E-3</v>
      </c>
      <c r="AT45" s="106">
        <v>0</v>
      </c>
      <c r="AU45" s="151"/>
    </row>
    <row r="46" spans="2:47" s="51" customFormat="1">
      <c r="B46" s="54">
        <v>41</v>
      </c>
      <c r="C46" s="97" t="s">
        <v>13</v>
      </c>
      <c r="D46" s="142">
        <v>21201</v>
      </c>
      <c r="E46" s="106">
        <v>2529</v>
      </c>
      <c r="F46" s="142">
        <f>D46-E46</f>
        <v>18672</v>
      </c>
      <c r="G46" s="143">
        <v>240</v>
      </c>
      <c r="H46" s="144">
        <f t="shared" si="1"/>
        <v>1.1320220744304514E-2</v>
      </c>
      <c r="I46" s="143">
        <f>SUM(K46,M46)</f>
        <v>735</v>
      </c>
      <c r="J46" s="144">
        <f t="shared" si="1"/>
        <v>3.4668176029432576E-2</v>
      </c>
      <c r="K46" s="143">
        <v>203</v>
      </c>
      <c r="L46" s="144">
        <f t="shared" ref="L46" si="458">IFERROR(K46/$D46,"-")</f>
        <v>9.5750200462242346E-3</v>
      </c>
      <c r="M46" s="143">
        <v>532</v>
      </c>
      <c r="N46" s="144">
        <f t="shared" ref="N46" si="459">IFERROR(M46/$D46,"-")</f>
        <v>2.509315598320834E-2</v>
      </c>
      <c r="O46" s="143">
        <v>0</v>
      </c>
      <c r="P46" s="144">
        <f t="shared" ref="P46" si="460">IFERROR(O46/$D46,"-")</f>
        <v>0</v>
      </c>
      <c r="Q46" s="143">
        <f>SUM(S46,U46)</f>
        <v>1554</v>
      </c>
      <c r="R46" s="144">
        <f t="shared" ref="R46" si="461">IFERROR(Q46/$D46,"-")</f>
        <v>7.3298429319371722E-2</v>
      </c>
      <c r="S46" s="143">
        <v>217</v>
      </c>
      <c r="T46" s="144">
        <f t="shared" ref="T46" si="462">IFERROR(S46/$D46,"-")</f>
        <v>1.0235366256308664E-2</v>
      </c>
      <c r="U46" s="143">
        <v>1337</v>
      </c>
      <c r="V46" s="144">
        <f t="shared" ref="V46" si="463">IFERROR(U46/$D46,"-")</f>
        <v>6.3063063063063057E-2</v>
      </c>
      <c r="W46" s="143">
        <v>13823</v>
      </c>
      <c r="X46" s="144">
        <f t="shared" ref="X46" si="464">IFERROR(W46/$D46,"-")</f>
        <v>0.65199754728550541</v>
      </c>
      <c r="Y46" s="143">
        <v>119</v>
      </c>
      <c r="Z46" s="144">
        <f t="shared" ref="Z46" si="465">IFERROR(Y46/$D46,"-")</f>
        <v>5.6129427857176551E-3</v>
      </c>
      <c r="AA46" s="143">
        <f t="shared" si="12"/>
        <v>4730</v>
      </c>
      <c r="AB46" s="144">
        <f t="shared" ref="AB46" si="466">IFERROR(AA46/$D46,"-")</f>
        <v>0.22310268383566814</v>
      </c>
      <c r="AC46" s="143">
        <v>1413</v>
      </c>
      <c r="AD46" s="144">
        <f t="shared" ref="AD46" si="467">IFERROR(AC46/$D46,"-")</f>
        <v>6.664779963209283E-2</v>
      </c>
      <c r="AE46" s="143">
        <v>3317</v>
      </c>
      <c r="AF46" s="144">
        <f t="shared" ref="AF46" si="468">IFERROR(AE46/$D46,"-")</f>
        <v>0.15645488420357531</v>
      </c>
      <c r="AG46" s="154"/>
      <c r="AH46" s="97" t="s">
        <v>31</v>
      </c>
      <c r="AI46" s="157">
        <f t="shared" si="33"/>
        <v>1.2800819252432157E-2</v>
      </c>
      <c r="AJ46" s="97" t="s">
        <v>31</v>
      </c>
      <c r="AK46" s="157">
        <f t="shared" si="16"/>
        <v>4.0962621607782898E-3</v>
      </c>
      <c r="AL46" s="154"/>
      <c r="AM46" s="50"/>
      <c r="AN46" s="48" t="str">
        <f t="shared" si="17"/>
        <v>松原市</v>
      </c>
      <c r="AO46" s="148">
        <f t="shared" si="18"/>
        <v>7.3584702975614995E-3</v>
      </c>
      <c r="AP46" s="48" t="str">
        <f t="shared" si="19"/>
        <v>田尻町</v>
      </c>
      <c r="AQ46" s="148">
        <f t="shared" si="20"/>
        <v>2.8846153846153848E-3</v>
      </c>
      <c r="AR46" s="148">
        <f t="shared" si="34"/>
        <v>1.024281316579353E-2</v>
      </c>
      <c r="AS46" s="148">
        <f t="shared" si="21"/>
        <v>5.1056089969386837E-3</v>
      </c>
      <c r="AT46" s="106">
        <v>0</v>
      </c>
      <c r="AU46" s="151"/>
    </row>
    <row r="47" spans="2:47" s="51" customFormat="1">
      <c r="B47" s="54">
        <v>42</v>
      </c>
      <c r="C47" s="97" t="s">
        <v>14</v>
      </c>
      <c r="D47" s="142">
        <v>55914</v>
      </c>
      <c r="E47" s="106">
        <v>10377</v>
      </c>
      <c r="F47" s="142">
        <f t="shared" ref="F47:F50" si="469">D47-E47</f>
        <v>45537</v>
      </c>
      <c r="G47" s="143">
        <v>1621</v>
      </c>
      <c r="H47" s="144">
        <f t="shared" si="1"/>
        <v>2.8990950388096005E-2</v>
      </c>
      <c r="I47" s="143">
        <f t="shared" ref="I47:I53" si="470">SUM(K47,M47)</f>
        <v>2818</v>
      </c>
      <c r="J47" s="144">
        <f t="shared" si="1"/>
        <v>5.0398826769682013E-2</v>
      </c>
      <c r="K47" s="143">
        <v>812</v>
      </c>
      <c r="L47" s="144">
        <f t="shared" ref="L47" si="471">IFERROR(K47/$D47,"-")</f>
        <v>1.4522302106806882E-2</v>
      </c>
      <c r="M47" s="143">
        <v>2006</v>
      </c>
      <c r="N47" s="144">
        <f t="shared" ref="N47" si="472">IFERROR(M47/$D47,"-")</f>
        <v>3.587652466287513E-2</v>
      </c>
      <c r="O47" s="143">
        <v>0</v>
      </c>
      <c r="P47" s="144">
        <f t="shared" ref="P47" si="473">IFERROR(O47/$D47,"-")</f>
        <v>0</v>
      </c>
      <c r="Q47" s="143">
        <f t="shared" ref="Q47:Q53" si="474">SUM(S47,U47)</f>
        <v>5938</v>
      </c>
      <c r="R47" s="144">
        <f t="shared" ref="R47" si="475">IFERROR(Q47/$D47,"-")</f>
        <v>0.1061988053081518</v>
      </c>
      <c r="S47" s="143">
        <v>640</v>
      </c>
      <c r="T47" s="144">
        <f t="shared" ref="T47" si="476">IFERROR(S47/$D47,"-")</f>
        <v>1.1446149443788675E-2</v>
      </c>
      <c r="U47" s="143">
        <v>5298</v>
      </c>
      <c r="V47" s="144">
        <f t="shared" ref="V47" si="477">IFERROR(U47/$D47,"-")</f>
        <v>9.4752655864363128E-2</v>
      </c>
      <c r="W47" s="143">
        <v>32864</v>
      </c>
      <c r="X47" s="144">
        <f t="shared" ref="X47" si="478">IFERROR(W47/$D47,"-")</f>
        <v>0.5877597739385485</v>
      </c>
      <c r="Y47" s="143">
        <v>281</v>
      </c>
      <c r="Z47" s="144">
        <f t="shared" ref="Z47" si="479">IFERROR(Y47/$D47,"-")</f>
        <v>5.0255749901634656E-3</v>
      </c>
      <c r="AA47" s="143">
        <f t="shared" si="12"/>
        <v>12392</v>
      </c>
      <c r="AB47" s="144">
        <f t="shared" ref="AB47" si="480">IFERROR(AA47/$D47,"-")</f>
        <v>0.22162606860535822</v>
      </c>
      <c r="AC47" s="143">
        <v>3528</v>
      </c>
      <c r="AD47" s="144">
        <f t="shared" ref="AD47" si="481">IFERROR(AC47/$D47,"-")</f>
        <v>6.3096898808885069E-2</v>
      </c>
      <c r="AE47" s="143">
        <v>8864</v>
      </c>
      <c r="AF47" s="144">
        <f t="shared" ref="AF47" si="482">IFERROR(AE47/$D47,"-")</f>
        <v>0.15852916979647316</v>
      </c>
      <c r="AG47" s="154"/>
      <c r="AH47" s="97" t="s">
        <v>32</v>
      </c>
      <c r="AI47" s="157">
        <f t="shared" si="33"/>
        <v>8.6596385542168676E-3</v>
      </c>
      <c r="AJ47" s="97" t="s">
        <v>32</v>
      </c>
      <c r="AK47" s="157">
        <f t="shared" si="16"/>
        <v>2.2590361445783132E-3</v>
      </c>
      <c r="AL47" s="154"/>
      <c r="AM47" s="50"/>
      <c r="AN47" s="48" t="str">
        <f t="shared" si="17"/>
        <v>田尻町</v>
      </c>
      <c r="AO47" s="148">
        <f t="shared" si="18"/>
        <v>6.7307692307692311E-3</v>
      </c>
      <c r="AP47" s="48" t="str">
        <f t="shared" si="19"/>
        <v>河南町</v>
      </c>
      <c r="AQ47" s="148">
        <f t="shared" si="20"/>
        <v>2.2590361445783132E-3</v>
      </c>
      <c r="AR47" s="148">
        <f t="shared" si="34"/>
        <v>1.024281316579353E-2</v>
      </c>
      <c r="AS47" s="148">
        <f t="shared" si="21"/>
        <v>5.1056089969386837E-3</v>
      </c>
      <c r="AT47" s="106">
        <v>0</v>
      </c>
      <c r="AU47" s="151"/>
    </row>
    <row r="48" spans="2:47" s="51" customFormat="1">
      <c r="B48" s="54">
        <v>43</v>
      </c>
      <c r="C48" s="97" t="s">
        <v>9</v>
      </c>
      <c r="D48" s="142">
        <v>33807</v>
      </c>
      <c r="E48" s="106">
        <v>7683</v>
      </c>
      <c r="F48" s="142">
        <f t="shared" si="469"/>
        <v>26124</v>
      </c>
      <c r="G48" s="143">
        <v>1312</v>
      </c>
      <c r="H48" s="144">
        <f t="shared" si="1"/>
        <v>3.8808530777649598E-2</v>
      </c>
      <c r="I48" s="143">
        <f t="shared" si="470"/>
        <v>2179</v>
      </c>
      <c r="J48" s="144">
        <f t="shared" si="1"/>
        <v>6.4454107137575059E-2</v>
      </c>
      <c r="K48" s="143">
        <v>605</v>
      </c>
      <c r="L48" s="144">
        <f t="shared" ref="L48" si="483">IFERROR(K48/$D48,"-")</f>
        <v>1.7895702073535066E-2</v>
      </c>
      <c r="M48" s="143">
        <v>1574</v>
      </c>
      <c r="N48" s="144">
        <f t="shared" ref="N48" si="484">IFERROR(M48/$D48,"-")</f>
        <v>4.6558405064039993E-2</v>
      </c>
      <c r="O48" s="143">
        <v>3</v>
      </c>
      <c r="P48" s="144">
        <f t="shared" ref="P48" si="485">IFERROR(O48/$D48,"-")</f>
        <v>8.8739018546454877E-5</v>
      </c>
      <c r="Q48" s="143">
        <f t="shared" si="474"/>
        <v>4189</v>
      </c>
      <c r="R48" s="144">
        <f t="shared" ref="R48" si="486">IFERROR(Q48/$D48,"-")</f>
        <v>0.12390924956369982</v>
      </c>
      <c r="S48" s="143">
        <v>427</v>
      </c>
      <c r="T48" s="144">
        <f t="shared" ref="T48" si="487">IFERROR(S48/$D48,"-")</f>
        <v>1.263052030644541E-2</v>
      </c>
      <c r="U48" s="143">
        <v>3762</v>
      </c>
      <c r="V48" s="144">
        <f t="shared" ref="V48" si="488">IFERROR(U48/$D48,"-")</f>
        <v>0.11127872925725442</v>
      </c>
      <c r="W48" s="143">
        <v>18208</v>
      </c>
      <c r="X48" s="144">
        <f t="shared" ref="X48" si="489">IFERROR(W48/$D48,"-")</f>
        <v>0.53858668323128345</v>
      </c>
      <c r="Y48" s="143">
        <v>181</v>
      </c>
      <c r="Z48" s="144">
        <f t="shared" ref="Z48" si="490">IFERROR(Y48/$D48,"-")</f>
        <v>5.3539207856361107E-3</v>
      </c>
      <c r="AA48" s="143">
        <f t="shared" si="12"/>
        <v>7735</v>
      </c>
      <c r="AB48" s="144">
        <f t="shared" ref="AB48" si="491">IFERROR(AA48/$D48,"-")</f>
        <v>0.22879876948560948</v>
      </c>
      <c r="AC48" s="143">
        <v>2147</v>
      </c>
      <c r="AD48" s="144">
        <f t="shared" ref="AD48" si="492">IFERROR(AC48/$D48,"-")</f>
        <v>6.3507557606412871E-2</v>
      </c>
      <c r="AE48" s="143">
        <v>5588</v>
      </c>
      <c r="AF48" s="144">
        <f t="shared" ref="AF48" si="493">IFERROR(AE48/$D48,"-")</f>
        <v>0.16529121187919663</v>
      </c>
      <c r="AG48" s="154"/>
      <c r="AH48" s="97" t="s">
        <v>33</v>
      </c>
      <c r="AI48" s="157">
        <f t="shared" si="33"/>
        <v>1.1656952539550375E-2</v>
      </c>
      <c r="AJ48" s="97" t="s">
        <v>33</v>
      </c>
      <c r="AK48" s="157">
        <f t="shared" si="16"/>
        <v>1.6652789342214821E-3</v>
      </c>
      <c r="AL48" s="154"/>
      <c r="AM48" s="50"/>
      <c r="AN48" s="48" t="str">
        <f t="shared" si="17"/>
        <v>大阪市</v>
      </c>
      <c r="AO48" s="148">
        <f t="shared" si="18"/>
        <v>5.9869071376615624E-3</v>
      </c>
      <c r="AP48" s="48" t="str">
        <f t="shared" si="19"/>
        <v>千早赤阪村</v>
      </c>
      <c r="AQ48" s="148">
        <f t="shared" si="20"/>
        <v>1.6652789342214821E-3</v>
      </c>
      <c r="AR48" s="148">
        <f t="shared" si="34"/>
        <v>1.024281316579353E-2</v>
      </c>
      <c r="AS48" s="148">
        <f t="shared" si="21"/>
        <v>5.1056089969386837E-3</v>
      </c>
      <c r="AT48" s="106">
        <v>9999</v>
      </c>
      <c r="AU48" s="151"/>
    </row>
    <row r="49" spans="2:47" s="51" customFormat="1">
      <c r="B49" s="54">
        <v>44</v>
      </c>
      <c r="C49" s="97" t="s">
        <v>21</v>
      </c>
      <c r="D49" s="142">
        <v>37892</v>
      </c>
      <c r="E49" s="106">
        <v>8542</v>
      </c>
      <c r="F49" s="142">
        <f t="shared" si="469"/>
        <v>29350</v>
      </c>
      <c r="G49" s="143">
        <v>1620</v>
      </c>
      <c r="H49" s="144">
        <f t="shared" si="1"/>
        <v>4.2753087723002216E-2</v>
      </c>
      <c r="I49" s="143">
        <f t="shared" si="470"/>
        <v>2341</v>
      </c>
      <c r="J49" s="144">
        <f t="shared" si="1"/>
        <v>6.1780850839227276E-2</v>
      </c>
      <c r="K49" s="143">
        <v>726</v>
      </c>
      <c r="L49" s="144">
        <f t="shared" ref="L49" si="494">IFERROR(K49/$D49,"-")</f>
        <v>1.915971709067877E-2</v>
      </c>
      <c r="M49" s="143">
        <v>1615</v>
      </c>
      <c r="N49" s="144">
        <f t="shared" ref="N49" si="495">IFERROR(M49/$D49,"-")</f>
        <v>4.2621133748548506E-2</v>
      </c>
      <c r="O49" s="143">
        <v>64</v>
      </c>
      <c r="P49" s="144">
        <f t="shared" ref="P49" si="496">IFERROR(O49/$D49,"-")</f>
        <v>1.689010873007495E-3</v>
      </c>
      <c r="Q49" s="143">
        <f t="shared" si="474"/>
        <v>4517</v>
      </c>
      <c r="R49" s="144">
        <f t="shared" ref="R49" si="497">IFERROR(Q49/$D49,"-")</f>
        <v>0.11920722052148211</v>
      </c>
      <c r="S49" s="143">
        <v>416</v>
      </c>
      <c r="T49" s="144">
        <f t="shared" ref="T49" si="498">IFERROR(S49/$D49,"-")</f>
        <v>1.0978570674548717E-2</v>
      </c>
      <c r="U49" s="143">
        <v>4101</v>
      </c>
      <c r="V49" s="144">
        <f t="shared" ref="V49" si="499">IFERROR(U49/$D49,"-")</f>
        <v>0.10822864984693339</v>
      </c>
      <c r="W49" s="143">
        <v>21248</v>
      </c>
      <c r="X49" s="144">
        <f t="shared" ref="X49" si="500">IFERROR(W49/$D49,"-")</f>
        <v>0.56075160983848837</v>
      </c>
      <c r="Y49" s="143">
        <v>206</v>
      </c>
      <c r="Z49" s="144">
        <f t="shared" ref="Z49" si="501">IFERROR(Y49/$D49,"-")</f>
        <v>5.4365037474928745E-3</v>
      </c>
      <c r="AA49" s="143">
        <f t="shared" si="12"/>
        <v>7896</v>
      </c>
      <c r="AB49" s="144">
        <f t="shared" ref="AB49" si="502">IFERROR(AA49/$D49,"-")</f>
        <v>0.20838171645729969</v>
      </c>
      <c r="AC49" s="143">
        <v>2338</v>
      </c>
      <c r="AD49" s="144">
        <f t="shared" ref="AD49" si="503">IFERROR(AC49/$D49,"-")</f>
        <v>6.1701678454555049E-2</v>
      </c>
      <c r="AE49" s="143">
        <v>5558</v>
      </c>
      <c r="AF49" s="144">
        <f t="shared" ref="AF49" si="504">IFERROR(AE49/$D49,"-")</f>
        <v>0.14668003800274465</v>
      </c>
      <c r="AG49" s="154"/>
      <c r="AH49" s="154"/>
      <c r="AI49" s="154"/>
      <c r="AJ49" s="154"/>
      <c r="AK49" s="154"/>
      <c r="AL49" s="154"/>
      <c r="AM49" s="50"/>
      <c r="AR49" s="50"/>
      <c r="AS49" s="50"/>
      <c r="AT49" s="50"/>
      <c r="AU49" s="50"/>
    </row>
    <row r="50" spans="2:47" s="51" customFormat="1">
      <c r="B50" s="54">
        <v>45</v>
      </c>
      <c r="C50" s="97" t="s">
        <v>47</v>
      </c>
      <c r="D50" s="142">
        <v>13007</v>
      </c>
      <c r="E50" s="106">
        <v>2143</v>
      </c>
      <c r="F50" s="142">
        <f t="shared" si="469"/>
        <v>10864</v>
      </c>
      <c r="G50" s="143">
        <v>356</v>
      </c>
      <c r="H50" s="144">
        <f t="shared" si="1"/>
        <v>2.7369877758130236E-2</v>
      </c>
      <c r="I50" s="143">
        <f t="shared" si="470"/>
        <v>623</v>
      </c>
      <c r="J50" s="144">
        <f t="shared" si="1"/>
        <v>4.7897286076727913E-2</v>
      </c>
      <c r="K50" s="143">
        <v>172</v>
      </c>
      <c r="L50" s="144">
        <f t="shared" ref="L50" si="505">IFERROR(K50/$D50,"-")</f>
        <v>1.3223648804489891E-2</v>
      </c>
      <c r="M50" s="143">
        <v>451</v>
      </c>
      <c r="N50" s="144">
        <f t="shared" ref="N50" si="506">IFERROR(M50/$D50,"-")</f>
        <v>3.4673637272238024E-2</v>
      </c>
      <c r="O50" s="143">
        <v>0</v>
      </c>
      <c r="P50" s="144">
        <f t="shared" ref="P50" si="507">IFERROR(O50/$D50,"-")</f>
        <v>0</v>
      </c>
      <c r="Q50" s="143">
        <f t="shared" si="474"/>
        <v>1164</v>
      </c>
      <c r="R50" s="144">
        <f t="shared" ref="R50" si="508">IFERROR(Q50/$D50,"-")</f>
        <v>8.9490274467594375E-2</v>
      </c>
      <c r="S50" s="143">
        <v>100</v>
      </c>
      <c r="T50" s="144">
        <f t="shared" ref="T50" si="509">IFERROR(S50/$D50,"-")</f>
        <v>7.6881679095871453E-3</v>
      </c>
      <c r="U50" s="143">
        <v>1064</v>
      </c>
      <c r="V50" s="144">
        <f t="shared" ref="V50" si="510">IFERROR(U50/$D50,"-")</f>
        <v>8.1802106558007223E-2</v>
      </c>
      <c r="W50" s="143">
        <v>8366</v>
      </c>
      <c r="X50" s="144">
        <f t="shared" ref="X50" si="511">IFERROR(W50/$D50,"-")</f>
        <v>0.64319212731606057</v>
      </c>
      <c r="Y50" s="143">
        <v>57</v>
      </c>
      <c r="Z50" s="144">
        <f t="shared" ref="Z50" si="512">IFERROR(Y50/$D50,"-")</f>
        <v>4.382255708464673E-3</v>
      </c>
      <c r="AA50" s="143">
        <f t="shared" si="12"/>
        <v>2441</v>
      </c>
      <c r="AB50" s="144">
        <f t="shared" ref="AB50" si="513">IFERROR(AA50/$D50,"-")</f>
        <v>0.18766817867302221</v>
      </c>
      <c r="AC50" s="143">
        <v>722</v>
      </c>
      <c r="AD50" s="144">
        <f t="shared" ref="AD50" si="514">IFERROR(AC50/$D50,"-")</f>
        <v>5.5508572307219187E-2</v>
      </c>
      <c r="AE50" s="143">
        <v>1719</v>
      </c>
      <c r="AF50" s="144">
        <f t="shared" ref="AF50" si="515">IFERROR(AE50/$D50,"-")</f>
        <v>0.13215960636580304</v>
      </c>
      <c r="AG50" s="154"/>
      <c r="AH50" s="154"/>
      <c r="AI50" s="154"/>
      <c r="AJ50" s="154"/>
      <c r="AK50" s="154"/>
      <c r="AL50" s="154"/>
      <c r="AM50" s="50"/>
      <c r="AR50" s="50"/>
      <c r="AS50" s="50"/>
      <c r="AT50" s="50"/>
      <c r="AU50" s="50"/>
    </row>
    <row r="51" spans="2:47" s="51" customFormat="1">
      <c r="B51" s="54">
        <v>46</v>
      </c>
      <c r="C51" s="97" t="s">
        <v>25</v>
      </c>
      <c r="D51" s="142">
        <v>16496</v>
      </c>
      <c r="E51" s="106">
        <v>4502</v>
      </c>
      <c r="F51" s="142">
        <f>D51-E51</f>
        <v>11994</v>
      </c>
      <c r="G51" s="143">
        <v>647</v>
      </c>
      <c r="H51" s="144">
        <f t="shared" si="1"/>
        <v>3.9221629485935987E-2</v>
      </c>
      <c r="I51" s="143">
        <f t="shared" si="470"/>
        <v>1379</v>
      </c>
      <c r="J51" s="144">
        <f t="shared" si="1"/>
        <v>8.3596023278370513E-2</v>
      </c>
      <c r="K51" s="143">
        <v>383</v>
      </c>
      <c r="L51" s="144">
        <f t="shared" ref="L51" si="516">IFERROR(K51/$D51,"-")</f>
        <v>2.3217749757516972E-2</v>
      </c>
      <c r="M51" s="143">
        <v>996</v>
      </c>
      <c r="N51" s="144">
        <f t="shared" ref="N51" si="517">IFERROR(M51/$D51,"-")</f>
        <v>6.0378273520853537E-2</v>
      </c>
      <c r="O51" s="143">
        <v>9</v>
      </c>
      <c r="P51" s="144">
        <f t="shared" ref="P51" si="518">IFERROR(O51/$D51,"-")</f>
        <v>5.4558680892337536E-4</v>
      </c>
      <c r="Q51" s="143">
        <f t="shared" si="474"/>
        <v>2467</v>
      </c>
      <c r="R51" s="144">
        <f t="shared" ref="R51" si="519">IFERROR(Q51/$D51,"-")</f>
        <v>0.1495514064015519</v>
      </c>
      <c r="S51" s="143">
        <v>205</v>
      </c>
      <c r="T51" s="144">
        <f t="shared" ref="T51" si="520">IFERROR(S51/$D51,"-")</f>
        <v>1.242725509214355E-2</v>
      </c>
      <c r="U51" s="143">
        <v>2262</v>
      </c>
      <c r="V51" s="144">
        <f t="shared" ref="V51" si="521">IFERROR(U51/$D51,"-")</f>
        <v>0.13712415130940833</v>
      </c>
      <c r="W51" s="143">
        <v>8758</v>
      </c>
      <c r="X51" s="144">
        <f t="shared" ref="X51" si="522">IFERROR(W51/$D51,"-")</f>
        <v>0.53091658583899126</v>
      </c>
      <c r="Y51" s="143">
        <v>77</v>
      </c>
      <c r="Z51" s="144">
        <f t="shared" ref="Z51" si="523">IFERROR(Y51/$D51,"-")</f>
        <v>4.667798254122211E-3</v>
      </c>
      <c r="AA51" s="143">
        <f t="shared" si="12"/>
        <v>3159</v>
      </c>
      <c r="AB51" s="144">
        <f t="shared" ref="AB51" si="524">IFERROR(AA51/$D51,"-")</f>
        <v>0.19150096993210475</v>
      </c>
      <c r="AC51" s="143">
        <v>823</v>
      </c>
      <c r="AD51" s="144">
        <f t="shared" ref="AD51" si="525">IFERROR(AC51/$D51,"-")</f>
        <v>4.9890882638215325E-2</v>
      </c>
      <c r="AE51" s="143">
        <v>2336</v>
      </c>
      <c r="AF51" s="144">
        <f t="shared" ref="AF51" si="526">IFERROR(AE51/$D51,"-")</f>
        <v>0.14161008729388944</v>
      </c>
      <c r="AG51" s="154"/>
      <c r="AH51" s="154"/>
      <c r="AI51" s="154"/>
      <c r="AJ51" s="154"/>
      <c r="AK51" s="154"/>
      <c r="AL51" s="154"/>
      <c r="AM51" s="50"/>
      <c r="AN51" s="6"/>
      <c r="AO51" s="6"/>
      <c r="AP51" s="6"/>
      <c r="AQ51" s="6"/>
      <c r="AR51" s="28"/>
      <c r="AS51" s="28"/>
      <c r="AT51" s="28"/>
      <c r="AU51" s="28"/>
    </row>
    <row r="52" spans="2:47" s="51" customFormat="1">
      <c r="B52" s="54">
        <v>47</v>
      </c>
      <c r="C52" s="97" t="s">
        <v>15</v>
      </c>
      <c r="D52" s="142">
        <v>34157</v>
      </c>
      <c r="E52" s="106">
        <v>8744</v>
      </c>
      <c r="F52" s="142">
        <f t="shared" ref="F52:F53" si="527">D52-E52</f>
        <v>25413</v>
      </c>
      <c r="G52" s="143">
        <v>1341</v>
      </c>
      <c r="H52" s="144">
        <f t="shared" si="1"/>
        <v>3.9259888163480403E-2</v>
      </c>
      <c r="I52" s="143">
        <f t="shared" si="470"/>
        <v>2443</v>
      </c>
      <c r="J52" s="144">
        <f t="shared" si="1"/>
        <v>7.1522674707966152E-2</v>
      </c>
      <c r="K52" s="143">
        <v>778</v>
      </c>
      <c r="L52" s="144">
        <f t="shared" ref="L52" si="528">IFERROR(K52/$D52,"-")</f>
        <v>2.2777175981497203E-2</v>
      </c>
      <c r="M52" s="143">
        <v>1665</v>
      </c>
      <c r="N52" s="144">
        <f t="shared" ref="N52" si="529">IFERROR(M52/$D52,"-")</f>
        <v>4.8745498726468953E-2</v>
      </c>
      <c r="O52" s="143">
        <v>3</v>
      </c>
      <c r="P52" s="144">
        <f t="shared" ref="P52" si="530">IFERROR(O52/$D52,"-")</f>
        <v>8.7829727435079189E-5</v>
      </c>
      <c r="Q52" s="143">
        <f t="shared" si="474"/>
        <v>4957</v>
      </c>
      <c r="R52" s="144">
        <f t="shared" ref="R52" si="531">IFERROR(Q52/$D52,"-")</f>
        <v>0.14512398629856252</v>
      </c>
      <c r="S52" s="143">
        <v>513</v>
      </c>
      <c r="T52" s="144">
        <f t="shared" ref="T52" si="532">IFERROR(S52/$D52,"-")</f>
        <v>1.5018883391398542E-2</v>
      </c>
      <c r="U52" s="143">
        <v>4444</v>
      </c>
      <c r="V52" s="144">
        <f t="shared" ref="V52" si="533">IFERROR(U52/$D52,"-")</f>
        <v>0.13010510290716398</v>
      </c>
      <c r="W52" s="143">
        <v>18231</v>
      </c>
      <c r="X52" s="144">
        <f t="shared" ref="X52" si="534">IFERROR(W52/$D52,"-")</f>
        <v>0.53374125362297631</v>
      </c>
      <c r="Y52" s="143">
        <v>162</v>
      </c>
      <c r="Z52" s="144">
        <f t="shared" ref="Z52" si="535">IFERROR(Y52/$D52,"-")</f>
        <v>4.7428052814942768E-3</v>
      </c>
      <c r="AA52" s="143">
        <f t="shared" si="12"/>
        <v>7020</v>
      </c>
      <c r="AB52" s="144">
        <f t="shared" ref="AB52" si="536">IFERROR(AA52/$D52,"-")</f>
        <v>0.20552156219808532</v>
      </c>
      <c r="AC52" s="143">
        <v>1835</v>
      </c>
      <c r="AD52" s="144">
        <f t="shared" ref="AD52" si="537">IFERROR(AC52/$D52,"-")</f>
        <v>5.3722516614456775E-2</v>
      </c>
      <c r="AE52" s="143">
        <v>5185</v>
      </c>
      <c r="AF52" s="144">
        <f t="shared" ref="AF52" si="538">IFERROR(AE52/$D52,"-")</f>
        <v>0.15179904558362853</v>
      </c>
      <c r="AG52" s="154"/>
      <c r="AH52" s="154"/>
      <c r="AI52" s="154"/>
      <c r="AJ52" s="154"/>
      <c r="AK52" s="154"/>
      <c r="AL52" s="154"/>
      <c r="AM52" s="50"/>
      <c r="AN52" s="6"/>
      <c r="AO52" s="6"/>
      <c r="AP52" s="6"/>
      <c r="AQ52" s="6"/>
      <c r="AR52" s="28"/>
      <c r="AS52" s="28"/>
      <c r="AT52" s="28"/>
      <c r="AU52" s="28"/>
    </row>
    <row r="53" spans="2:47" s="51" customFormat="1">
      <c r="B53" s="54">
        <v>48</v>
      </c>
      <c r="C53" s="97" t="s">
        <v>26</v>
      </c>
      <c r="D53" s="142">
        <v>18292</v>
      </c>
      <c r="E53" s="106">
        <v>5012</v>
      </c>
      <c r="F53" s="142">
        <f t="shared" si="527"/>
        <v>13280</v>
      </c>
      <c r="G53" s="143">
        <v>807</v>
      </c>
      <c r="H53" s="144">
        <f t="shared" si="1"/>
        <v>4.4117647058823532E-2</v>
      </c>
      <c r="I53" s="143">
        <f t="shared" si="470"/>
        <v>1361</v>
      </c>
      <c r="J53" s="144">
        <f t="shared" si="1"/>
        <v>7.4404111086813912E-2</v>
      </c>
      <c r="K53" s="143">
        <v>288</v>
      </c>
      <c r="L53" s="144">
        <f t="shared" ref="L53" si="539">IFERROR(K53/$D53,"-")</f>
        <v>1.5744587797944458E-2</v>
      </c>
      <c r="M53" s="143">
        <v>1073</v>
      </c>
      <c r="N53" s="144">
        <f t="shared" ref="N53" si="540">IFERROR(M53/$D53,"-")</f>
        <v>5.8659523288869454E-2</v>
      </c>
      <c r="O53" s="143">
        <v>31</v>
      </c>
      <c r="P53" s="144">
        <f t="shared" ref="P53" si="541">IFERROR(O53/$D53,"-")</f>
        <v>1.6947299365842991E-3</v>
      </c>
      <c r="Q53" s="143">
        <f t="shared" si="474"/>
        <v>2813</v>
      </c>
      <c r="R53" s="144">
        <f t="shared" ref="R53" si="542">IFERROR(Q53/$D53,"-")</f>
        <v>0.15378307456811721</v>
      </c>
      <c r="S53" s="143">
        <v>246</v>
      </c>
      <c r="T53" s="144">
        <f t="shared" ref="T53" si="543">IFERROR(S53/$D53,"-")</f>
        <v>1.344850207741089E-2</v>
      </c>
      <c r="U53" s="143">
        <v>2567</v>
      </c>
      <c r="V53" s="144">
        <f t="shared" ref="V53" si="544">IFERROR(U53/$D53,"-")</f>
        <v>0.14033457249070633</v>
      </c>
      <c r="W53" s="143">
        <v>9405</v>
      </c>
      <c r="X53" s="144">
        <f t="shared" ref="X53" si="545">IFERROR(W53/$D53,"-")</f>
        <v>0.51415919527662368</v>
      </c>
      <c r="Y53" s="143">
        <v>71</v>
      </c>
      <c r="Z53" s="144">
        <f t="shared" ref="Z53" si="546">IFERROR(Y53/$D53,"-")</f>
        <v>3.8814782418543628E-3</v>
      </c>
      <c r="AA53" s="143">
        <f t="shared" si="12"/>
        <v>3804</v>
      </c>
      <c r="AB53" s="144">
        <f t="shared" ref="AB53" si="547">IFERROR(AA53/$D53,"-")</f>
        <v>0.20795976383118303</v>
      </c>
      <c r="AC53" s="143">
        <v>1027</v>
      </c>
      <c r="AD53" s="144">
        <f t="shared" ref="AD53" si="548">IFERROR(AC53/$D53,"-")</f>
        <v>5.6144762737808877E-2</v>
      </c>
      <c r="AE53" s="143">
        <v>2777</v>
      </c>
      <c r="AF53" s="144">
        <f t="shared" ref="AF53" si="549">IFERROR(AE53/$D53,"-")</f>
        <v>0.15181500109337415</v>
      </c>
      <c r="AG53" s="154"/>
      <c r="AH53" s="154"/>
      <c r="AI53" s="154"/>
      <c r="AJ53" s="154"/>
      <c r="AK53" s="154"/>
      <c r="AL53" s="154"/>
      <c r="AM53" s="50"/>
      <c r="AN53" s="6"/>
      <c r="AO53" s="6"/>
      <c r="AP53" s="6"/>
      <c r="AQ53" s="6"/>
      <c r="AR53" s="28"/>
      <c r="AS53" s="28"/>
      <c r="AT53" s="28"/>
      <c r="AU53" s="28"/>
    </row>
    <row r="54" spans="2:47" s="51" customFormat="1">
      <c r="B54" s="54">
        <v>49</v>
      </c>
      <c r="C54" s="97" t="s">
        <v>27</v>
      </c>
      <c r="D54" s="142">
        <v>18618</v>
      </c>
      <c r="E54" s="106">
        <v>2633</v>
      </c>
      <c r="F54" s="142">
        <f>D54-E54</f>
        <v>15985</v>
      </c>
      <c r="G54" s="143">
        <v>374</v>
      </c>
      <c r="H54" s="144">
        <f t="shared" si="1"/>
        <v>2.0088086797722633E-2</v>
      </c>
      <c r="I54" s="143">
        <f>SUM(K54,M54)</f>
        <v>775</v>
      </c>
      <c r="J54" s="144">
        <f t="shared" si="1"/>
        <v>4.1626383070147169E-2</v>
      </c>
      <c r="K54" s="143">
        <v>210</v>
      </c>
      <c r="L54" s="144">
        <f t="shared" ref="L54" si="550">IFERROR(K54/$D54,"-")</f>
        <v>1.1279407025459234E-2</v>
      </c>
      <c r="M54" s="143">
        <v>565</v>
      </c>
      <c r="N54" s="144">
        <f t="shared" ref="N54" si="551">IFERROR(M54/$D54,"-")</f>
        <v>3.0346976044687935E-2</v>
      </c>
      <c r="O54" s="143">
        <v>0</v>
      </c>
      <c r="P54" s="144">
        <f t="shared" ref="P54" si="552">IFERROR(O54/$D54,"-")</f>
        <v>0</v>
      </c>
      <c r="Q54" s="143">
        <f>SUM(S54,U54)</f>
        <v>1484</v>
      </c>
      <c r="R54" s="144">
        <f t="shared" ref="R54" si="553">IFERROR(Q54/$D54,"-")</f>
        <v>7.9707809646578587E-2</v>
      </c>
      <c r="S54" s="143">
        <v>137</v>
      </c>
      <c r="T54" s="144">
        <f t="shared" ref="T54" si="554">IFERROR(S54/$D54,"-")</f>
        <v>7.3584702975614995E-3</v>
      </c>
      <c r="U54" s="143">
        <v>1347</v>
      </c>
      <c r="V54" s="144">
        <f t="shared" ref="V54" si="555">IFERROR(U54/$D54,"-")</f>
        <v>7.2349339349017078E-2</v>
      </c>
      <c r="W54" s="143">
        <v>11954</v>
      </c>
      <c r="X54" s="144">
        <f t="shared" ref="X54" si="556">IFERROR(W54/$D54,"-")</f>
        <v>0.64206681705876034</v>
      </c>
      <c r="Y54" s="143">
        <v>82</v>
      </c>
      <c r="Z54" s="144">
        <f t="shared" ref="Z54" si="557">IFERROR(Y54/$D54,"-")</f>
        <v>4.4043398861317003E-3</v>
      </c>
      <c r="AA54" s="143">
        <f t="shared" si="12"/>
        <v>3949</v>
      </c>
      <c r="AB54" s="144">
        <f t="shared" ref="AB54" si="558">IFERROR(AA54/$D54,"-")</f>
        <v>0.21210656354065957</v>
      </c>
      <c r="AC54" s="143">
        <v>1153</v>
      </c>
      <c r="AD54" s="144">
        <f t="shared" ref="AD54" si="559">IFERROR(AC54/$D54,"-")</f>
        <v>6.1929315715973786E-2</v>
      </c>
      <c r="AE54" s="143">
        <v>2796</v>
      </c>
      <c r="AF54" s="144">
        <f t="shared" ref="AF54" si="560">IFERROR(AE54/$D54,"-")</f>
        <v>0.15017724782468578</v>
      </c>
      <c r="AG54" s="154"/>
      <c r="AH54" s="154"/>
      <c r="AI54" s="154"/>
      <c r="AJ54" s="154"/>
      <c r="AK54" s="154"/>
      <c r="AL54" s="154"/>
      <c r="AM54" s="50"/>
      <c r="AN54" s="6"/>
      <c r="AO54" s="6"/>
      <c r="AP54" s="6"/>
      <c r="AQ54" s="6"/>
      <c r="AR54" s="28"/>
      <c r="AS54" s="28"/>
      <c r="AT54" s="28"/>
      <c r="AU54" s="28"/>
    </row>
    <row r="55" spans="2:47" s="51" customFormat="1">
      <c r="B55" s="54">
        <v>50</v>
      </c>
      <c r="C55" s="97" t="s">
        <v>16</v>
      </c>
      <c r="D55" s="142">
        <v>16422</v>
      </c>
      <c r="E55" s="106">
        <v>3370</v>
      </c>
      <c r="F55" s="142">
        <f t="shared" ref="F55:F58" si="561">D55-E55</f>
        <v>13052</v>
      </c>
      <c r="G55" s="143">
        <v>534</v>
      </c>
      <c r="H55" s="144">
        <f t="shared" si="1"/>
        <v>3.2517354767994153E-2</v>
      </c>
      <c r="I55" s="143">
        <f t="shared" ref="I55:I61" si="562">SUM(K55,M55)</f>
        <v>930</v>
      </c>
      <c r="J55" s="144">
        <f t="shared" si="1"/>
        <v>5.6631348191450492E-2</v>
      </c>
      <c r="K55" s="143">
        <v>335</v>
      </c>
      <c r="L55" s="144">
        <f t="shared" ref="L55" si="563">IFERROR(K55/$D55,"-")</f>
        <v>2.039946413347948E-2</v>
      </c>
      <c r="M55" s="143">
        <v>595</v>
      </c>
      <c r="N55" s="144">
        <f t="shared" ref="N55" si="564">IFERROR(M55/$D55,"-")</f>
        <v>3.6231884057971016E-2</v>
      </c>
      <c r="O55" s="143">
        <v>0</v>
      </c>
      <c r="P55" s="144">
        <f t="shared" ref="P55" si="565">IFERROR(O55/$D55,"-")</f>
        <v>0</v>
      </c>
      <c r="Q55" s="143">
        <f t="shared" ref="Q55:Q61" si="566">SUM(S55,U55)</f>
        <v>1906</v>
      </c>
      <c r="R55" s="144">
        <f t="shared" ref="R55" si="567">IFERROR(Q55/$D55,"-")</f>
        <v>0.11606381683108026</v>
      </c>
      <c r="S55" s="143">
        <v>161</v>
      </c>
      <c r="T55" s="144">
        <f t="shared" ref="T55" si="568">IFERROR(S55/$D55,"-")</f>
        <v>9.8039215686274508E-3</v>
      </c>
      <c r="U55" s="143">
        <v>1745</v>
      </c>
      <c r="V55" s="144">
        <f t="shared" ref="V55" si="569">IFERROR(U55/$D55,"-")</f>
        <v>0.1062598952624528</v>
      </c>
      <c r="W55" s="143">
        <v>9505</v>
      </c>
      <c r="X55" s="144">
        <f t="shared" ref="X55" si="570">IFERROR(W55/$D55,"-")</f>
        <v>0.57879673608573867</v>
      </c>
      <c r="Y55" s="143">
        <v>94</v>
      </c>
      <c r="Z55" s="144">
        <f t="shared" ref="Z55" si="571">IFERROR(Y55/$D55,"-")</f>
        <v>5.7240287419315552E-3</v>
      </c>
      <c r="AA55" s="143">
        <f t="shared" si="12"/>
        <v>3453</v>
      </c>
      <c r="AB55" s="144">
        <f t="shared" ref="AB55" si="572">IFERROR(AA55/$D55,"-")</f>
        <v>0.21026671538180489</v>
      </c>
      <c r="AC55" s="143">
        <v>840</v>
      </c>
      <c r="AD55" s="144">
        <f t="shared" ref="AD55" si="573">IFERROR(AC55/$D55,"-")</f>
        <v>5.1150895140664961E-2</v>
      </c>
      <c r="AE55" s="143">
        <v>2613</v>
      </c>
      <c r="AF55" s="144">
        <f t="shared" ref="AF55" si="574">IFERROR(AE55/$D55,"-")</f>
        <v>0.15911582024113993</v>
      </c>
      <c r="AG55" s="154"/>
      <c r="AH55" s="154"/>
      <c r="AI55" s="154"/>
      <c r="AJ55" s="154"/>
      <c r="AK55" s="154"/>
      <c r="AL55" s="154"/>
      <c r="AM55" s="50"/>
      <c r="AN55" s="6"/>
      <c r="AO55" s="6"/>
      <c r="AP55" s="6"/>
      <c r="AQ55" s="6"/>
      <c r="AR55" s="28"/>
      <c r="AS55" s="28"/>
      <c r="AT55" s="28"/>
      <c r="AU55" s="28"/>
    </row>
    <row r="56" spans="2:47" s="51" customFormat="1">
      <c r="B56" s="54">
        <v>51</v>
      </c>
      <c r="C56" s="97" t="s">
        <v>48</v>
      </c>
      <c r="D56" s="142">
        <v>21745</v>
      </c>
      <c r="E56" s="106">
        <v>6327</v>
      </c>
      <c r="F56" s="142">
        <f t="shared" si="561"/>
        <v>15418</v>
      </c>
      <c r="G56" s="143">
        <v>847</v>
      </c>
      <c r="H56" s="144">
        <f t="shared" si="1"/>
        <v>3.8951483099563117E-2</v>
      </c>
      <c r="I56" s="143">
        <f t="shared" si="562"/>
        <v>1767</v>
      </c>
      <c r="J56" s="144">
        <f t="shared" si="1"/>
        <v>8.1260059783858363E-2</v>
      </c>
      <c r="K56" s="143">
        <v>430</v>
      </c>
      <c r="L56" s="144">
        <f t="shared" ref="L56" si="575">IFERROR(K56/$D56,"-")</f>
        <v>1.9774660841572776E-2</v>
      </c>
      <c r="M56" s="143">
        <v>1337</v>
      </c>
      <c r="N56" s="144">
        <f t="shared" ref="N56" si="576">IFERROR(M56/$D56,"-")</f>
        <v>6.148539894228558E-2</v>
      </c>
      <c r="O56" s="143">
        <v>38</v>
      </c>
      <c r="P56" s="144">
        <f t="shared" ref="P56" si="577">IFERROR(O56/$D56,"-")</f>
        <v>1.7475281673948035E-3</v>
      </c>
      <c r="Q56" s="143">
        <f t="shared" si="566"/>
        <v>3675</v>
      </c>
      <c r="R56" s="144">
        <f t="shared" ref="R56" si="578">IFERROR(Q56/$D56,"-")</f>
        <v>0.1690043688204185</v>
      </c>
      <c r="S56" s="143">
        <v>314</v>
      </c>
      <c r="T56" s="144">
        <f t="shared" ref="T56" si="579">IFERROR(S56/$D56,"-")</f>
        <v>1.4440101172683375E-2</v>
      </c>
      <c r="U56" s="143">
        <v>3361</v>
      </c>
      <c r="V56" s="144">
        <f t="shared" ref="V56" si="580">IFERROR(U56/$D56,"-")</f>
        <v>0.15456426764773512</v>
      </c>
      <c r="W56" s="143">
        <v>10806</v>
      </c>
      <c r="X56" s="144">
        <f t="shared" ref="X56" si="581">IFERROR(W56/$D56,"-")</f>
        <v>0.49694182570705908</v>
      </c>
      <c r="Y56" s="143">
        <v>112</v>
      </c>
      <c r="Z56" s="144">
        <f t="shared" ref="Z56" si="582">IFERROR(Y56/$D56,"-")</f>
        <v>5.1506093354794207E-3</v>
      </c>
      <c r="AA56" s="143">
        <f t="shared" si="12"/>
        <v>4500</v>
      </c>
      <c r="AB56" s="144">
        <f t="shared" ref="AB56" si="583">IFERROR(AA56/$D56,"-")</f>
        <v>0.20694412508622673</v>
      </c>
      <c r="AC56" s="143">
        <v>1226</v>
      </c>
      <c r="AD56" s="144">
        <f t="shared" ref="AD56" si="584">IFERROR(AC56/$D56,"-")</f>
        <v>5.638077719015866E-2</v>
      </c>
      <c r="AE56" s="143">
        <v>3274</v>
      </c>
      <c r="AF56" s="144">
        <f t="shared" ref="AF56" si="585">IFERROR(AE56/$D56,"-")</f>
        <v>0.15056334789606807</v>
      </c>
      <c r="AG56" s="154"/>
      <c r="AH56" s="154"/>
      <c r="AI56" s="154"/>
      <c r="AJ56" s="154"/>
      <c r="AK56" s="154"/>
      <c r="AL56" s="154"/>
      <c r="AM56" s="50"/>
      <c r="AN56" s="6"/>
      <c r="AO56" s="6"/>
      <c r="AP56" s="6"/>
      <c r="AQ56" s="6"/>
      <c r="AR56" s="28"/>
      <c r="AS56" s="28"/>
      <c r="AT56" s="28"/>
      <c r="AU56" s="28"/>
    </row>
    <row r="57" spans="2:47" s="51" customFormat="1">
      <c r="B57" s="54">
        <v>52</v>
      </c>
      <c r="C57" s="97" t="s">
        <v>4</v>
      </c>
      <c r="D57" s="142">
        <v>17967</v>
      </c>
      <c r="E57" s="106">
        <v>4492</v>
      </c>
      <c r="F57" s="142">
        <f t="shared" si="561"/>
        <v>13475</v>
      </c>
      <c r="G57" s="143">
        <v>626</v>
      </c>
      <c r="H57" s="144">
        <f t="shared" si="1"/>
        <v>3.4841654143707906E-2</v>
      </c>
      <c r="I57" s="143">
        <f t="shared" si="562"/>
        <v>1114</v>
      </c>
      <c r="J57" s="144">
        <f t="shared" si="1"/>
        <v>6.2002560249346021E-2</v>
      </c>
      <c r="K57" s="143">
        <v>272</v>
      </c>
      <c r="L57" s="144">
        <f t="shared" ref="L57" si="586">IFERROR(K57/$D57,"-")</f>
        <v>1.5138865698224523E-2</v>
      </c>
      <c r="M57" s="143">
        <v>842</v>
      </c>
      <c r="N57" s="144">
        <f t="shared" ref="N57" si="587">IFERROR(M57/$D57,"-")</f>
        <v>4.68636945511215E-2</v>
      </c>
      <c r="O57" s="143">
        <v>29</v>
      </c>
      <c r="P57" s="144">
        <f t="shared" ref="P57" si="588">IFERROR(O57/$D57,"-")</f>
        <v>1.6140702398842323E-3</v>
      </c>
      <c r="Q57" s="143">
        <f t="shared" si="566"/>
        <v>2723</v>
      </c>
      <c r="R57" s="144">
        <f t="shared" ref="R57" si="589">IFERROR(Q57/$D57,"-")</f>
        <v>0.15155562976568152</v>
      </c>
      <c r="S57" s="143">
        <v>252</v>
      </c>
      <c r="T57" s="144">
        <f t="shared" ref="T57" si="590">IFERROR(S57/$D57,"-")</f>
        <v>1.402571380864919E-2</v>
      </c>
      <c r="U57" s="143">
        <v>2471</v>
      </c>
      <c r="V57" s="144">
        <f t="shared" ref="V57" si="591">IFERROR(U57/$D57,"-")</f>
        <v>0.13752991595703234</v>
      </c>
      <c r="W57" s="143">
        <v>9380</v>
      </c>
      <c r="X57" s="144">
        <f t="shared" ref="X57" si="592">IFERROR(W57/$D57,"-")</f>
        <v>0.52206823621083098</v>
      </c>
      <c r="Y57" s="143">
        <v>125</v>
      </c>
      <c r="Z57" s="144">
        <f t="shared" ref="Z57" si="593">IFERROR(Y57/$D57,"-")</f>
        <v>6.9571993098458285E-3</v>
      </c>
      <c r="AA57" s="143">
        <f t="shared" si="12"/>
        <v>3970</v>
      </c>
      <c r="AB57" s="144">
        <f t="shared" ref="AB57" si="594">IFERROR(AA57/$D57,"-")</f>
        <v>0.22096065008070351</v>
      </c>
      <c r="AC57" s="143">
        <v>1117</v>
      </c>
      <c r="AD57" s="144">
        <f t="shared" ref="AD57" si="595">IFERROR(AC57/$D57,"-")</f>
        <v>6.2169533032782325E-2</v>
      </c>
      <c r="AE57" s="143">
        <v>2853</v>
      </c>
      <c r="AF57" s="144">
        <f t="shared" ref="AF57" si="596">IFERROR(AE57/$D57,"-")</f>
        <v>0.15879111704792118</v>
      </c>
      <c r="AG57" s="154"/>
      <c r="AH57" s="154"/>
      <c r="AI57" s="154"/>
      <c r="AJ57" s="154"/>
      <c r="AK57" s="154"/>
      <c r="AL57" s="154"/>
      <c r="AM57" s="50"/>
      <c r="AN57" s="6"/>
      <c r="AO57" s="6"/>
      <c r="AP57" s="6"/>
      <c r="AQ57" s="6"/>
      <c r="AR57" s="28"/>
      <c r="AS57" s="28"/>
      <c r="AT57" s="28"/>
      <c r="AU57" s="28"/>
    </row>
    <row r="58" spans="2:47" s="51" customFormat="1">
      <c r="B58" s="54">
        <v>53</v>
      </c>
      <c r="C58" s="97" t="s">
        <v>22</v>
      </c>
      <c r="D58" s="142">
        <v>10047</v>
      </c>
      <c r="E58" s="106">
        <v>2121</v>
      </c>
      <c r="F58" s="142">
        <f t="shared" si="561"/>
        <v>7926</v>
      </c>
      <c r="G58" s="143">
        <v>355</v>
      </c>
      <c r="H58" s="144">
        <f t="shared" si="1"/>
        <v>3.533393052652533E-2</v>
      </c>
      <c r="I58" s="143">
        <f t="shared" si="562"/>
        <v>573</v>
      </c>
      <c r="J58" s="144">
        <f t="shared" si="1"/>
        <v>5.7031949835771874E-2</v>
      </c>
      <c r="K58" s="143">
        <v>149</v>
      </c>
      <c r="L58" s="144">
        <f t="shared" ref="L58" si="597">IFERROR(K58/$D58,"-")</f>
        <v>1.4830297601274012E-2</v>
      </c>
      <c r="M58" s="143">
        <v>424</v>
      </c>
      <c r="N58" s="144">
        <f t="shared" ref="N58" si="598">IFERROR(M58/$D58,"-")</f>
        <v>4.2201652234497858E-2</v>
      </c>
      <c r="O58" s="143">
        <v>0</v>
      </c>
      <c r="P58" s="144">
        <f t="shared" ref="P58" si="599">IFERROR(O58/$D58,"-")</f>
        <v>0</v>
      </c>
      <c r="Q58" s="143">
        <f t="shared" si="566"/>
        <v>1193</v>
      </c>
      <c r="R58" s="144">
        <f t="shared" ref="R58" si="600">IFERROR(Q58/$D58,"-")</f>
        <v>0.11874191300885836</v>
      </c>
      <c r="S58" s="143">
        <v>111</v>
      </c>
      <c r="T58" s="144">
        <f t="shared" ref="T58" si="601">IFERROR(S58/$D58,"-")</f>
        <v>1.1048074051955807E-2</v>
      </c>
      <c r="U58" s="143">
        <v>1082</v>
      </c>
      <c r="V58" s="144">
        <f t="shared" ref="V58" si="602">IFERROR(U58/$D58,"-")</f>
        <v>0.10769383895690256</v>
      </c>
      <c r="W58" s="143">
        <v>5880</v>
      </c>
      <c r="X58" s="144">
        <f t="shared" ref="X58" si="603">IFERROR(W58/$D58,"-")</f>
        <v>0.58524932815765895</v>
      </c>
      <c r="Y58" s="143">
        <v>50</v>
      </c>
      <c r="Z58" s="144">
        <f t="shared" ref="Z58" si="604">IFERROR(Y58/$D58,"-")</f>
        <v>4.9766099333134273E-3</v>
      </c>
      <c r="AA58" s="143">
        <f t="shared" si="12"/>
        <v>1996</v>
      </c>
      <c r="AB58" s="144">
        <f t="shared" ref="AB58" si="605">IFERROR(AA58/$D58,"-")</f>
        <v>0.198666268537872</v>
      </c>
      <c r="AC58" s="143">
        <v>554</v>
      </c>
      <c r="AD58" s="144">
        <f t="shared" ref="AD58" si="606">IFERROR(AC58/$D58,"-")</f>
        <v>5.5140838061112772E-2</v>
      </c>
      <c r="AE58" s="143">
        <v>1442</v>
      </c>
      <c r="AF58" s="144">
        <f t="shared" ref="AF58" si="607">IFERROR(AE58/$D58,"-")</f>
        <v>0.14352543047675922</v>
      </c>
      <c r="AG58" s="154"/>
      <c r="AH58" s="154"/>
      <c r="AI58" s="154"/>
      <c r="AJ58" s="154"/>
      <c r="AK58" s="154"/>
      <c r="AL58" s="154"/>
      <c r="AM58" s="50"/>
      <c r="AN58" s="6"/>
      <c r="AO58" s="6"/>
      <c r="AP58" s="6"/>
      <c r="AQ58" s="6"/>
      <c r="AR58" s="28"/>
      <c r="AS58" s="28"/>
      <c r="AT58" s="28"/>
      <c r="AU58" s="28"/>
    </row>
    <row r="59" spans="2:47" s="51" customFormat="1">
      <c r="B59" s="54">
        <v>54</v>
      </c>
      <c r="C59" s="97" t="s">
        <v>28</v>
      </c>
      <c r="D59" s="142">
        <v>16654</v>
      </c>
      <c r="E59" s="106">
        <v>4703</v>
      </c>
      <c r="F59" s="142">
        <f>D59-E59</f>
        <v>11951</v>
      </c>
      <c r="G59" s="143">
        <v>845</v>
      </c>
      <c r="H59" s="144">
        <f t="shared" si="1"/>
        <v>5.0738561306593009E-2</v>
      </c>
      <c r="I59" s="143">
        <f t="shared" si="562"/>
        <v>1296</v>
      </c>
      <c r="J59" s="144">
        <f t="shared" si="1"/>
        <v>7.7819142548336731E-2</v>
      </c>
      <c r="K59" s="143">
        <v>340</v>
      </c>
      <c r="L59" s="144">
        <f t="shared" ref="L59" si="608">IFERROR(K59/$D59,"-")</f>
        <v>2.0415515792001921E-2</v>
      </c>
      <c r="M59" s="143">
        <v>956</v>
      </c>
      <c r="N59" s="144">
        <f t="shared" ref="N59" si="609">IFERROR(M59/$D59,"-")</f>
        <v>5.7403626756334813E-2</v>
      </c>
      <c r="O59" s="143">
        <v>1</v>
      </c>
      <c r="P59" s="144">
        <f t="shared" ref="P59" si="610">IFERROR(O59/$D59,"-")</f>
        <v>6.0045634682358595E-5</v>
      </c>
      <c r="Q59" s="143">
        <f t="shared" si="566"/>
        <v>2561</v>
      </c>
      <c r="R59" s="144">
        <f t="shared" ref="R59" si="611">IFERROR(Q59/$D59,"-")</f>
        <v>0.15377687042152036</v>
      </c>
      <c r="S59" s="143">
        <v>257</v>
      </c>
      <c r="T59" s="144">
        <f t="shared" ref="T59" si="612">IFERROR(S59/$D59,"-")</f>
        <v>1.5431728113366159E-2</v>
      </c>
      <c r="U59" s="143">
        <v>2304</v>
      </c>
      <c r="V59" s="144">
        <f t="shared" ref="V59" si="613">IFERROR(U59/$D59,"-")</f>
        <v>0.1383451423081542</v>
      </c>
      <c r="W59" s="143">
        <v>8458</v>
      </c>
      <c r="X59" s="144">
        <f t="shared" ref="X59" si="614">IFERROR(W59/$D59,"-")</f>
        <v>0.50786597814338896</v>
      </c>
      <c r="Y59" s="143">
        <v>64</v>
      </c>
      <c r="Z59" s="144">
        <f t="shared" ref="Z59" si="615">IFERROR(Y59/$D59,"-")</f>
        <v>3.8429206196709501E-3</v>
      </c>
      <c r="AA59" s="143">
        <f t="shared" si="12"/>
        <v>3429</v>
      </c>
      <c r="AB59" s="144">
        <f t="shared" ref="AB59" si="616">IFERROR(AA59/$D59,"-")</f>
        <v>0.20589648132580762</v>
      </c>
      <c r="AC59" s="143">
        <v>917</v>
      </c>
      <c r="AD59" s="144">
        <f t="shared" ref="AD59" si="617">IFERROR(AC59/$D59,"-")</f>
        <v>5.5061847003722832E-2</v>
      </c>
      <c r="AE59" s="143">
        <v>2512</v>
      </c>
      <c r="AF59" s="144">
        <f t="shared" ref="AF59" si="618">IFERROR(AE59/$D59,"-")</f>
        <v>0.15083463432208477</v>
      </c>
      <c r="AG59" s="154"/>
      <c r="AH59" s="154"/>
      <c r="AI59" s="154"/>
      <c r="AJ59" s="154"/>
      <c r="AK59" s="154"/>
      <c r="AL59" s="154"/>
      <c r="AM59" s="50"/>
      <c r="AN59" s="6"/>
      <c r="AO59" s="6"/>
      <c r="AP59" s="6"/>
      <c r="AQ59" s="6"/>
      <c r="AR59" s="28"/>
      <c r="AS59" s="28"/>
      <c r="AT59" s="28"/>
      <c r="AU59" s="28"/>
    </row>
    <row r="60" spans="2:47" s="51" customFormat="1">
      <c r="B60" s="54">
        <v>55</v>
      </c>
      <c r="C60" s="97" t="s">
        <v>17</v>
      </c>
      <c r="D60" s="142">
        <v>17503</v>
      </c>
      <c r="E60" s="106">
        <v>4192</v>
      </c>
      <c r="F60" s="142">
        <f t="shared" ref="F60:F61" si="619">D60-E60</f>
        <v>13311</v>
      </c>
      <c r="G60" s="143">
        <v>550</v>
      </c>
      <c r="H60" s="144">
        <f t="shared" si="1"/>
        <v>3.1423184596926244E-2</v>
      </c>
      <c r="I60" s="143">
        <f t="shared" si="562"/>
        <v>1166</v>
      </c>
      <c r="J60" s="144">
        <f t="shared" si="1"/>
        <v>6.6617151345483627E-2</v>
      </c>
      <c r="K60" s="143">
        <v>369</v>
      </c>
      <c r="L60" s="144">
        <f t="shared" ref="L60" si="620">IFERROR(K60/$D60,"-")</f>
        <v>2.1082100211392334E-2</v>
      </c>
      <c r="M60" s="143">
        <v>797</v>
      </c>
      <c r="N60" s="144">
        <f t="shared" ref="N60" si="621">IFERROR(M60/$D60,"-")</f>
        <v>4.5535051134091301E-2</v>
      </c>
      <c r="O60" s="143">
        <v>0</v>
      </c>
      <c r="P60" s="144">
        <f t="shared" ref="P60" si="622">IFERROR(O60/$D60,"-")</f>
        <v>0</v>
      </c>
      <c r="Q60" s="143">
        <f t="shared" si="566"/>
        <v>2476</v>
      </c>
      <c r="R60" s="144">
        <f t="shared" ref="R60" si="623">IFERROR(Q60/$D60,"-")</f>
        <v>0.14146146374907159</v>
      </c>
      <c r="S60" s="143">
        <v>223</v>
      </c>
      <c r="T60" s="144">
        <f t="shared" ref="T60" si="624">IFERROR(S60/$D60,"-")</f>
        <v>1.2740673027481003E-2</v>
      </c>
      <c r="U60" s="143">
        <v>2253</v>
      </c>
      <c r="V60" s="144">
        <f t="shared" ref="V60" si="625">IFERROR(U60/$D60,"-")</f>
        <v>0.12872079072159059</v>
      </c>
      <c r="W60" s="143">
        <v>9721</v>
      </c>
      <c r="X60" s="144">
        <f t="shared" ref="X60" si="626">IFERROR(W60/$D60,"-")</f>
        <v>0.55539050448494542</v>
      </c>
      <c r="Y60" s="143">
        <v>74</v>
      </c>
      <c r="Z60" s="144">
        <f t="shared" ref="Z60" si="627">IFERROR(Y60/$D60,"-")</f>
        <v>4.2278466548591673E-3</v>
      </c>
      <c r="AA60" s="143">
        <f t="shared" si="12"/>
        <v>3516</v>
      </c>
      <c r="AB60" s="144">
        <f t="shared" ref="AB60" si="628">IFERROR(AA60/$D60,"-")</f>
        <v>0.20087984916871393</v>
      </c>
      <c r="AC60" s="143">
        <v>886</v>
      </c>
      <c r="AD60" s="144">
        <f t="shared" ref="AD60" si="629">IFERROR(AC60/$D60,"-")</f>
        <v>5.0619893732503002E-2</v>
      </c>
      <c r="AE60" s="143">
        <v>2630</v>
      </c>
      <c r="AF60" s="144">
        <f t="shared" ref="AF60" si="630">IFERROR(AE60/$D60,"-")</f>
        <v>0.15025995543621093</v>
      </c>
      <c r="AG60" s="154"/>
      <c r="AH60" s="154"/>
      <c r="AI60" s="154"/>
      <c r="AJ60" s="154"/>
      <c r="AK60" s="154"/>
      <c r="AL60" s="154"/>
      <c r="AM60" s="50"/>
      <c r="AN60" s="6"/>
      <c r="AO60" s="6"/>
      <c r="AP60" s="6"/>
      <c r="AQ60" s="6"/>
      <c r="AR60" s="28"/>
      <c r="AS60" s="28"/>
      <c r="AT60" s="28"/>
      <c r="AU60" s="28"/>
    </row>
    <row r="61" spans="2:47" s="51" customFormat="1">
      <c r="B61" s="54">
        <v>56</v>
      </c>
      <c r="C61" s="97" t="s">
        <v>10</v>
      </c>
      <c r="D61" s="142">
        <v>11001</v>
      </c>
      <c r="E61" s="106">
        <v>1700</v>
      </c>
      <c r="F61" s="142">
        <f t="shared" si="619"/>
        <v>9301</v>
      </c>
      <c r="G61" s="143">
        <v>247</v>
      </c>
      <c r="H61" s="144">
        <f t="shared" si="1"/>
        <v>2.2452504317789293E-2</v>
      </c>
      <c r="I61" s="143">
        <f t="shared" si="562"/>
        <v>500</v>
      </c>
      <c r="J61" s="144">
        <f t="shared" si="1"/>
        <v>4.5450413598763749E-2</v>
      </c>
      <c r="K61" s="143">
        <v>113</v>
      </c>
      <c r="L61" s="144">
        <f t="shared" ref="L61" si="631">IFERROR(K61/$D61,"-")</f>
        <v>1.0271793473320608E-2</v>
      </c>
      <c r="M61" s="143">
        <v>387</v>
      </c>
      <c r="N61" s="144">
        <f t="shared" ref="N61" si="632">IFERROR(M61/$D61,"-")</f>
        <v>3.5178620125443143E-2</v>
      </c>
      <c r="O61" s="143">
        <v>0</v>
      </c>
      <c r="P61" s="144">
        <f t="shared" ref="P61" si="633">IFERROR(O61/$D61,"-")</f>
        <v>0</v>
      </c>
      <c r="Q61" s="143">
        <f t="shared" si="566"/>
        <v>953</v>
      </c>
      <c r="R61" s="144">
        <f t="shared" ref="R61" si="634">IFERROR(Q61/$D61,"-")</f>
        <v>8.6628488319243704E-2</v>
      </c>
      <c r="S61" s="143">
        <v>125</v>
      </c>
      <c r="T61" s="144">
        <f t="shared" ref="T61" si="635">IFERROR(S61/$D61,"-")</f>
        <v>1.1362603399690937E-2</v>
      </c>
      <c r="U61" s="143">
        <v>828</v>
      </c>
      <c r="V61" s="144">
        <f t="shared" ref="V61" si="636">IFERROR(U61/$D61,"-")</f>
        <v>7.5265884919552772E-2</v>
      </c>
      <c r="W61" s="143">
        <v>6881</v>
      </c>
      <c r="X61" s="144">
        <f t="shared" ref="X61" si="637">IFERROR(W61/$D61,"-")</f>
        <v>0.62548859194618667</v>
      </c>
      <c r="Y61" s="143">
        <v>59</v>
      </c>
      <c r="Z61" s="144">
        <f t="shared" ref="Z61" si="638">IFERROR(Y61/$D61,"-")</f>
        <v>5.3631488046541227E-3</v>
      </c>
      <c r="AA61" s="143">
        <f t="shared" si="12"/>
        <v>2361</v>
      </c>
      <c r="AB61" s="144">
        <f t="shared" ref="AB61" si="639">IFERROR(AA61/$D61,"-")</f>
        <v>0.21461685301336242</v>
      </c>
      <c r="AC61" s="143">
        <v>689</v>
      </c>
      <c r="AD61" s="144">
        <f t="shared" ref="AD61" si="640">IFERROR(AC61/$D61,"-")</f>
        <v>6.2630669939096439E-2</v>
      </c>
      <c r="AE61" s="143">
        <v>1672</v>
      </c>
      <c r="AF61" s="144">
        <f t="shared" ref="AF61" si="641">IFERROR(AE61/$D61,"-")</f>
        <v>0.15198618307426598</v>
      </c>
      <c r="AG61" s="154"/>
      <c r="AH61" s="154"/>
      <c r="AI61" s="154"/>
      <c r="AJ61" s="154"/>
      <c r="AK61" s="154"/>
      <c r="AL61" s="154"/>
      <c r="AM61" s="50"/>
      <c r="AN61" s="6"/>
      <c r="AO61" s="6"/>
      <c r="AP61" s="6"/>
      <c r="AQ61" s="6"/>
      <c r="AR61" s="28"/>
      <c r="AS61" s="28"/>
      <c r="AT61" s="28"/>
      <c r="AU61" s="28"/>
    </row>
    <row r="62" spans="2:47" s="51" customFormat="1">
      <c r="B62" s="54">
        <v>57</v>
      </c>
      <c r="C62" s="97" t="s">
        <v>49</v>
      </c>
      <c r="D62" s="142">
        <v>8042</v>
      </c>
      <c r="E62" s="106">
        <v>1362</v>
      </c>
      <c r="F62" s="142">
        <f>D62-E62</f>
        <v>6680</v>
      </c>
      <c r="G62" s="143">
        <v>230</v>
      </c>
      <c r="H62" s="144">
        <f t="shared" si="1"/>
        <v>2.8599850783387216E-2</v>
      </c>
      <c r="I62" s="143">
        <f>SUM(K62,M62)</f>
        <v>395</v>
      </c>
      <c r="J62" s="144">
        <f t="shared" si="1"/>
        <v>4.9117135041034571E-2</v>
      </c>
      <c r="K62" s="143">
        <v>82</v>
      </c>
      <c r="L62" s="144">
        <f t="shared" ref="L62" si="642">IFERROR(K62/$D62,"-")</f>
        <v>1.0196468540164138E-2</v>
      </c>
      <c r="M62" s="143">
        <v>313</v>
      </c>
      <c r="N62" s="144">
        <f t="shared" ref="N62" si="643">IFERROR(M62/$D62,"-")</f>
        <v>3.8920666500870428E-2</v>
      </c>
      <c r="O62" s="143">
        <v>0</v>
      </c>
      <c r="P62" s="144">
        <f t="shared" ref="P62" si="644">IFERROR(O62/$D62,"-")</f>
        <v>0</v>
      </c>
      <c r="Q62" s="143">
        <f>SUM(S62,U62)</f>
        <v>737</v>
      </c>
      <c r="R62" s="144">
        <f t="shared" ref="R62" si="645">IFERROR(Q62/$D62,"-")</f>
        <v>9.1643869684158163E-2</v>
      </c>
      <c r="S62" s="143">
        <v>62</v>
      </c>
      <c r="T62" s="144">
        <f t="shared" ref="T62" si="646">IFERROR(S62/$D62,"-")</f>
        <v>7.709524993782641E-3</v>
      </c>
      <c r="U62" s="143">
        <v>675</v>
      </c>
      <c r="V62" s="144">
        <f t="shared" ref="V62" si="647">IFERROR(U62/$D62,"-")</f>
        <v>8.3934344690375529E-2</v>
      </c>
      <c r="W62" s="143">
        <v>4995</v>
      </c>
      <c r="X62" s="144">
        <f t="shared" ref="X62" si="648">IFERROR(W62/$D62,"-")</f>
        <v>0.62111415070877896</v>
      </c>
      <c r="Y62" s="143">
        <v>44</v>
      </c>
      <c r="Z62" s="144">
        <f t="shared" ref="Z62" si="649">IFERROR(Y62/$D62,"-")</f>
        <v>5.4712758020392938E-3</v>
      </c>
      <c r="AA62" s="143">
        <f t="shared" si="12"/>
        <v>1641</v>
      </c>
      <c r="AB62" s="144">
        <f t="shared" ref="AB62" si="650">IFERROR(AA62/$D62,"-")</f>
        <v>0.20405371798060185</v>
      </c>
      <c r="AC62" s="143">
        <v>458</v>
      </c>
      <c r="AD62" s="144">
        <f t="shared" ref="AD62" si="651">IFERROR(AC62/$D62,"-")</f>
        <v>5.6951007212136286E-2</v>
      </c>
      <c r="AE62" s="143">
        <v>1183</v>
      </c>
      <c r="AF62" s="144">
        <f t="shared" ref="AF62" si="652">IFERROR(AE62/$D62,"-")</f>
        <v>0.14710271076846557</v>
      </c>
      <c r="AG62" s="154"/>
      <c r="AH62" s="154"/>
      <c r="AI62" s="154"/>
      <c r="AJ62" s="154"/>
      <c r="AK62" s="154"/>
      <c r="AL62" s="154"/>
      <c r="AM62" s="50"/>
      <c r="AN62" s="6"/>
      <c r="AO62" s="6"/>
      <c r="AP62" s="6"/>
      <c r="AQ62" s="6"/>
      <c r="AR62" s="28"/>
      <c r="AS62" s="28"/>
      <c r="AT62" s="28"/>
      <c r="AU62" s="28"/>
    </row>
    <row r="63" spans="2:47" s="51" customFormat="1">
      <c r="B63" s="54">
        <v>58</v>
      </c>
      <c r="C63" s="97" t="s">
        <v>29</v>
      </c>
      <c r="D63" s="142">
        <v>9372</v>
      </c>
      <c r="E63" s="106">
        <v>3060</v>
      </c>
      <c r="F63" s="142">
        <f t="shared" ref="F63:F66" si="653">D63-E63</f>
        <v>6312</v>
      </c>
      <c r="G63" s="143">
        <v>614</v>
      </c>
      <c r="H63" s="144">
        <f t="shared" si="1"/>
        <v>6.5514297908664101E-2</v>
      </c>
      <c r="I63" s="143">
        <f t="shared" ref="I63:I69" si="654">SUM(K63,M63)</f>
        <v>894</v>
      </c>
      <c r="J63" s="144">
        <f t="shared" si="1"/>
        <v>9.5390524967989762E-2</v>
      </c>
      <c r="K63" s="143">
        <v>211</v>
      </c>
      <c r="L63" s="144">
        <f t="shared" ref="L63" si="655">IFERROR(K63/$D63,"-")</f>
        <v>2.2513871105420403E-2</v>
      </c>
      <c r="M63" s="143">
        <v>683</v>
      </c>
      <c r="N63" s="144">
        <f t="shared" ref="N63" si="656">IFERROR(M63/$D63,"-")</f>
        <v>7.2876653862569349E-2</v>
      </c>
      <c r="O63" s="143">
        <v>0</v>
      </c>
      <c r="P63" s="144">
        <f t="shared" ref="P63" si="657">IFERROR(O63/$D63,"-")</f>
        <v>0</v>
      </c>
      <c r="Q63" s="143">
        <f t="shared" ref="Q63:Q69" si="658">SUM(S63,U63)</f>
        <v>1552</v>
      </c>
      <c r="R63" s="144">
        <f t="shared" ref="R63" si="659">IFERROR(Q63/$D63,"-")</f>
        <v>0.16559965855740505</v>
      </c>
      <c r="S63" s="143">
        <v>144</v>
      </c>
      <c r="T63" s="144">
        <f t="shared" ref="T63" si="660">IFERROR(S63/$D63,"-")</f>
        <v>1.5364916773367477E-2</v>
      </c>
      <c r="U63" s="143">
        <v>1408</v>
      </c>
      <c r="V63" s="144">
        <f t="shared" ref="V63" si="661">IFERROR(U63/$D63,"-")</f>
        <v>0.15023474178403756</v>
      </c>
      <c r="W63" s="143">
        <v>4437</v>
      </c>
      <c r="X63" s="144">
        <f t="shared" ref="X63" si="662">IFERROR(W63/$D63,"-")</f>
        <v>0.47343149807938539</v>
      </c>
      <c r="Y63" s="143">
        <v>33</v>
      </c>
      <c r="Z63" s="144">
        <f t="shared" ref="Z63" si="663">IFERROR(Y63/$D63,"-")</f>
        <v>3.5211267605633804E-3</v>
      </c>
      <c r="AA63" s="143">
        <f t="shared" si="12"/>
        <v>1842</v>
      </c>
      <c r="AB63" s="144">
        <f t="shared" ref="AB63" si="664">IFERROR(AA63/$D63,"-")</f>
        <v>0.19654289372599232</v>
      </c>
      <c r="AC63" s="143">
        <v>571</v>
      </c>
      <c r="AD63" s="144">
        <f t="shared" ref="AD63" si="665">IFERROR(AC63/$D63,"-")</f>
        <v>6.0926163038839097E-2</v>
      </c>
      <c r="AE63" s="143">
        <v>1271</v>
      </c>
      <c r="AF63" s="144">
        <f t="shared" ref="AF63" si="666">IFERROR(AE63/$D63,"-")</f>
        <v>0.13561673068715321</v>
      </c>
      <c r="AG63" s="154"/>
      <c r="AH63" s="154"/>
      <c r="AI63" s="154"/>
      <c r="AJ63" s="154"/>
      <c r="AK63" s="154"/>
      <c r="AL63" s="154"/>
      <c r="AM63" s="50"/>
      <c r="AN63" s="6"/>
      <c r="AO63" s="6"/>
      <c r="AP63" s="6"/>
      <c r="AQ63" s="6"/>
      <c r="AR63" s="28"/>
      <c r="AS63" s="28"/>
      <c r="AT63" s="28"/>
      <c r="AU63" s="28"/>
    </row>
    <row r="64" spans="2:47" s="51" customFormat="1">
      <c r="B64" s="54">
        <v>59</v>
      </c>
      <c r="C64" s="97" t="s">
        <v>23</v>
      </c>
      <c r="D64" s="142">
        <v>67969</v>
      </c>
      <c r="E64" s="106">
        <v>12023</v>
      </c>
      <c r="F64" s="142">
        <f t="shared" si="653"/>
        <v>55946</v>
      </c>
      <c r="G64" s="143">
        <v>1608</v>
      </c>
      <c r="H64" s="144">
        <f t="shared" si="1"/>
        <v>2.3657844017125455E-2</v>
      </c>
      <c r="I64" s="143">
        <f t="shared" si="654"/>
        <v>2879</v>
      </c>
      <c r="J64" s="144">
        <f t="shared" si="1"/>
        <v>4.2357545351557328E-2</v>
      </c>
      <c r="K64" s="143">
        <v>903</v>
      </c>
      <c r="L64" s="144">
        <f t="shared" ref="L64" si="667">IFERROR(K64/$D64,"-")</f>
        <v>1.3285468375288734E-2</v>
      </c>
      <c r="M64" s="143">
        <v>1976</v>
      </c>
      <c r="N64" s="144">
        <f t="shared" ref="N64" si="668">IFERROR(M64/$D64,"-")</f>
        <v>2.9072076976268593E-2</v>
      </c>
      <c r="O64" s="143">
        <v>60</v>
      </c>
      <c r="P64" s="144">
        <f t="shared" ref="P64" si="669">IFERROR(O64/$D64,"-")</f>
        <v>8.8275537377333784E-4</v>
      </c>
      <c r="Q64" s="143">
        <f t="shared" si="658"/>
        <v>7476</v>
      </c>
      <c r="R64" s="144">
        <f t="shared" ref="R64" si="670">IFERROR(Q64/$D64,"-")</f>
        <v>0.10999131957215789</v>
      </c>
      <c r="S64" s="143">
        <v>707</v>
      </c>
      <c r="T64" s="144">
        <f t="shared" ref="T64" si="671">IFERROR(S64/$D64,"-")</f>
        <v>1.0401800820962497E-2</v>
      </c>
      <c r="U64" s="143">
        <v>6769</v>
      </c>
      <c r="V64" s="144">
        <f t="shared" ref="V64" si="672">IFERROR(U64/$D64,"-")</f>
        <v>9.9589518751195399E-2</v>
      </c>
      <c r="W64" s="143">
        <v>40666</v>
      </c>
      <c r="X64" s="144">
        <f t="shared" ref="X64" si="673">IFERROR(W64/$D64,"-")</f>
        <v>0.59830216716444262</v>
      </c>
      <c r="Y64" s="143">
        <v>324</v>
      </c>
      <c r="Z64" s="144">
        <f t="shared" ref="Z64" si="674">IFERROR(Y64/$D64,"-")</f>
        <v>4.7668790183760246E-3</v>
      </c>
      <c r="AA64" s="143">
        <f t="shared" si="12"/>
        <v>14956</v>
      </c>
      <c r="AB64" s="144">
        <f t="shared" ref="AB64" si="675">IFERROR(AA64/$D64,"-")</f>
        <v>0.22004148950256736</v>
      </c>
      <c r="AC64" s="143">
        <v>4263</v>
      </c>
      <c r="AD64" s="144">
        <f t="shared" ref="AD64" si="676">IFERROR(AC64/$D64,"-")</f>
        <v>6.271976930659566E-2</v>
      </c>
      <c r="AE64" s="143">
        <v>10693</v>
      </c>
      <c r="AF64" s="144">
        <f t="shared" ref="AF64" si="677">IFERROR(AE64/$D64,"-")</f>
        <v>0.15732172019597168</v>
      </c>
      <c r="AG64" s="154"/>
      <c r="AH64" s="154"/>
      <c r="AI64" s="154"/>
      <c r="AJ64" s="154"/>
      <c r="AK64" s="154"/>
      <c r="AL64" s="154"/>
      <c r="AM64" s="50"/>
      <c r="AN64" s="6"/>
      <c r="AO64" s="6"/>
      <c r="AP64" s="6"/>
      <c r="AQ64" s="6"/>
      <c r="AR64" s="28"/>
      <c r="AS64" s="28"/>
      <c r="AT64" s="28"/>
      <c r="AU64" s="28"/>
    </row>
    <row r="65" spans="2:47" s="51" customFormat="1">
      <c r="B65" s="54">
        <v>60</v>
      </c>
      <c r="C65" s="97" t="s">
        <v>50</v>
      </c>
      <c r="D65" s="142">
        <v>8766</v>
      </c>
      <c r="E65" s="106">
        <v>1405</v>
      </c>
      <c r="F65" s="142">
        <f t="shared" si="653"/>
        <v>7361</v>
      </c>
      <c r="G65" s="143">
        <v>209</v>
      </c>
      <c r="H65" s="144">
        <f t="shared" si="1"/>
        <v>2.3842117271275384E-2</v>
      </c>
      <c r="I65" s="143">
        <f t="shared" si="654"/>
        <v>381</v>
      </c>
      <c r="J65" s="144">
        <f t="shared" si="1"/>
        <v>4.3463381245722105E-2</v>
      </c>
      <c r="K65" s="143">
        <v>95</v>
      </c>
      <c r="L65" s="144">
        <f t="shared" ref="L65" si="678">IFERROR(K65/$D65,"-")</f>
        <v>1.0837326032397902E-2</v>
      </c>
      <c r="M65" s="143">
        <v>286</v>
      </c>
      <c r="N65" s="144">
        <f t="shared" ref="N65" si="679">IFERROR(M65/$D65,"-")</f>
        <v>3.2626055213324207E-2</v>
      </c>
      <c r="O65" s="143">
        <v>0</v>
      </c>
      <c r="P65" s="144">
        <f t="shared" ref="P65" si="680">IFERROR(O65/$D65,"-")</f>
        <v>0</v>
      </c>
      <c r="Q65" s="143">
        <f t="shared" si="658"/>
        <v>815</v>
      </c>
      <c r="R65" s="144">
        <f t="shared" ref="R65" si="681">IFERROR(Q65/$D65,"-")</f>
        <v>9.2972849646360933E-2</v>
      </c>
      <c r="S65" s="143">
        <v>84</v>
      </c>
      <c r="T65" s="144">
        <f t="shared" ref="T65" si="682">IFERROR(S65/$D65,"-")</f>
        <v>9.5824777549623538E-3</v>
      </c>
      <c r="U65" s="143">
        <v>731</v>
      </c>
      <c r="V65" s="144">
        <f t="shared" ref="V65" si="683">IFERROR(U65/$D65,"-")</f>
        <v>8.3390371891398585E-2</v>
      </c>
      <c r="W65" s="143">
        <v>5416</v>
      </c>
      <c r="X65" s="144">
        <f t="shared" ref="X65" si="684">IFERROR(W65/$D65,"-")</f>
        <v>0.6178416609628109</v>
      </c>
      <c r="Y65" s="143">
        <v>47</v>
      </c>
      <c r="Z65" s="144">
        <f t="shared" ref="Z65" si="685">IFERROR(Y65/$D65,"-")</f>
        <v>5.3616244581336982E-3</v>
      </c>
      <c r="AA65" s="143">
        <f t="shared" si="12"/>
        <v>1898</v>
      </c>
      <c r="AB65" s="144">
        <f t="shared" ref="AB65" si="686">IFERROR(AA65/$D65,"-")</f>
        <v>0.21651836641569702</v>
      </c>
      <c r="AC65" s="143">
        <v>523</v>
      </c>
      <c r="AD65" s="144">
        <f t="shared" ref="AD65" si="687">IFERROR(AC65/$D65,"-")</f>
        <v>5.966233173625371E-2</v>
      </c>
      <c r="AE65" s="143">
        <v>1375</v>
      </c>
      <c r="AF65" s="144">
        <f t="shared" ref="AF65" si="688">IFERROR(AE65/$D65,"-")</f>
        <v>0.15685603467944331</v>
      </c>
      <c r="AG65" s="154"/>
      <c r="AH65" s="154"/>
      <c r="AI65" s="154"/>
      <c r="AJ65" s="154"/>
      <c r="AK65" s="154"/>
      <c r="AL65" s="154"/>
      <c r="AM65" s="50"/>
      <c r="AN65" s="6"/>
      <c r="AO65" s="6"/>
      <c r="AP65" s="6"/>
      <c r="AQ65" s="6"/>
      <c r="AR65" s="28"/>
      <c r="AS65" s="28"/>
      <c r="AT65" s="28"/>
      <c r="AU65" s="28"/>
    </row>
    <row r="66" spans="2:47" s="51" customFormat="1">
      <c r="B66" s="54">
        <v>61</v>
      </c>
      <c r="C66" s="97" t="s">
        <v>18</v>
      </c>
      <c r="D66" s="142">
        <v>7681</v>
      </c>
      <c r="E66" s="106">
        <v>1566</v>
      </c>
      <c r="F66" s="142">
        <f t="shared" si="653"/>
        <v>6115</v>
      </c>
      <c r="G66" s="143">
        <v>258</v>
      </c>
      <c r="H66" s="144">
        <f t="shared" si="1"/>
        <v>3.358937638328343E-2</v>
      </c>
      <c r="I66" s="143">
        <f t="shared" si="654"/>
        <v>453</v>
      </c>
      <c r="J66" s="144">
        <f t="shared" si="1"/>
        <v>5.8976695742741829E-2</v>
      </c>
      <c r="K66" s="143">
        <v>149</v>
      </c>
      <c r="L66" s="144">
        <f t="shared" ref="L66" si="689">IFERROR(K66/$D66,"-")</f>
        <v>1.9398515818252832E-2</v>
      </c>
      <c r="M66" s="143">
        <v>304</v>
      </c>
      <c r="N66" s="144">
        <f t="shared" ref="N66" si="690">IFERROR(M66/$D66,"-")</f>
        <v>3.9578179924488997E-2</v>
      </c>
      <c r="O66" s="143">
        <v>0</v>
      </c>
      <c r="P66" s="144">
        <f t="shared" ref="P66" si="691">IFERROR(O66/$D66,"-")</f>
        <v>0</v>
      </c>
      <c r="Q66" s="143">
        <f t="shared" si="658"/>
        <v>855</v>
      </c>
      <c r="R66" s="144">
        <f t="shared" ref="R66" si="692">IFERROR(Q66/$D66,"-")</f>
        <v>0.11131363103762532</v>
      </c>
      <c r="S66" s="143">
        <v>96</v>
      </c>
      <c r="T66" s="144">
        <f t="shared" ref="T66" si="693">IFERROR(S66/$D66,"-")</f>
        <v>1.2498372607733368E-2</v>
      </c>
      <c r="U66" s="143">
        <v>759</v>
      </c>
      <c r="V66" s="144">
        <f t="shared" ref="V66" si="694">IFERROR(U66/$D66,"-")</f>
        <v>9.8815258429891945E-2</v>
      </c>
      <c r="W66" s="143">
        <v>4410</v>
      </c>
      <c r="X66" s="144">
        <f t="shared" ref="X66" si="695">IFERROR(W66/$D66,"-")</f>
        <v>0.57414399166775154</v>
      </c>
      <c r="Y66" s="143">
        <v>50</v>
      </c>
      <c r="Z66" s="144">
        <f t="shared" ref="Z66" si="696">IFERROR(Y66/$D66,"-")</f>
        <v>6.5095690665277961E-3</v>
      </c>
      <c r="AA66" s="143">
        <f t="shared" si="12"/>
        <v>1655</v>
      </c>
      <c r="AB66" s="144">
        <f t="shared" ref="AB66" si="697">IFERROR(AA66/$D66,"-")</f>
        <v>0.21546673610207004</v>
      </c>
      <c r="AC66" s="143">
        <v>458</v>
      </c>
      <c r="AD66" s="144">
        <f t="shared" ref="AD66" si="698">IFERROR(AC66/$D66,"-")</f>
        <v>5.9627652649394611E-2</v>
      </c>
      <c r="AE66" s="143">
        <v>1197</v>
      </c>
      <c r="AF66" s="144">
        <f t="shared" ref="AF66" si="699">IFERROR(AE66/$D66,"-")</f>
        <v>0.15583908345267544</v>
      </c>
      <c r="AG66" s="154"/>
      <c r="AH66" s="154"/>
      <c r="AI66" s="154"/>
      <c r="AJ66" s="154"/>
      <c r="AK66" s="154"/>
      <c r="AL66" s="154"/>
      <c r="AM66" s="50"/>
      <c r="AN66" s="6"/>
      <c r="AO66" s="6"/>
      <c r="AP66" s="6"/>
      <c r="AQ66" s="6"/>
      <c r="AR66" s="28"/>
      <c r="AS66" s="28"/>
      <c r="AT66" s="28"/>
      <c r="AU66" s="28"/>
    </row>
    <row r="67" spans="2:47" s="51" customFormat="1">
      <c r="B67" s="54">
        <v>62</v>
      </c>
      <c r="C67" s="97" t="s">
        <v>19</v>
      </c>
      <c r="D67" s="142">
        <v>11546</v>
      </c>
      <c r="E67" s="106">
        <v>1802</v>
      </c>
      <c r="F67" s="142">
        <f>D67-E67</f>
        <v>9744</v>
      </c>
      <c r="G67" s="143">
        <v>264</v>
      </c>
      <c r="H67" s="144">
        <f t="shared" si="1"/>
        <v>2.2865061493157805E-2</v>
      </c>
      <c r="I67" s="143">
        <f t="shared" si="654"/>
        <v>546</v>
      </c>
      <c r="J67" s="144">
        <f t="shared" si="1"/>
        <v>4.7289104451758185E-2</v>
      </c>
      <c r="K67" s="143">
        <v>171</v>
      </c>
      <c r="L67" s="144">
        <f t="shared" ref="L67" si="700">IFERROR(K67/$D67,"-")</f>
        <v>1.4810323921704486E-2</v>
      </c>
      <c r="M67" s="143">
        <v>375</v>
      </c>
      <c r="N67" s="144">
        <f t="shared" ref="N67" si="701">IFERROR(M67/$D67,"-")</f>
        <v>3.2478780530053701E-2</v>
      </c>
      <c r="O67" s="143">
        <v>1</v>
      </c>
      <c r="P67" s="144">
        <f t="shared" ref="P67" si="702">IFERROR(O67/$D67,"-")</f>
        <v>8.6610081413476532E-5</v>
      </c>
      <c r="Q67" s="143">
        <f t="shared" si="658"/>
        <v>991</v>
      </c>
      <c r="R67" s="144">
        <f t="shared" ref="R67" si="703">IFERROR(Q67/$D67,"-")</f>
        <v>8.5830590680755242E-2</v>
      </c>
      <c r="S67" s="143">
        <v>128</v>
      </c>
      <c r="T67" s="144">
        <f t="shared" ref="T67" si="704">IFERROR(S67/$D67,"-")</f>
        <v>1.1086090420924996E-2</v>
      </c>
      <c r="U67" s="143">
        <v>863</v>
      </c>
      <c r="V67" s="144">
        <f t="shared" ref="V67" si="705">IFERROR(U67/$D67,"-")</f>
        <v>7.4744500259830246E-2</v>
      </c>
      <c r="W67" s="143">
        <v>6989</v>
      </c>
      <c r="X67" s="144">
        <f t="shared" ref="X67" si="706">IFERROR(W67/$D67,"-")</f>
        <v>0.60531785899878743</v>
      </c>
      <c r="Y67" s="143">
        <v>62</v>
      </c>
      <c r="Z67" s="144">
        <f t="shared" ref="Z67" si="707">IFERROR(Y67/$D67,"-")</f>
        <v>5.3698250476355448E-3</v>
      </c>
      <c r="AA67" s="143">
        <f t="shared" si="12"/>
        <v>2693</v>
      </c>
      <c r="AB67" s="144">
        <f t="shared" ref="AB67" si="708">IFERROR(AA67/$D67,"-")</f>
        <v>0.2332409492464923</v>
      </c>
      <c r="AC67" s="143">
        <v>827</v>
      </c>
      <c r="AD67" s="144">
        <f t="shared" ref="AD67" si="709">IFERROR(AC67/$D67,"-")</f>
        <v>7.1626537328945084E-2</v>
      </c>
      <c r="AE67" s="143">
        <v>1866</v>
      </c>
      <c r="AF67" s="144">
        <f t="shared" ref="AF67" si="710">IFERROR(AE67/$D67,"-")</f>
        <v>0.16161441191754719</v>
      </c>
      <c r="AG67" s="154"/>
      <c r="AH67" s="154"/>
      <c r="AI67" s="154"/>
      <c r="AJ67" s="154"/>
      <c r="AK67" s="154"/>
      <c r="AL67" s="154"/>
      <c r="AM67" s="50"/>
      <c r="AN67" s="6"/>
      <c r="AO67" s="6"/>
      <c r="AP67" s="6"/>
      <c r="AQ67" s="6"/>
      <c r="AR67" s="28"/>
      <c r="AS67" s="28"/>
      <c r="AT67" s="28"/>
      <c r="AU67" s="28"/>
    </row>
    <row r="68" spans="2:47" s="51" customFormat="1">
      <c r="B68" s="54">
        <v>63</v>
      </c>
      <c r="C68" s="97" t="s">
        <v>30</v>
      </c>
      <c r="D68" s="142">
        <v>8349</v>
      </c>
      <c r="E68" s="106">
        <v>2142</v>
      </c>
      <c r="F68" s="142">
        <f t="shared" ref="F68:F69" si="711">D68-E68</f>
        <v>6207</v>
      </c>
      <c r="G68" s="143">
        <v>336</v>
      </c>
      <c r="H68" s="144">
        <f t="shared" si="1"/>
        <v>4.0244340639597559E-2</v>
      </c>
      <c r="I68" s="143">
        <f t="shared" si="654"/>
        <v>594</v>
      </c>
      <c r="J68" s="144">
        <f t="shared" si="1"/>
        <v>7.1146245059288543E-2</v>
      </c>
      <c r="K68" s="143">
        <v>172</v>
      </c>
      <c r="L68" s="144">
        <f t="shared" ref="L68" si="712">IFERROR(K68/$D68,"-")</f>
        <v>2.0601269613127322E-2</v>
      </c>
      <c r="M68" s="143">
        <v>422</v>
      </c>
      <c r="N68" s="144">
        <f t="shared" ref="N68" si="713">IFERROR(M68/$D68,"-")</f>
        <v>5.0544975446161218E-2</v>
      </c>
      <c r="O68" s="143">
        <v>0</v>
      </c>
      <c r="P68" s="144">
        <f t="shared" ref="P68" si="714">IFERROR(O68/$D68,"-")</f>
        <v>0</v>
      </c>
      <c r="Q68" s="143">
        <f t="shared" si="658"/>
        <v>1212</v>
      </c>
      <c r="R68" s="144">
        <f t="shared" ref="R68" si="715">IFERROR(Q68/$D68,"-")</f>
        <v>0.14516708587854832</v>
      </c>
      <c r="S68" s="143">
        <v>128</v>
      </c>
      <c r="T68" s="144">
        <f t="shared" ref="T68" si="716">IFERROR(S68/$D68,"-")</f>
        <v>1.5331177386513356E-2</v>
      </c>
      <c r="U68" s="143">
        <v>1084</v>
      </c>
      <c r="V68" s="144">
        <f t="shared" ref="V68" si="717">IFERROR(U68/$D68,"-")</f>
        <v>0.12983590849203497</v>
      </c>
      <c r="W68" s="143">
        <v>4448</v>
      </c>
      <c r="X68" s="144">
        <f t="shared" ref="X68" si="718">IFERROR(W68/$D68,"-")</f>
        <v>0.53275841418133907</v>
      </c>
      <c r="Y68" s="143">
        <v>44</v>
      </c>
      <c r="Z68" s="144">
        <f t="shared" ref="Z68" si="719">IFERROR(Y68/$D68,"-")</f>
        <v>5.270092226613966E-3</v>
      </c>
      <c r="AA68" s="143">
        <f t="shared" si="12"/>
        <v>1715</v>
      </c>
      <c r="AB68" s="144">
        <f t="shared" ref="AB68" si="720">IFERROR(AA68/$D68,"-")</f>
        <v>0.20541382201461253</v>
      </c>
      <c r="AC68" s="143">
        <v>436</v>
      </c>
      <c r="AD68" s="144">
        <f t="shared" ref="AD68" si="721">IFERROR(AC68/$D68,"-")</f>
        <v>5.2221822972811117E-2</v>
      </c>
      <c r="AE68" s="143">
        <v>1279</v>
      </c>
      <c r="AF68" s="144">
        <f t="shared" ref="AF68" si="722">IFERROR(AE68/$D68,"-")</f>
        <v>0.15319199904180142</v>
      </c>
      <c r="AG68" s="154"/>
      <c r="AH68" s="154"/>
      <c r="AI68" s="154"/>
      <c r="AJ68" s="154"/>
      <c r="AK68" s="154"/>
      <c r="AL68" s="154"/>
      <c r="AM68" s="50"/>
      <c r="AN68" s="6"/>
      <c r="AO68" s="6"/>
      <c r="AP68" s="6"/>
      <c r="AQ68" s="6"/>
      <c r="AR68" s="28"/>
      <c r="AS68" s="28"/>
      <c r="AT68" s="28"/>
      <c r="AU68" s="28"/>
    </row>
    <row r="69" spans="2:47" s="51" customFormat="1">
      <c r="B69" s="54">
        <v>64</v>
      </c>
      <c r="C69" s="97" t="s">
        <v>51</v>
      </c>
      <c r="D69" s="142">
        <v>8672</v>
      </c>
      <c r="E69" s="106">
        <v>1046</v>
      </c>
      <c r="F69" s="142">
        <f t="shared" si="711"/>
        <v>7626</v>
      </c>
      <c r="G69" s="143">
        <v>148</v>
      </c>
      <c r="H69" s="144">
        <f t="shared" si="1"/>
        <v>1.7066420664206643E-2</v>
      </c>
      <c r="I69" s="143">
        <f t="shared" si="654"/>
        <v>280</v>
      </c>
      <c r="J69" s="144">
        <f t="shared" si="1"/>
        <v>3.2287822878228782E-2</v>
      </c>
      <c r="K69" s="143">
        <v>94</v>
      </c>
      <c r="L69" s="144">
        <f t="shared" ref="L69" si="723">IFERROR(K69/$D69,"-")</f>
        <v>1.0839483394833949E-2</v>
      </c>
      <c r="M69" s="143">
        <v>186</v>
      </c>
      <c r="N69" s="144">
        <f t="shared" ref="N69" si="724">IFERROR(M69/$D69,"-")</f>
        <v>2.1448339483394835E-2</v>
      </c>
      <c r="O69" s="143">
        <v>6</v>
      </c>
      <c r="P69" s="144">
        <f t="shared" ref="P69" si="725">IFERROR(O69/$D69,"-")</f>
        <v>6.9188191881918814E-4</v>
      </c>
      <c r="Q69" s="143">
        <f t="shared" si="658"/>
        <v>612</v>
      </c>
      <c r="R69" s="144">
        <f t="shared" ref="R69" si="726">IFERROR(Q69/$D69,"-")</f>
        <v>7.0571955719557197E-2</v>
      </c>
      <c r="S69" s="143">
        <v>72</v>
      </c>
      <c r="T69" s="144">
        <f t="shared" ref="T69" si="727">IFERROR(S69/$D69,"-")</f>
        <v>8.3025830258302586E-3</v>
      </c>
      <c r="U69" s="143">
        <v>540</v>
      </c>
      <c r="V69" s="144">
        <f t="shared" ref="V69" si="728">IFERROR(U69/$D69,"-")</f>
        <v>6.226937269372694E-2</v>
      </c>
      <c r="W69" s="143">
        <v>5735</v>
      </c>
      <c r="X69" s="144">
        <f t="shared" ref="X69" si="729">IFERROR(W69/$D69,"-")</f>
        <v>0.66132380073800734</v>
      </c>
      <c r="Y69" s="143">
        <v>30</v>
      </c>
      <c r="Z69" s="144">
        <f t="shared" ref="Z69" si="730">IFERROR(Y69/$D69,"-")</f>
        <v>3.4594095940959409E-3</v>
      </c>
      <c r="AA69" s="143">
        <f t="shared" si="12"/>
        <v>1861</v>
      </c>
      <c r="AB69" s="144">
        <f t="shared" ref="AB69" si="731">IFERROR(AA69/$D69,"-")</f>
        <v>0.21459870848708487</v>
      </c>
      <c r="AC69" s="143">
        <v>594</v>
      </c>
      <c r="AD69" s="144">
        <f t="shared" ref="AD69" si="732">IFERROR(AC69/$D69,"-")</f>
        <v>6.8496309963099633E-2</v>
      </c>
      <c r="AE69" s="143">
        <v>1267</v>
      </c>
      <c r="AF69" s="144">
        <f t="shared" ref="AF69" si="733">IFERROR(AE69/$D69,"-")</f>
        <v>0.14610239852398524</v>
      </c>
      <c r="AG69" s="154"/>
      <c r="AH69" s="154"/>
      <c r="AI69" s="154"/>
      <c r="AJ69" s="154"/>
      <c r="AK69" s="154"/>
      <c r="AL69" s="154"/>
      <c r="AM69" s="50"/>
      <c r="AN69" s="6"/>
      <c r="AO69" s="6"/>
      <c r="AP69" s="6"/>
      <c r="AQ69" s="6"/>
      <c r="AR69" s="28"/>
      <c r="AS69" s="28"/>
      <c r="AT69" s="28"/>
      <c r="AU69" s="28"/>
    </row>
    <row r="70" spans="2:47" s="51" customFormat="1">
      <c r="B70" s="54">
        <v>65</v>
      </c>
      <c r="C70" s="97" t="s">
        <v>11</v>
      </c>
      <c r="D70" s="142">
        <v>4323</v>
      </c>
      <c r="E70" s="106">
        <v>832</v>
      </c>
      <c r="F70" s="142">
        <f>D70-E70</f>
        <v>3491</v>
      </c>
      <c r="G70" s="143">
        <v>173</v>
      </c>
      <c r="H70" s="144">
        <f t="shared" si="1"/>
        <v>4.0018505667360628E-2</v>
      </c>
      <c r="I70" s="143">
        <f>SUM(K70,M70)</f>
        <v>250</v>
      </c>
      <c r="J70" s="144">
        <f t="shared" si="1"/>
        <v>5.7830210501966225E-2</v>
      </c>
      <c r="K70" s="143">
        <v>92</v>
      </c>
      <c r="L70" s="144">
        <f t="shared" ref="L70" si="734">IFERROR(K70/$D70,"-")</f>
        <v>2.1281517464723572E-2</v>
      </c>
      <c r="M70" s="143">
        <v>158</v>
      </c>
      <c r="N70" s="144">
        <f t="shared" ref="N70" si="735">IFERROR(M70/$D70,"-")</f>
        <v>3.6548693037242654E-2</v>
      </c>
      <c r="O70" s="143">
        <v>0</v>
      </c>
      <c r="P70" s="144">
        <f t="shared" ref="P70" si="736">IFERROR(O70/$D70,"-")</f>
        <v>0</v>
      </c>
      <c r="Q70" s="143">
        <f>SUM(S70,U70)</f>
        <v>409</v>
      </c>
      <c r="R70" s="144">
        <f t="shared" ref="R70" si="737">IFERROR(Q70/$D70,"-")</f>
        <v>9.4610224381216745E-2</v>
      </c>
      <c r="S70" s="143">
        <v>41</v>
      </c>
      <c r="T70" s="144">
        <f t="shared" ref="T70" si="738">IFERROR(S70/$D70,"-")</f>
        <v>9.4841545223224612E-3</v>
      </c>
      <c r="U70" s="143">
        <v>368</v>
      </c>
      <c r="V70" s="144">
        <f t="shared" ref="V70" si="739">IFERROR(U70/$D70,"-")</f>
        <v>8.5126069858894288E-2</v>
      </c>
      <c r="W70" s="143">
        <v>2432</v>
      </c>
      <c r="X70" s="144">
        <f t="shared" ref="X70" si="740">IFERROR(W70/$D70,"-")</f>
        <v>0.56257228776312751</v>
      </c>
      <c r="Y70" s="143">
        <v>19</v>
      </c>
      <c r="Z70" s="144">
        <f t="shared" ref="Z70" si="741">IFERROR(Y70/$D70,"-")</f>
        <v>4.3950959981494337E-3</v>
      </c>
      <c r="AA70" s="143">
        <f t="shared" si="12"/>
        <v>1040</v>
      </c>
      <c r="AB70" s="144">
        <f t="shared" ref="AB70" si="742">IFERROR(AA70/$D70,"-")</f>
        <v>0.2405736756881795</v>
      </c>
      <c r="AC70" s="143">
        <v>324</v>
      </c>
      <c r="AD70" s="144">
        <f t="shared" ref="AD70" si="743">IFERROR(AC70/$D70,"-")</f>
        <v>7.4947952810548224E-2</v>
      </c>
      <c r="AE70" s="143">
        <v>716</v>
      </c>
      <c r="AF70" s="144">
        <f t="shared" ref="AF70" si="744">IFERROR(AE70/$D70,"-")</f>
        <v>0.16562572287763128</v>
      </c>
      <c r="AG70" s="154"/>
      <c r="AH70" s="154"/>
      <c r="AI70" s="154"/>
      <c r="AJ70" s="154"/>
      <c r="AK70" s="154"/>
      <c r="AL70" s="154"/>
      <c r="AM70" s="50"/>
      <c r="AN70" s="6"/>
      <c r="AO70" s="6"/>
      <c r="AP70" s="6"/>
      <c r="AQ70" s="6"/>
      <c r="AR70" s="28"/>
      <c r="AS70" s="28"/>
      <c r="AT70" s="28"/>
      <c r="AU70" s="28"/>
    </row>
    <row r="71" spans="2:47" s="51" customFormat="1">
      <c r="B71" s="54">
        <v>66</v>
      </c>
      <c r="C71" s="97" t="s">
        <v>5</v>
      </c>
      <c r="D71" s="142">
        <v>4448</v>
      </c>
      <c r="E71" s="106">
        <v>2123</v>
      </c>
      <c r="F71" s="142">
        <f t="shared" ref="F71:F74" si="745">D71-E71</f>
        <v>2325</v>
      </c>
      <c r="G71" s="143">
        <v>306</v>
      </c>
      <c r="H71" s="144">
        <f t="shared" ref="H71:J79" si="746">IFERROR(G71/$D71,"-")</f>
        <v>6.8794964028776981E-2</v>
      </c>
      <c r="I71" s="143">
        <f t="shared" ref="I71:I77" si="747">SUM(K71,M71)</f>
        <v>341</v>
      </c>
      <c r="J71" s="144">
        <f t="shared" si="746"/>
        <v>7.6663669064748197E-2</v>
      </c>
      <c r="K71" s="143">
        <v>3</v>
      </c>
      <c r="L71" s="144">
        <f t="shared" ref="L71" si="748">IFERROR(K71/$D71,"-")</f>
        <v>6.7446043165467629E-4</v>
      </c>
      <c r="M71" s="143">
        <v>338</v>
      </c>
      <c r="N71" s="144">
        <f t="shared" ref="N71" si="749">IFERROR(M71/$D71,"-")</f>
        <v>7.5989208633093525E-2</v>
      </c>
      <c r="O71" s="143">
        <v>292</v>
      </c>
      <c r="P71" s="144">
        <f t="shared" ref="P71" si="750">IFERROR(O71/$D71,"-")</f>
        <v>6.5647482014388484E-2</v>
      </c>
      <c r="Q71" s="143">
        <f t="shared" ref="Q71:Q77" si="751">SUM(S71,U71)</f>
        <v>1184</v>
      </c>
      <c r="R71" s="144">
        <f t="shared" ref="R71" si="752">IFERROR(Q71/$D71,"-")</f>
        <v>0.26618705035971224</v>
      </c>
      <c r="S71" s="143">
        <v>168</v>
      </c>
      <c r="T71" s="144">
        <f t="shared" ref="T71" si="753">IFERROR(S71/$D71,"-")</f>
        <v>3.7769784172661872E-2</v>
      </c>
      <c r="U71" s="143">
        <v>1016</v>
      </c>
      <c r="V71" s="144">
        <f t="shared" ref="V71" si="754">IFERROR(U71/$D71,"-")</f>
        <v>0.22841726618705036</v>
      </c>
      <c r="W71" s="143">
        <v>1512</v>
      </c>
      <c r="X71" s="144">
        <f t="shared" ref="X71" si="755">IFERROR(W71/$D71,"-")</f>
        <v>0.33992805755395683</v>
      </c>
      <c r="Y71" s="143">
        <v>19</v>
      </c>
      <c r="Z71" s="144">
        <f t="shared" ref="Z71" si="756">IFERROR(Y71/$D71,"-")</f>
        <v>4.27158273381295E-3</v>
      </c>
      <c r="AA71" s="143">
        <f t="shared" ref="AA71:AA79" si="757">SUM(AC71,AE71)</f>
        <v>794</v>
      </c>
      <c r="AB71" s="144">
        <f t="shared" ref="AB71" si="758">IFERROR(AA71/$D71,"-")</f>
        <v>0.17850719424460432</v>
      </c>
      <c r="AC71" s="143">
        <v>165</v>
      </c>
      <c r="AD71" s="144">
        <f t="shared" ref="AD71" si="759">IFERROR(AC71/$D71,"-")</f>
        <v>3.7095323741007193E-2</v>
      </c>
      <c r="AE71" s="143">
        <v>629</v>
      </c>
      <c r="AF71" s="144">
        <f t="shared" ref="AF71" si="760">IFERROR(AE71/$D71,"-")</f>
        <v>0.14141187050359713</v>
      </c>
      <c r="AG71" s="154"/>
      <c r="AH71" s="154"/>
      <c r="AI71" s="154"/>
      <c r="AJ71" s="154"/>
      <c r="AK71" s="154"/>
      <c r="AL71" s="154"/>
      <c r="AM71" s="50"/>
      <c r="AN71" s="6"/>
      <c r="AO71" s="6"/>
      <c r="AP71" s="6"/>
      <c r="AQ71" s="6"/>
      <c r="AR71" s="28"/>
      <c r="AS71" s="28"/>
      <c r="AT71" s="28"/>
      <c r="AU71" s="28"/>
    </row>
    <row r="72" spans="2:47" s="51" customFormat="1">
      <c r="B72" s="54">
        <v>67</v>
      </c>
      <c r="C72" s="97" t="s">
        <v>6</v>
      </c>
      <c r="D72" s="142">
        <v>1904</v>
      </c>
      <c r="E72" s="106">
        <v>374</v>
      </c>
      <c r="F72" s="142">
        <f t="shared" si="745"/>
        <v>1530</v>
      </c>
      <c r="G72" s="143">
        <v>46</v>
      </c>
      <c r="H72" s="144">
        <f t="shared" si="746"/>
        <v>2.4159663865546219E-2</v>
      </c>
      <c r="I72" s="143">
        <f t="shared" si="747"/>
        <v>83</v>
      </c>
      <c r="J72" s="144">
        <f t="shared" si="746"/>
        <v>4.3592436974789914E-2</v>
      </c>
      <c r="K72" s="143">
        <v>10</v>
      </c>
      <c r="L72" s="144">
        <f t="shared" ref="L72" si="761">IFERROR(K72/$D72,"-")</f>
        <v>5.2521008403361349E-3</v>
      </c>
      <c r="M72" s="143">
        <v>73</v>
      </c>
      <c r="N72" s="144">
        <f t="shared" ref="N72" si="762">IFERROR(M72/$D72,"-")</f>
        <v>3.8340336134453784E-2</v>
      </c>
      <c r="O72" s="143">
        <v>18</v>
      </c>
      <c r="P72" s="144">
        <f t="shared" ref="P72" si="763">IFERROR(O72/$D72,"-")</f>
        <v>9.4537815126050414E-3</v>
      </c>
      <c r="Q72" s="143">
        <f t="shared" si="751"/>
        <v>227</v>
      </c>
      <c r="R72" s="144">
        <f t="shared" ref="R72" si="764">IFERROR(Q72/$D72,"-")</f>
        <v>0.11922268907563026</v>
      </c>
      <c r="S72" s="143">
        <v>32</v>
      </c>
      <c r="T72" s="144">
        <f t="shared" ref="T72" si="765">IFERROR(S72/$D72,"-")</f>
        <v>1.680672268907563E-2</v>
      </c>
      <c r="U72" s="143">
        <v>195</v>
      </c>
      <c r="V72" s="144">
        <f t="shared" ref="V72" si="766">IFERROR(U72/$D72,"-")</f>
        <v>0.10241596638655462</v>
      </c>
      <c r="W72" s="143">
        <v>1044</v>
      </c>
      <c r="X72" s="144">
        <f t="shared" ref="X72" si="767">IFERROR(W72/$D72,"-")</f>
        <v>0.54831932773109249</v>
      </c>
      <c r="Y72" s="143">
        <v>13</v>
      </c>
      <c r="Z72" s="144">
        <f t="shared" ref="Z72" si="768">IFERROR(Y72/$D72,"-")</f>
        <v>6.8277310924369748E-3</v>
      </c>
      <c r="AA72" s="143">
        <f t="shared" si="757"/>
        <v>473</v>
      </c>
      <c r="AB72" s="144">
        <f t="shared" ref="AB72" si="769">IFERROR(AA72/$D72,"-")</f>
        <v>0.24842436974789917</v>
      </c>
      <c r="AC72" s="143">
        <v>121</v>
      </c>
      <c r="AD72" s="144">
        <f t="shared" ref="AD72" si="770">IFERROR(AC72/$D72,"-")</f>
        <v>6.3550420168067223E-2</v>
      </c>
      <c r="AE72" s="143">
        <v>352</v>
      </c>
      <c r="AF72" s="144">
        <f t="shared" ref="AF72" si="771">IFERROR(AE72/$D72,"-")</f>
        <v>0.18487394957983194</v>
      </c>
      <c r="AG72" s="154"/>
      <c r="AH72" s="154"/>
      <c r="AI72" s="154"/>
      <c r="AJ72" s="154"/>
      <c r="AK72" s="154"/>
      <c r="AL72" s="154"/>
      <c r="AM72" s="50"/>
      <c r="AN72" s="6"/>
      <c r="AO72" s="6"/>
      <c r="AP72" s="6"/>
      <c r="AQ72" s="6"/>
      <c r="AR72" s="28"/>
      <c r="AS72" s="28"/>
      <c r="AT72" s="28"/>
      <c r="AU72" s="28"/>
    </row>
    <row r="73" spans="2:47" s="51" customFormat="1">
      <c r="B73" s="54">
        <v>68</v>
      </c>
      <c r="C73" s="97" t="s">
        <v>52</v>
      </c>
      <c r="D73" s="142">
        <v>2575</v>
      </c>
      <c r="E73" s="106">
        <v>403</v>
      </c>
      <c r="F73" s="142">
        <f t="shared" si="745"/>
        <v>2172</v>
      </c>
      <c r="G73" s="143">
        <v>51</v>
      </c>
      <c r="H73" s="144">
        <f t="shared" si="746"/>
        <v>1.9805825242718445E-2</v>
      </c>
      <c r="I73" s="143">
        <f t="shared" si="747"/>
        <v>117</v>
      </c>
      <c r="J73" s="144">
        <f t="shared" si="746"/>
        <v>4.5436893203883492E-2</v>
      </c>
      <c r="K73" s="143">
        <v>37</v>
      </c>
      <c r="L73" s="144">
        <f t="shared" ref="L73" si="772">IFERROR(K73/$D73,"-")</f>
        <v>1.4368932038834952E-2</v>
      </c>
      <c r="M73" s="143">
        <v>80</v>
      </c>
      <c r="N73" s="144">
        <f t="shared" ref="N73" si="773">IFERROR(M73/$D73,"-")</f>
        <v>3.1067961165048542E-2</v>
      </c>
      <c r="O73" s="143">
        <v>0</v>
      </c>
      <c r="P73" s="144">
        <f t="shared" ref="P73" si="774">IFERROR(O73/$D73,"-")</f>
        <v>0</v>
      </c>
      <c r="Q73" s="143">
        <f t="shared" si="751"/>
        <v>235</v>
      </c>
      <c r="R73" s="144">
        <f t="shared" ref="R73" si="775">IFERROR(Q73/$D73,"-")</f>
        <v>9.1262135922330095E-2</v>
      </c>
      <c r="S73" s="143">
        <v>30</v>
      </c>
      <c r="T73" s="144">
        <f t="shared" ref="T73" si="776">IFERROR(S73/$D73,"-")</f>
        <v>1.1650485436893204E-2</v>
      </c>
      <c r="U73" s="143">
        <v>205</v>
      </c>
      <c r="V73" s="144">
        <f t="shared" ref="V73" si="777">IFERROR(U73/$D73,"-")</f>
        <v>7.9611650485436891E-2</v>
      </c>
      <c r="W73" s="143">
        <v>1616</v>
      </c>
      <c r="X73" s="144">
        <f t="shared" ref="X73" si="778">IFERROR(W73/$D73,"-")</f>
        <v>0.62757281553398059</v>
      </c>
      <c r="Y73" s="143">
        <v>9</v>
      </c>
      <c r="Z73" s="144">
        <f t="shared" ref="Z73" si="779">IFERROR(Y73/$D73,"-")</f>
        <v>3.4951456310679612E-3</v>
      </c>
      <c r="AA73" s="143">
        <f t="shared" si="757"/>
        <v>547</v>
      </c>
      <c r="AB73" s="144">
        <f t="shared" ref="AB73" si="780">IFERROR(AA73/$D73,"-")</f>
        <v>0.21242718446601941</v>
      </c>
      <c r="AC73" s="143">
        <v>146</v>
      </c>
      <c r="AD73" s="144">
        <f t="shared" ref="AD73" si="781">IFERROR(AC73/$D73,"-")</f>
        <v>5.6699029126213593E-2</v>
      </c>
      <c r="AE73" s="143">
        <v>401</v>
      </c>
      <c r="AF73" s="144">
        <f t="shared" ref="AF73" si="782">IFERROR(AE73/$D73,"-")</f>
        <v>0.15572815533980583</v>
      </c>
      <c r="AG73" s="154"/>
      <c r="AH73" s="154"/>
      <c r="AI73" s="154"/>
      <c r="AJ73" s="154"/>
      <c r="AK73" s="154"/>
      <c r="AL73" s="154"/>
      <c r="AM73" s="50"/>
      <c r="AN73" s="6"/>
      <c r="AO73" s="6"/>
      <c r="AP73" s="6"/>
      <c r="AQ73" s="6"/>
      <c r="AR73" s="28"/>
      <c r="AS73" s="28"/>
      <c r="AT73" s="28"/>
      <c r="AU73" s="28"/>
    </row>
    <row r="74" spans="2:47" s="51" customFormat="1">
      <c r="B74" s="54">
        <v>69</v>
      </c>
      <c r="C74" s="97" t="s">
        <v>53</v>
      </c>
      <c r="D74" s="142">
        <v>5948</v>
      </c>
      <c r="E74" s="106">
        <v>936</v>
      </c>
      <c r="F74" s="142">
        <f t="shared" si="745"/>
        <v>5012</v>
      </c>
      <c r="G74" s="143">
        <v>146</v>
      </c>
      <c r="H74" s="144">
        <f t="shared" si="746"/>
        <v>2.4546065904505716E-2</v>
      </c>
      <c r="I74" s="143">
        <f t="shared" si="747"/>
        <v>284</v>
      </c>
      <c r="J74" s="144">
        <f t="shared" si="746"/>
        <v>4.774714189643578E-2</v>
      </c>
      <c r="K74" s="143">
        <v>69</v>
      </c>
      <c r="L74" s="144">
        <f t="shared" ref="L74" si="783">IFERROR(K74/$D74,"-")</f>
        <v>1.160053799596503E-2</v>
      </c>
      <c r="M74" s="143">
        <v>215</v>
      </c>
      <c r="N74" s="144">
        <f t="shared" ref="N74" si="784">IFERROR(M74/$D74,"-")</f>
        <v>3.6146603900470746E-2</v>
      </c>
      <c r="O74" s="143">
        <v>0</v>
      </c>
      <c r="P74" s="144">
        <f t="shared" ref="P74" si="785">IFERROR(O74/$D74,"-")</f>
        <v>0</v>
      </c>
      <c r="Q74" s="143">
        <f t="shared" si="751"/>
        <v>506</v>
      </c>
      <c r="R74" s="144">
        <f t="shared" ref="R74" si="786">IFERROR(Q74/$D74,"-")</f>
        <v>8.5070611970410229E-2</v>
      </c>
      <c r="S74" s="143">
        <v>72</v>
      </c>
      <c r="T74" s="144">
        <f t="shared" ref="T74" si="787">IFERROR(S74/$D74,"-")</f>
        <v>1.2104909213180901E-2</v>
      </c>
      <c r="U74" s="143">
        <v>434</v>
      </c>
      <c r="V74" s="144">
        <f t="shared" ref="V74" si="788">IFERROR(U74/$D74,"-")</f>
        <v>7.2965702757229314E-2</v>
      </c>
      <c r="W74" s="143">
        <v>3669</v>
      </c>
      <c r="X74" s="144">
        <f t="shared" ref="X74" si="789">IFERROR(W74/$D74,"-")</f>
        <v>0.61684599865501011</v>
      </c>
      <c r="Y74" s="143">
        <v>24</v>
      </c>
      <c r="Z74" s="144">
        <f t="shared" ref="Z74" si="790">IFERROR(Y74/$D74,"-")</f>
        <v>4.0349697377269674E-3</v>
      </c>
      <c r="AA74" s="143">
        <f t="shared" si="757"/>
        <v>1319</v>
      </c>
      <c r="AB74" s="144">
        <f t="shared" ref="AB74" si="791">IFERROR(AA74/$D74,"-")</f>
        <v>0.22175521183591124</v>
      </c>
      <c r="AC74" s="143">
        <v>353</v>
      </c>
      <c r="AD74" s="144">
        <f t="shared" ref="AD74" si="792">IFERROR(AC74/$D74,"-")</f>
        <v>5.9347679892400806E-2</v>
      </c>
      <c r="AE74" s="143">
        <v>966</v>
      </c>
      <c r="AF74" s="144">
        <f t="shared" ref="AF74" si="793">IFERROR(AE74/$D74,"-")</f>
        <v>0.16240753194351043</v>
      </c>
      <c r="AG74" s="154"/>
      <c r="AH74" s="154"/>
      <c r="AI74" s="154"/>
      <c r="AJ74" s="154"/>
      <c r="AK74" s="154"/>
      <c r="AL74" s="154"/>
      <c r="AM74" s="50"/>
      <c r="AN74" s="6"/>
      <c r="AO74" s="6"/>
      <c r="AP74" s="6"/>
      <c r="AQ74" s="6"/>
      <c r="AR74" s="28"/>
      <c r="AS74" s="28"/>
      <c r="AT74" s="28"/>
      <c r="AU74" s="28"/>
    </row>
    <row r="75" spans="2:47" s="51" customFormat="1">
      <c r="B75" s="54">
        <v>70</v>
      </c>
      <c r="C75" s="97" t="s">
        <v>54</v>
      </c>
      <c r="D75" s="142">
        <v>1040</v>
      </c>
      <c r="E75" s="106">
        <v>221</v>
      </c>
      <c r="F75" s="142">
        <f>D75-E75</f>
        <v>819</v>
      </c>
      <c r="G75" s="143">
        <v>29</v>
      </c>
      <c r="H75" s="144">
        <f t="shared" si="746"/>
        <v>2.7884615384615386E-2</v>
      </c>
      <c r="I75" s="143">
        <f t="shared" si="747"/>
        <v>79</v>
      </c>
      <c r="J75" s="144">
        <f t="shared" si="746"/>
        <v>7.5961538461538455E-2</v>
      </c>
      <c r="K75" s="143">
        <v>16</v>
      </c>
      <c r="L75" s="144">
        <f t="shared" ref="L75" si="794">IFERROR(K75/$D75,"-")</f>
        <v>1.5384615384615385E-2</v>
      </c>
      <c r="M75" s="143">
        <v>63</v>
      </c>
      <c r="N75" s="144">
        <f t="shared" ref="N75" si="795">IFERROR(M75/$D75,"-")</f>
        <v>6.0576923076923077E-2</v>
      </c>
      <c r="O75" s="143">
        <v>0</v>
      </c>
      <c r="P75" s="144">
        <f t="shared" ref="P75" si="796">IFERROR(O75/$D75,"-")</f>
        <v>0</v>
      </c>
      <c r="Q75" s="143">
        <f t="shared" si="751"/>
        <v>113</v>
      </c>
      <c r="R75" s="144">
        <f t="shared" ref="R75" si="797">IFERROR(Q75/$D75,"-")</f>
        <v>0.10865384615384616</v>
      </c>
      <c r="S75" s="143">
        <v>7</v>
      </c>
      <c r="T75" s="144">
        <f t="shared" ref="T75" si="798">IFERROR(S75/$D75,"-")</f>
        <v>6.7307692307692311E-3</v>
      </c>
      <c r="U75" s="143">
        <v>106</v>
      </c>
      <c r="V75" s="144">
        <f t="shared" ref="V75" si="799">IFERROR(U75/$D75,"-")</f>
        <v>0.10192307692307692</v>
      </c>
      <c r="W75" s="143">
        <v>618</v>
      </c>
      <c r="X75" s="144">
        <f t="shared" ref="X75" si="800">IFERROR(W75/$D75,"-")</f>
        <v>0.59423076923076923</v>
      </c>
      <c r="Y75" s="143">
        <v>3</v>
      </c>
      <c r="Z75" s="144">
        <f t="shared" ref="Z75" si="801">IFERROR(Y75/$D75,"-")</f>
        <v>2.8846153846153848E-3</v>
      </c>
      <c r="AA75" s="143">
        <f t="shared" si="757"/>
        <v>198</v>
      </c>
      <c r="AB75" s="144">
        <f t="shared" ref="AB75" si="802">IFERROR(AA75/$D75,"-")</f>
        <v>0.19038461538461537</v>
      </c>
      <c r="AC75" s="143">
        <v>64</v>
      </c>
      <c r="AD75" s="144">
        <f t="shared" ref="AD75" si="803">IFERROR(AC75/$D75,"-")</f>
        <v>6.1538461538461542E-2</v>
      </c>
      <c r="AE75" s="143">
        <v>134</v>
      </c>
      <c r="AF75" s="144">
        <f t="shared" ref="AF75" si="804">IFERROR(AE75/$D75,"-")</f>
        <v>0.12884615384615383</v>
      </c>
      <c r="AG75" s="154"/>
      <c r="AH75" s="154"/>
      <c r="AI75" s="154"/>
      <c r="AJ75" s="154"/>
      <c r="AK75" s="154"/>
      <c r="AL75" s="154"/>
      <c r="AM75" s="50"/>
      <c r="AN75" s="6"/>
      <c r="AO75" s="6"/>
      <c r="AP75" s="6"/>
      <c r="AQ75" s="6"/>
      <c r="AR75" s="28"/>
      <c r="AS75" s="28"/>
      <c r="AT75" s="28"/>
      <c r="AU75" s="28"/>
    </row>
    <row r="76" spans="2:47" s="51" customFormat="1">
      <c r="B76" s="54">
        <v>71</v>
      </c>
      <c r="C76" s="97" t="s">
        <v>55</v>
      </c>
      <c r="D76" s="142">
        <v>3167</v>
      </c>
      <c r="E76" s="106">
        <v>311</v>
      </c>
      <c r="F76" s="142">
        <f t="shared" ref="F76:F77" si="805">D76-E76</f>
        <v>2856</v>
      </c>
      <c r="G76" s="143">
        <v>45</v>
      </c>
      <c r="H76" s="144">
        <f t="shared" si="746"/>
        <v>1.4209030628354911E-2</v>
      </c>
      <c r="I76" s="143">
        <f t="shared" si="747"/>
        <v>78</v>
      </c>
      <c r="J76" s="144">
        <f t="shared" si="746"/>
        <v>2.4628986422481843E-2</v>
      </c>
      <c r="K76" s="143">
        <v>18</v>
      </c>
      <c r="L76" s="144">
        <f t="shared" ref="L76" si="806">IFERROR(K76/$D76,"-")</f>
        <v>5.6836122513419639E-3</v>
      </c>
      <c r="M76" s="143">
        <v>60</v>
      </c>
      <c r="N76" s="144">
        <f t="shared" ref="N76" si="807">IFERROR(M76/$D76,"-")</f>
        <v>1.8945374171139881E-2</v>
      </c>
      <c r="O76" s="143">
        <v>0</v>
      </c>
      <c r="P76" s="144">
        <f t="shared" ref="P76" si="808">IFERROR(O76/$D76,"-")</f>
        <v>0</v>
      </c>
      <c r="Q76" s="143">
        <f t="shared" si="751"/>
        <v>188</v>
      </c>
      <c r="R76" s="144">
        <f t="shared" ref="R76" si="809">IFERROR(Q76/$D76,"-")</f>
        <v>5.9362172402904957E-2</v>
      </c>
      <c r="S76" s="143">
        <v>25</v>
      </c>
      <c r="T76" s="144">
        <f t="shared" ref="T76" si="810">IFERROR(S76/$D76,"-")</f>
        <v>7.8939059046416165E-3</v>
      </c>
      <c r="U76" s="143">
        <v>163</v>
      </c>
      <c r="V76" s="144">
        <f t="shared" ref="V76" si="811">IFERROR(U76/$D76,"-")</f>
        <v>5.1468266498263339E-2</v>
      </c>
      <c r="W76" s="143">
        <v>2115</v>
      </c>
      <c r="X76" s="144">
        <f t="shared" ref="X76" si="812">IFERROR(W76/$D76,"-")</f>
        <v>0.66782443953268078</v>
      </c>
      <c r="Y76" s="143">
        <v>11</v>
      </c>
      <c r="Z76" s="144">
        <f t="shared" ref="Z76" si="813">IFERROR(Y76/$D76,"-")</f>
        <v>3.4733185980423114E-3</v>
      </c>
      <c r="AA76" s="143">
        <f t="shared" si="757"/>
        <v>730</v>
      </c>
      <c r="AB76" s="144">
        <f t="shared" ref="AB76" si="814">IFERROR(AA76/$D76,"-")</f>
        <v>0.2305020524155352</v>
      </c>
      <c r="AC76" s="143">
        <v>217</v>
      </c>
      <c r="AD76" s="144">
        <f t="shared" ref="AD76" si="815">IFERROR(AC76/$D76,"-")</f>
        <v>6.8519103252289229E-2</v>
      </c>
      <c r="AE76" s="143">
        <v>513</v>
      </c>
      <c r="AF76" s="144">
        <f t="shared" ref="AF76" si="816">IFERROR(AE76/$D76,"-")</f>
        <v>0.16198294916324599</v>
      </c>
      <c r="AG76" s="154"/>
      <c r="AH76" s="154"/>
      <c r="AI76" s="154"/>
      <c r="AJ76" s="154"/>
      <c r="AK76" s="154"/>
      <c r="AL76" s="154"/>
      <c r="AM76" s="50"/>
      <c r="AN76" s="6"/>
      <c r="AO76" s="6"/>
      <c r="AP76" s="6"/>
      <c r="AQ76" s="6"/>
      <c r="AR76" s="28"/>
      <c r="AS76" s="28"/>
      <c r="AT76" s="28"/>
      <c r="AU76" s="28"/>
    </row>
    <row r="77" spans="2:47" s="51" customFormat="1">
      <c r="B77" s="54">
        <v>72</v>
      </c>
      <c r="C77" s="97" t="s">
        <v>31</v>
      </c>
      <c r="D77" s="142">
        <v>1953</v>
      </c>
      <c r="E77" s="106">
        <v>470</v>
      </c>
      <c r="F77" s="142">
        <f t="shared" si="805"/>
        <v>1483</v>
      </c>
      <c r="G77" s="143">
        <v>84</v>
      </c>
      <c r="H77" s="144">
        <f t="shared" si="746"/>
        <v>4.3010752688172046E-2</v>
      </c>
      <c r="I77" s="143">
        <f t="shared" si="747"/>
        <v>123</v>
      </c>
      <c r="J77" s="144">
        <f t="shared" si="746"/>
        <v>6.2980030721966201E-2</v>
      </c>
      <c r="K77" s="143">
        <v>41</v>
      </c>
      <c r="L77" s="144">
        <f t="shared" ref="L77" si="817">IFERROR(K77/$D77,"-")</f>
        <v>2.0993343573988736E-2</v>
      </c>
      <c r="M77" s="143">
        <v>82</v>
      </c>
      <c r="N77" s="144">
        <f t="shared" ref="N77" si="818">IFERROR(M77/$D77,"-")</f>
        <v>4.1986687147977472E-2</v>
      </c>
      <c r="O77" s="143">
        <v>1</v>
      </c>
      <c r="P77" s="144">
        <f t="shared" ref="P77" si="819">IFERROR(O77/$D77,"-")</f>
        <v>5.1203277009728623E-4</v>
      </c>
      <c r="Q77" s="143">
        <f t="shared" si="751"/>
        <v>262</v>
      </c>
      <c r="R77" s="144">
        <f t="shared" ref="R77" si="820">IFERROR(Q77/$D77,"-")</f>
        <v>0.134152585765489</v>
      </c>
      <c r="S77" s="143">
        <v>25</v>
      </c>
      <c r="T77" s="144">
        <f t="shared" ref="T77" si="821">IFERROR(S77/$D77,"-")</f>
        <v>1.2800819252432157E-2</v>
      </c>
      <c r="U77" s="143">
        <v>237</v>
      </c>
      <c r="V77" s="144">
        <f t="shared" ref="V77" si="822">IFERROR(U77/$D77,"-")</f>
        <v>0.12135176651305683</v>
      </c>
      <c r="W77" s="143">
        <v>1102</v>
      </c>
      <c r="X77" s="144">
        <f t="shared" ref="X77" si="823">IFERROR(W77/$D77,"-")</f>
        <v>0.56426011264720943</v>
      </c>
      <c r="Y77" s="143">
        <v>8</v>
      </c>
      <c r="Z77" s="144">
        <f t="shared" ref="Z77" si="824">IFERROR(Y77/$D77,"-")</f>
        <v>4.0962621607782898E-3</v>
      </c>
      <c r="AA77" s="143">
        <f t="shared" si="757"/>
        <v>373</v>
      </c>
      <c r="AB77" s="144">
        <f t="shared" ref="AB77" si="825">IFERROR(AA77/$D77,"-")</f>
        <v>0.19098822324628775</v>
      </c>
      <c r="AC77" s="143">
        <v>124</v>
      </c>
      <c r="AD77" s="144">
        <f t="shared" ref="AD77" si="826">IFERROR(AC77/$D77,"-")</f>
        <v>6.3492063492063489E-2</v>
      </c>
      <c r="AE77" s="143">
        <v>249</v>
      </c>
      <c r="AF77" s="144">
        <f t="shared" ref="AF77" si="827">IFERROR(AE77/$D77,"-")</f>
        <v>0.12749615975422426</v>
      </c>
      <c r="AG77" s="154"/>
      <c r="AH77" s="154"/>
      <c r="AI77" s="154"/>
      <c r="AJ77" s="154"/>
      <c r="AK77" s="154"/>
      <c r="AL77" s="154"/>
      <c r="AM77" s="50"/>
      <c r="AN77" s="6"/>
      <c r="AO77" s="6"/>
      <c r="AP77" s="6"/>
      <c r="AQ77" s="6"/>
      <c r="AR77" s="28"/>
      <c r="AS77" s="28"/>
      <c r="AT77" s="28"/>
      <c r="AU77" s="28"/>
    </row>
    <row r="78" spans="2:47" s="51" customFormat="1">
      <c r="B78" s="54">
        <v>73</v>
      </c>
      <c r="C78" s="97" t="s">
        <v>32</v>
      </c>
      <c r="D78" s="142">
        <v>2656</v>
      </c>
      <c r="E78" s="106">
        <v>626</v>
      </c>
      <c r="F78" s="142">
        <f t="shared" ref="F78:F79" si="828">D78-E78</f>
        <v>2030</v>
      </c>
      <c r="G78" s="143">
        <v>100</v>
      </c>
      <c r="H78" s="144">
        <f t="shared" si="746"/>
        <v>3.7650602409638557E-2</v>
      </c>
      <c r="I78" s="143">
        <f t="shared" ref="I78:I79" si="829">SUM(K78,M78)</f>
        <v>197</v>
      </c>
      <c r="J78" s="144">
        <f t="shared" si="746"/>
        <v>7.4171686746987958E-2</v>
      </c>
      <c r="K78" s="143">
        <v>71</v>
      </c>
      <c r="L78" s="144">
        <f t="shared" ref="L78" si="830">IFERROR(K78/$D78,"-")</f>
        <v>2.6731927710843373E-2</v>
      </c>
      <c r="M78" s="143">
        <v>126</v>
      </c>
      <c r="N78" s="144">
        <f t="shared" ref="N78" si="831">IFERROR(M78/$D78,"-")</f>
        <v>4.7439759036144578E-2</v>
      </c>
      <c r="O78" s="143">
        <v>0</v>
      </c>
      <c r="P78" s="144">
        <f t="shared" ref="P78" si="832">IFERROR(O78/$D78,"-")</f>
        <v>0</v>
      </c>
      <c r="Q78" s="143">
        <f t="shared" ref="Q78:Q79" si="833">SUM(S78,U78)</f>
        <v>329</v>
      </c>
      <c r="R78" s="144">
        <f t="shared" ref="R78" si="834">IFERROR(Q78/$D78,"-")</f>
        <v>0.12387048192771084</v>
      </c>
      <c r="S78" s="143">
        <v>23</v>
      </c>
      <c r="T78" s="144">
        <f t="shared" ref="T78" si="835">IFERROR(S78/$D78,"-")</f>
        <v>8.6596385542168676E-3</v>
      </c>
      <c r="U78" s="143">
        <v>306</v>
      </c>
      <c r="V78" s="144">
        <f t="shared" ref="V78" si="836">IFERROR(U78/$D78,"-")</f>
        <v>0.11521084337349398</v>
      </c>
      <c r="W78" s="143">
        <v>1462</v>
      </c>
      <c r="X78" s="144">
        <f t="shared" ref="X78" si="837">IFERROR(W78/$D78,"-")</f>
        <v>0.55045180722891562</v>
      </c>
      <c r="Y78" s="143">
        <v>6</v>
      </c>
      <c r="Z78" s="144">
        <f t="shared" ref="Z78" si="838">IFERROR(Y78/$D78,"-")</f>
        <v>2.2590361445783132E-3</v>
      </c>
      <c r="AA78" s="143">
        <f t="shared" si="757"/>
        <v>562</v>
      </c>
      <c r="AB78" s="144">
        <f t="shared" ref="AB78" si="839">IFERROR(AA78/$D78,"-")</f>
        <v>0.21159638554216867</v>
      </c>
      <c r="AC78" s="143">
        <v>148</v>
      </c>
      <c r="AD78" s="144">
        <f t="shared" ref="AD78" si="840">IFERROR(AC78/$D78,"-")</f>
        <v>5.5722891566265059E-2</v>
      </c>
      <c r="AE78" s="143">
        <v>414</v>
      </c>
      <c r="AF78" s="144">
        <f t="shared" ref="AF78" si="841">IFERROR(AE78/$D78,"-")</f>
        <v>0.15587349397590361</v>
      </c>
      <c r="AG78" s="154"/>
      <c r="AH78" s="154"/>
      <c r="AI78" s="154"/>
      <c r="AJ78" s="154"/>
      <c r="AK78" s="154"/>
      <c r="AL78" s="154"/>
      <c r="AM78" s="50"/>
      <c r="AN78" s="6"/>
      <c r="AO78" s="6"/>
      <c r="AP78" s="6"/>
      <c r="AQ78" s="6"/>
      <c r="AR78" s="28"/>
      <c r="AS78" s="28"/>
      <c r="AT78" s="28"/>
      <c r="AU78" s="28"/>
    </row>
    <row r="79" spans="2:47" s="51" customFormat="1" ht="14.25" thickBot="1">
      <c r="B79" s="54">
        <v>74</v>
      </c>
      <c r="C79" s="97" t="s">
        <v>33</v>
      </c>
      <c r="D79" s="142">
        <v>1201</v>
      </c>
      <c r="E79" s="106">
        <v>357</v>
      </c>
      <c r="F79" s="142">
        <f t="shared" si="828"/>
        <v>844</v>
      </c>
      <c r="G79" s="143">
        <v>78</v>
      </c>
      <c r="H79" s="144">
        <f t="shared" si="746"/>
        <v>6.4945878434637797E-2</v>
      </c>
      <c r="I79" s="143">
        <f t="shared" si="829"/>
        <v>112</v>
      </c>
      <c r="J79" s="144">
        <f t="shared" si="746"/>
        <v>9.3255620316402998E-2</v>
      </c>
      <c r="K79" s="143">
        <v>35</v>
      </c>
      <c r="L79" s="144">
        <f t="shared" ref="L79" si="842">IFERROR(K79/$D79,"-")</f>
        <v>2.9142381348875937E-2</v>
      </c>
      <c r="M79" s="143">
        <v>77</v>
      </c>
      <c r="N79" s="144">
        <f t="shared" ref="N79" si="843">IFERROR(M79/$D79,"-")</f>
        <v>6.4113238967527061E-2</v>
      </c>
      <c r="O79" s="143">
        <v>1</v>
      </c>
      <c r="P79" s="144">
        <f t="shared" ref="P79" si="844">IFERROR(O79/$D79,"-")</f>
        <v>8.3263946711074107E-4</v>
      </c>
      <c r="Q79" s="143">
        <f t="shared" si="833"/>
        <v>166</v>
      </c>
      <c r="R79" s="144">
        <f t="shared" ref="R79" si="845">IFERROR(Q79/$D79,"-")</f>
        <v>0.13821815154038303</v>
      </c>
      <c r="S79" s="143">
        <v>14</v>
      </c>
      <c r="T79" s="144">
        <f t="shared" ref="T79" si="846">IFERROR(S79/$D79,"-")</f>
        <v>1.1656952539550375E-2</v>
      </c>
      <c r="U79" s="143">
        <v>152</v>
      </c>
      <c r="V79" s="144">
        <f t="shared" ref="V79" si="847">IFERROR(U79/$D79,"-")</f>
        <v>0.12656119900083265</v>
      </c>
      <c r="W79" s="143">
        <v>564</v>
      </c>
      <c r="X79" s="144">
        <f t="shared" ref="X79" si="848">IFERROR(W79/$D79,"-")</f>
        <v>0.46960865945045793</v>
      </c>
      <c r="Y79" s="143">
        <v>2</v>
      </c>
      <c r="Z79" s="144">
        <f t="shared" ref="Z79" si="849">IFERROR(Y79/$D79,"-")</f>
        <v>1.6652789342214821E-3</v>
      </c>
      <c r="AA79" s="143">
        <f t="shared" si="757"/>
        <v>278</v>
      </c>
      <c r="AB79" s="144">
        <f t="shared" ref="AB79" si="850">IFERROR(AA79/$D79,"-")</f>
        <v>0.231473771856786</v>
      </c>
      <c r="AC79" s="143">
        <v>80</v>
      </c>
      <c r="AD79" s="144">
        <f t="shared" ref="AD79" si="851">IFERROR(AC79/$D79,"-")</f>
        <v>6.6611157368859281E-2</v>
      </c>
      <c r="AE79" s="143">
        <v>198</v>
      </c>
      <c r="AF79" s="144">
        <f t="shared" ref="AF79" si="852">IFERROR(AE79/$D79,"-")</f>
        <v>0.16486261448792672</v>
      </c>
      <c r="AG79" s="154"/>
      <c r="AH79" s="154"/>
      <c r="AI79" s="154"/>
      <c r="AJ79" s="154"/>
      <c r="AK79" s="154"/>
      <c r="AL79" s="154"/>
      <c r="AM79" s="50"/>
      <c r="AN79" s="6"/>
      <c r="AO79" s="6"/>
      <c r="AP79" s="6"/>
      <c r="AQ79" s="6"/>
      <c r="AR79" s="28"/>
      <c r="AS79" s="28"/>
      <c r="AT79" s="28"/>
      <c r="AU79" s="28"/>
    </row>
    <row r="80" spans="2:47" s="51" customFormat="1" ht="14.25" thickTop="1">
      <c r="B80" s="212" t="s">
        <v>0</v>
      </c>
      <c r="C80" s="213"/>
      <c r="D80" s="145">
        <f>地区別_指導対象者群分析!D14</f>
        <v>1171065</v>
      </c>
      <c r="E80" s="145">
        <f>地区別_指導対象者群分析!E14</f>
        <v>220525</v>
      </c>
      <c r="F80" s="145">
        <f>地区別_指導対象者群分析!F14</f>
        <v>950540</v>
      </c>
      <c r="G80" s="121">
        <f>地区別_指導対象者群分析!G14</f>
        <v>33616</v>
      </c>
      <c r="H80" s="149">
        <f>地区別_指導対象者群分析!H14</f>
        <v>2.8705494571180934E-2</v>
      </c>
      <c r="I80" s="121">
        <f>地区別_指導対象者群分析!I14</f>
        <v>60190</v>
      </c>
      <c r="J80" s="149">
        <f>地区別_指導対象者群分析!J14</f>
        <v>5.1397659395507507E-2</v>
      </c>
      <c r="K80" s="121">
        <f>地区別_指導対象者群分析!K14</f>
        <v>17319</v>
      </c>
      <c r="L80" s="149">
        <f>地区別_指導対象者群分析!L14</f>
        <v>1.4789102227459621E-2</v>
      </c>
      <c r="M80" s="121">
        <f>地区別_指導対象者群分析!M14</f>
        <v>42871</v>
      </c>
      <c r="N80" s="149">
        <f>地区別_指導対象者群分析!N14</f>
        <v>3.6608557168047888E-2</v>
      </c>
      <c r="O80" s="121">
        <f>地区別_指導対象者群分析!O14</f>
        <v>1355</v>
      </c>
      <c r="P80" s="149">
        <f>地区別_指導対象者群分析!P14</f>
        <v>1.1570664309837626E-3</v>
      </c>
      <c r="Q80" s="121">
        <f>地区別_指導対象者群分析!Q14</f>
        <v>125364</v>
      </c>
      <c r="R80" s="149">
        <f>地区別_指導対象者群分析!R14</f>
        <v>0.10705127384047854</v>
      </c>
      <c r="S80" s="121">
        <f>地区別_指導対象者群分析!S14</f>
        <v>11995</v>
      </c>
      <c r="T80" s="149">
        <f>地区別_指導対象者群分析!T14</f>
        <v>1.024281316579353E-2</v>
      </c>
      <c r="U80" s="121">
        <f>地区別_指導対象者群分析!U14</f>
        <v>113369</v>
      </c>
      <c r="V80" s="149">
        <f>地区別_指導対象者群分析!V14</f>
        <v>9.6808460674685015E-2</v>
      </c>
      <c r="W80" s="121">
        <f>地区別_指導対象者群分析!W14</f>
        <v>689178</v>
      </c>
      <c r="X80" s="149">
        <f>地区別_指導対象者群分析!X14</f>
        <v>0.58850533488747425</v>
      </c>
      <c r="Y80" s="121">
        <f>地区別_指導対象者群分析!Y14</f>
        <v>5979</v>
      </c>
      <c r="Z80" s="149">
        <f>地区別_指導対象者群分析!Z14</f>
        <v>5.1056089969386837E-3</v>
      </c>
      <c r="AA80" s="121">
        <f>地区別_指導対象者群分析!AA14</f>
        <v>255383</v>
      </c>
      <c r="AB80" s="149">
        <f>地区別_指導対象者群分析!AB14</f>
        <v>0.21807756187743635</v>
      </c>
      <c r="AC80" s="121">
        <f>地区別_指導対象者群分析!AC14</f>
        <v>72447</v>
      </c>
      <c r="AD80" s="149">
        <f>地区別_指導対象者群分析!AD14</f>
        <v>6.1864200535410079E-2</v>
      </c>
      <c r="AE80" s="121">
        <f>地区別_指導対象者群分析!AE14</f>
        <v>182936</v>
      </c>
      <c r="AF80" s="149">
        <f>地区別_指導対象者群分析!AF14</f>
        <v>0.15621336134202626</v>
      </c>
      <c r="AG80" s="154"/>
      <c r="AH80" s="154"/>
      <c r="AI80" s="154"/>
      <c r="AJ80" s="154"/>
      <c r="AK80" s="154"/>
      <c r="AL80" s="154"/>
      <c r="AM80" s="50"/>
      <c r="AN80" s="6"/>
      <c r="AO80" s="6"/>
      <c r="AP80" s="6"/>
      <c r="AQ80" s="6"/>
      <c r="AR80" s="28"/>
      <c r="AS80" s="28"/>
      <c r="AT80" s="28"/>
      <c r="AU80" s="28"/>
    </row>
    <row r="81" spans="1:47" s="60" customFormat="1">
      <c r="A81" s="51"/>
      <c r="B81" s="56"/>
      <c r="C81" s="51"/>
      <c r="D81" s="112"/>
      <c r="E81" s="112"/>
      <c r="F81" s="112"/>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0"/>
      <c r="AN81" s="6"/>
      <c r="AO81" s="6"/>
      <c r="AP81" s="6"/>
      <c r="AQ81" s="6"/>
      <c r="AR81" s="28"/>
      <c r="AS81" s="28"/>
      <c r="AT81" s="28"/>
      <c r="AU81" s="28"/>
    </row>
    <row r="82" spans="1:47">
      <c r="D82" s="52"/>
      <c r="E82" s="52"/>
    </row>
  </sheetData>
  <mergeCells count="27">
    <mergeCell ref="AN5:AO5"/>
    <mergeCell ref="AP5:AQ5"/>
    <mergeCell ref="AC3:AD3"/>
    <mergeCell ref="AE3:AF3"/>
    <mergeCell ref="K4:L4"/>
    <mergeCell ref="M4:N4"/>
    <mergeCell ref="AC4:AD4"/>
    <mergeCell ref="AE4:AF4"/>
    <mergeCell ref="AH5:AI5"/>
    <mergeCell ref="AJ5:AK5"/>
    <mergeCell ref="I3:J4"/>
    <mergeCell ref="S3:T3"/>
    <mergeCell ref="S4:T4"/>
    <mergeCell ref="AA3:AB4"/>
    <mergeCell ref="Y3:Z4"/>
    <mergeCell ref="U3:V3"/>
    <mergeCell ref="O3:P4"/>
    <mergeCell ref="U4:V4"/>
    <mergeCell ref="Q3:R4"/>
    <mergeCell ref="W3:X4"/>
    <mergeCell ref="B80:C80"/>
    <mergeCell ref="B3:B5"/>
    <mergeCell ref="C3:C5"/>
    <mergeCell ref="E3:E5"/>
    <mergeCell ref="G3:H4"/>
    <mergeCell ref="F3:F5"/>
    <mergeCell ref="D3:D5"/>
  </mergeCells>
  <phoneticPr fontId="3"/>
  <pageMargins left="0.70866141732283472" right="0.19685039370078741" top="0.59055118110236227" bottom="0.39370078740157483" header="0.31496062992125984" footer="0.31496062992125984"/>
  <pageSetup paperSize="8" scale="74" orientation="landscape" r:id="rId1"/>
  <headerFooter>
    <oddHeader>&amp;R&amp;"ＭＳ 明朝,標準"&amp;12 2-6.医科健診分析</oddHeader>
  </headerFooter>
  <ignoredErrors>
    <ignoredError sqref="Q79:Q80 AA79:AA80 I79:I80 K80 M80 O80 S80 U80 W80 Y80 AC80 AE80 AP6:AP48 I6:I78 Q6:Q78 AA6:AA78" formula="1"/>
    <ignoredError sqref="AO6:AO7 AQ6:AQ9 AO9:AO10" emptyCellReferenc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2"/>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255</v>
      </c>
    </row>
    <row r="2" spans="1:1" ht="16.5" customHeight="1">
      <c r="A2" s="6" t="s">
        <v>344</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2"/>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196</v>
      </c>
    </row>
    <row r="2" spans="1:1" ht="16.5" customHeight="1">
      <c r="A2" s="6" t="s">
        <v>344</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2"/>
  <dimension ref="A1:M60"/>
  <sheetViews>
    <sheetView showGridLines="0" zoomScaleNormal="100" zoomScaleSheetLayoutView="100" workbookViewId="0"/>
  </sheetViews>
  <sheetFormatPr defaultColWidth="9" defaultRowHeight="13.5"/>
  <cols>
    <col min="1" max="1" width="4.625" style="84" customWidth="1"/>
    <col min="2" max="2" width="3.625" style="84" customWidth="1"/>
    <col min="3" max="3" width="23.125" style="84" customWidth="1"/>
    <col min="4" max="7" width="16.625" style="84" customWidth="1"/>
    <col min="8" max="11" width="9" style="84"/>
    <col min="12" max="12" width="21.5" style="84" customWidth="1"/>
    <col min="13" max="13" width="23.875" style="84" bestFit="1" customWidth="1"/>
    <col min="14" max="14" width="9" style="84"/>
    <col min="15" max="15" width="15.625" style="84" customWidth="1"/>
    <col min="16" max="16384" width="9" style="84"/>
  </cols>
  <sheetData>
    <row r="1" spans="1:13" ht="18" customHeight="1">
      <c r="A1" s="6" t="s">
        <v>314</v>
      </c>
    </row>
    <row r="2" spans="1:13" ht="18" customHeight="1">
      <c r="A2" s="6" t="s">
        <v>187</v>
      </c>
      <c r="M2" s="164" t="s">
        <v>311</v>
      </c>
    </row>
    <row r="3" spans="1:13" ht="42" customHeight="1">
      <c r="B3" s="252"/>
      <c r="C3" s="253"/>
      <c r="D3" s="85" t="s">
        <v>358</v>
      </c>
      <c r="E3" s="187" t="s">
        <v>315</v>
      </c>
      <c r="F3" s="86" t="s">
        <v>316</v>
      </c>
      <c r="G3" s="176" t="s">
        <v>317</v>
      </c>
      <c r="M3" s="175" t="s">
        <v>318</v>
      </c>
    </row>
    <row r="4" spans="1:13" ht="30" customHeight="1">
      <c r="B4" s="247" t="s">
        <v>354</v>
      </c>
      <c r="C4" s="248"/>
      <c r="D4" s="192">
        <f>地区別_指導対象者群分析!D14</f>
        <v>1171065</v>
      </c>
      <c r="E4" s="188">
        <f>地区別_指導対象者群別医療費!E14</f>
        <v>1108214</v>
      </c>
      <c r="F4" s="186">
        <f>地区別_指導対象者群別医療費!F14</f>
        <v>893496612800</v>
      </c>
      <c r="G4" s="195">
        <f>地区別_指導対象者群別医療費!G14</f>
        <v>806249.1655943708</v>
      </c>
      <c r="M4" s="165" t="s">
        <v>365</v>
      </c>
    </row>
    <row r="5" spans="1:13" ht="30" customHeight="1">
      <c r="B5" s="247" t="s">
        <v>355</v>
      </c>
      <c r="C5" s="248"/>
      <c r="D5" s="192">
        <f>地区別_指導対象者群分析!E14</f>
        <v>220525</v>
      </c>
      <c r="E5" s="188">
        <f>地区別_指導対象者群別医療費!I14</f>
        <v>217728</v>
      </c>
      <c r="F5" s="186">
        <f>地区別_指導対象者群別医療費!J14</f>
        <v>105962256780</v>
      </c>
      <c r="G5" s="195">
        <f>地区別_指導対象者群別医療費!K14</f>
        <v>486672.62263007055</v>
      </c>
      <c r="M5" s="166" t="s">
        <v>366</v>
      </c>
    </row>
    <row r="6" spans="1:13" ht="30" customHeight="1">
      <c r="B6" s="247" t="s">
        <v>356</v>
      </c>
      <c r="C6" s="248"/>
      <c r="D6" s="192">
        <f>地区別_指導対象者群分析!F14</f>
        <v>950540</v>
      </c>
      <c r="E6" s="188">
        <f>地区別_指導対象者群別医療費!M14</f>
        <v>890486</v>
      </c>
      <c r="F6" s="186">
        <f>地区別_指導対象者群別医療費!N14</f>
        <v>787534356020</v>
      </c>
      <c r="G6" s="195">
        <f>地区別_指導対象者群別医療費!O14</f>
        <v>884387.12795035518</v>
      </c>
      <c r="M6" s="165" t="s">
        <v>367</v>
      </c>
    </row>
    <row r="7" spans="1:13" ht="30" customHeight="1">
      <c r="B7" s="249" t="s">
        <v>319</v>
      </c>
      <c r="C7" s="250"/>
      <c r="D7" s="193">
        <f>地区別_指導対象者群分析!G14</f>
        <v>33616</v>
      </c>
      <c r="E7" s="108">
        <f>地区別_指導対象者群別医療費!Q14</f>
        <v>33257</v>
      </c>
      <c r="F7" s="108">
        <f>地区別_指導対象者群別医療費!R14</f>
        <v>16442699920</v>
      </c>
      <c r="G7" s="181">
        <f>地区別_指導対象者群別医療費!S14</f>
        <v>494413.20383678621</v>
      </c>
      <c r="M7" s="165" t="s">
        <v>319</v>
      </c>
    </row>
    <row r="8" spans="1:13" ht="30" customHeight="1">
      <c r="B8" s="251" t="s">
        <v>320</v>
      </c>
      <c r="C8" s="250"/>
      <c r="D8" s="193">
        <f>地区別_指導対象者群分析!I14</f>
        <v>60190</v>
      </c>
      <c r="E8" s="108">
        <f>地区別_指導対象者群別医療費!U14</f>
        <v>59638</v>
      </c>
      <c r="F8" s="108">
        <f>地区別_指導対象者群別医療費!V14</f>
        <v>30020186550</v>
      </c>
      <c r="G8" s="181">
        <f>地区別_指導対象者群別医療費!W14</f>
        <v>503373.46238975151</v>
      </c>
      <c r="M8" s="166" t="s">
        <v>320</v>
      </c>
    </row>
    <row r="9" spans="1:13" ht="30" customHeight="1">
      <c r="B9" s="167"/>
      <c r="C9" s="161" t="s">
        <v>350</v>
      </c>
      <c r="D9" s="193">
        <f>地区別_指導対象者群分析!K14</f>
        <v>17319</v>
      </c>
      <c r="E9" s="108">
        <f>地区別_指導対象者群別医療費!Y14</f>
        <v>17218</v>
      </c>
      <c r="F9" s="108">
        <f>地区別_指導対象者群別医療費!Z14</f>
        <v>9028536830</v>
      </c>
      <c r="G9" s="181">
        <f>地区別_指導対象者群別医療費!AA14</f>
        <v>524366.17667557206</v>
      </c>
      <c r="M9" s="165" t="s">
        <v>321</v>
      </c>
    </row>
    <row r="10" spans="1:13" ht="30" customHeight="1">
      <c r="B10" s="168"/>
      <c r="C10" s="161" t="s">
        <v>351</v>
      </c>
      <c r="D10" s="193">
        <f>地区別_指導対象者群分析!M14</f>
        <v>42871</v>
      </c>
      <c r="E10" s="108">
        <f>地区別_指導対象者群別医療費!AC14</f>
        <v>42420</v>
      </c>
      <c r="F10" s="108">
        <f>地区別_指導対象者群別医療費!AD14</f>
        <v>20991649720</v>
      </c>
      <c r="G10" s="181">
        <f>地区別_指導対象者群別医療費!AE14</f>
        <v>494852.65723715228</v>
      </c>
      <c r="M10" s="165" t="s">
        <v>322</v>
      </c>
    </row>
    <row r="11" spans="1:13" ht="30" customHeight="1">
      <c r="B11" s="254" t="s">
        <v>323</v>
      </c>
      <c r="C11" s="255"/>
      <c r="D11" s="193">
        <f>地区別_指導対象者群分析!O14</f>
        <v>1355</v>
      </c>
      <c r="E11" s="108">
        <f>地区別_指導対象者群別医療費!AG14</f>
        <v>1342</v>
      </c>
      <c r="F11" s="108">
        <f>地区別_指導対象者群別医療費!AH14</f>
        <v>699983400</v>
      </c>
      <c r="G11" s="181">
        <f>地区別_指導対象者群別医療費!AI14</f>
        <v>521597.16840536514</v>
      </c>
      <c r="M11" s="169" t="s">
        <v>323</v>
      </c>
    </row>
    <row r="12" spans="1:13" ht="30" customHeight="1">
      <c r="B12" s="251" t="s">
        <v>324</v>
      </c>
      <c r="C12" s="250"/>
      <c r="D12" s="193">
        <f>地区別_指導対象者群分析!Q14</f>
        <v>125364</v>
      </c>
      <c r="E12" s="108">
        <f>地区別_指導対象者群別医療費!AK14</f>
        <v>123491</v>
      </c>
      <c r="F12" s="108">
        <f>地区別_指導対象者群別医療費!AL14</f>
        <v>58799386910</v>
      </c>
      <c r="G12" s="181">
        <f>地区別_指導対象者群別医療費!AM14</f>
        <v>476143.09471945325</v>
      </c>
      <c r="M12" s="166" t="s">
        <v>324</v>
      </c>
    </row>
    <row r="13" spans="1:13" ht="30" customHeight="1">
      <c r="B13" s="167"/>
      <c r="C13" s="161" t="s">
        <v>346</v>
      </c>
      <c r="D13" s="193">
        <f>地区別_指導対象者群分析!S14</f>
        <v>11995</v>
      </c>
      <c r="E13" s="108">
        <f>地区別_指導対象者群別医療費!AO14</f>
        <v>10883</v>
      </c>
      <c r="F13" s="108">
        <f>地区別_指導対象者群別医療費!AP14</f>
        <v>2536213730</v>
      </c>
      <c r="G13" s="181">
        <f>地区別_指導対象者群別医療費!AQ14</f>
        <v>233043.62124414224</v>
      </c>
      <c r="M13" s="165" t="s">
        <v>325</v>
      </c>
    </row>
    <row r="14" spans="1:13" ht="30" customHeight="1">
      <c r="B14" s="168"/>
      <c r="C14" s="161" t="s">
        <v>347</v>
      </c>
      <c r="D14" s="194">
        <f>地区別_指導対象者群分析!U14</f>
        <v>113369</v>
      </c>
      <c r="E14" s="115">
        <f>地区別_指導対象者群別医療費!AS14</f>
        <v>112608</v>
      </c>
      <c r="F14" s="108">
        <f>地区別_指導対象者群別医療費!AT14</f>
        <v>56263173180</v>
      </c>
      <c r="G14" s="181">
        <f>地区別_指導対象者群別医療費!AU14</f>
        <v>499637.44298806478</v>
      </c>
      <c r="M14" s="165" t="s">
        <v>326</v>
      </c>
    </row>
    <row r="15" spans="1:13" ht="30" customHeight="1">
      <c r="B15" s="249" t="s">
        <v>327</v>
      </c>
      <c r="C15" s="250"/>
      <c r="D15" s="193">
        <f>地区別_指導対象者群分析!W14</f>
        <v>689178</v>
      </c>
      <c r="E15" s="108">
        <f>地区別_指導対象者群別医療費!AW14</f>
        <v>689178</v>
      </c>
      <c r="F15" s="108">
        <f>地区別_指導対象者群別医療費!AX14</f>
        <v>646428700640</v>
      </c>
      <c r="G15" s="181">
        <f>地区別_指導対象者群別医療費!AY14</f>
        <v>937970.59778460721</v>
      </c>
      <c r="M15" s="165" t="s">
        <v>327</v>
      </c>
    </row>
    <row r="16" spans="1:13" ht="30" customHeight="1">
      <c r="B16" s="249" t="s">
        <v>328</v>
      </c>
      <c r="C16" s="250"/>
      <c r="D16" s="193">
        <f>地区別_指導対象者群分析!Y14</f>
        <v>5979</v>
      </c>
      <c r="E16" s="108">
        <f>地区別_指導対象者群別医療費!BA14</f>
        <v>5979</v>
      </c>
      <c r="F16" s="108">
        <f>地区別_指導対象者群別医療費!BB14</f>
        <v>2853110520</v>
      </c>
      <c r="G16" s="181">
        <f>地区別_指導対象者群別医療費!BC14</f>
        <v>477188.58003010537</v>
      </c>
      <c r="M16" s="165" t="s">
        <v>328</v>
      </c>
    </row>
    <row r="17" spans="1:13" ht="30" customHeight="1">
      <c r="B17" s="251" t="s">
        <v>329</v>
      </c>
      <c r="C17" s="250"/>
      <c r="D17" s="194">
        <f>地区別_指導対象者群分析!AA14</f>
        <v>255383</v>
      </c>
      <c r="E17" s="110">
        <f>地区別_指導対象者群別医療費!BE14</f>
        <v>195329</v>
      </c>
      <c r="F17" s="110">
        <f>地区別_指導対象者群別医療費!BF14</f>
        <v>138252544860</v>
      </c>
      <c r="G17" s="181">
        <f>地区別_指導対象者群別医療費!BG14</f>
        <v>707793.23531068093</v>
      </c>
      <c r="M17" s="166" t="s">
        <v>329</v>
      </c>
    </row>
    <row r="18" spans="1:13" ht="30" customHeight="1">
      <c r="B18" s="167"/>
      <c r="C18" s="161" t="s">
        <v>348</v>
      </c>
      <c r="D18" s="194">
        <f>地区別_指導対象者群分析!AC14</f>
        <v>72447</v>
      </c>
      <c r="E18" s="110">
        <f>地区別_指導対象者群別医療費!BI14</f>
        <v>72447</v>
      </c>
      <c r="F18" s="110">
        <f>地区別_指導対象者群別医療費!BJ14</f>
        <v>71754102580</v>
      </c>
      <c r="G18" s="181">
        <f>地区別_指導対象者群別医療費!BK14</f>
        <v>990435.80244868668</v>
      </c>
      <c r="M18" s="165" t="s">
        <v>330</v>
      </c>
    </row>
    <row r="19" spans="1:13" ht="30" customHeight="1">
      <c r="B19" s="168"/>
      <c r="C19" s="161" t="s">
        <v>349</v>
      </c>
      <c r="D19" s="194">
        <f>地区別_指導対象者群分析!AE14</f>
        <v>182936</v>
      </c>
      <c r="E19" s="110">
        <f>地区別_指導対象者群別医療費!BM14</f>
        <v>122882</v>
      </c>
      <c r="F19" s="110">
        <f>地区別_指導対象者群別医療費!BN14</f>
        <v>66498442280</v>
      </c>
      <c r="G19" s="182">
        <f>地区別_指導対象者群別医療費!BO14</f>
        <v>541156.9007665891</v>
      </c>
      <c r="M19" s="165" t="s">
        <v>331</v>
      </c>
    </row>
    <row r="20" spans="1:13" s="1" customFormat="1">
      <c r="B20" s="170" t="s">
        <v>295</v>
      </c>
    </row>
    <row r="21" spans="1:13" ht="13.5" customHeight="1">
      <c r="B21" s="87" t="s">
        <v>285</v>
      </c>
      <c r="C21" s="88"/>
      <c r="D21" s="88"/>
      <c r="E21" s="89"/>
      <c r="F21" s="89"/>
      <c r="G21" s="90"/>
    </row>
    <row r="22" spans="1:13" ht="13.5" customHeight="1">
      <c r="B22" s="45" t="s">
        <v>296</v>
      </c>
      <c r="C22" s="88"/>
      <c r="D22" s="88"/>
      <c r="E22" s="89"/>
      <c r="F22" s="89"/>
      <c r="G22" s="90"/>
      <c r="L22" s="45"/>
    </row>
    <row r="23" spans="1:13">
      <c r="B23" s="92"/>
      <c r="C23" s="91"/>
      <c r="D23" s="91"/>
      <c r="L23" s="45"/>
    </row>
    <row r="24" spans="1:13" ht="18" customHeight="1">
      <c r="A24" s="6" t="s">
        <v>332</v>
      </c>
      <c r="L24" s="45"/>
    </row>
    <row r="25" spans="1:13" ht="18" customHeight="1">
      <c r="A25" s="6" t="s">
        <v>187</v>
      </c>
    </row>
    <row r="58" spans="2:7" ht="13.5" customHeight="1">
      <c r="B58" s="170" t="s">
        <v>295</v>
      </c>
      <c r="C58" s="88"/>
      <c r="D58" s="88"/>
      <c r="E58" s="89"/>
      <c r="F58" s="89"/>
      <c r="G58" s="90"/>
    </row>
    <row r="59" spans="2:7" ht="13.5" customHeight="1">
      <c r="B59" s="87" t="s">
        <v>285</v>
      </c>
      <c r="C59" s="88"/>
      <c r="D59" s="88"/>
      <c r="E59" s="89"/>
      <c r="F59" s="89"/>
      <c r="G59" s="90"/>
    </row>
    <row r="60" spans="2:7" ht="13.5" customHeight="1">
      <c r="B60" s="45" t="s">
        <v>296</v>
      </c>
      <c r="C60" s="88"/>
      <c r="D60" s="88"/>
      <c r="E60" s="89"/>
      <c r="F60" s="89"/>
      <c r="G60" s="90"/>
    </row>
  </sheetData>
  <mergeCells count="11">
    <mergeCell ref="B4:C4"/>
    <mergeCell ref="B16:C16"/>
    <mergeCell ref="B17:C17"/>
    <mergeCell ref="B3:C3"/>
    <mergeCell ref="B7:C7"/>
    <mergeCell ref="B8:C8"/>
    <mergeCell ref="B11:C11"/>
    <mergeCell ref="B12:C12"/>
    <mergeCell ref="B15:C15"/>
    <mergeCell ref="B6:C6"/>
    <mergeCell ref="B5:C5"/>
  </mergeCells>
  <phoneticPr fontId="3"/>
  <pageMargins left="0.70866141732283472" right="0.19685039370078741" top="0.59055118110236227" bottom="0.59055118110236227" header="0.31496062992125984" footer="0.31496062992125984"/>
  <pageSetup paperSize="9" scale="71" fitToHeight="0" orientation="portrait" r:id="rId1"/>
  <headerFooter>
    <oddHeader>&amp;R&amp;"ＭＳ 明朝,標準"&amp;12 2-6.医科健診分析</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4"/>
  <dimension ref="A1:BW22"/>
  <sheetViews>
    <sheetView showGridLines="0" zoomScaleNormal="100" zoomScaleSheetLayoutView="100" workbookViewId="0"/>
  </sheetViews>
  <sheetFormatPr defaultColWidth="9" defaultRowHeight="13.5"/>
  <cols>
    <col min="1" max="1" width="4.625" style="6" customWidth="1"/>
    <col min="2" max="2" width="3.625" style="6" customWidth="1"/>
    <col min="3" max="3" width="17.25" style="6" customWidth="1"/>
    <col min="4" max="67" width="8.625" style="6" customWidth="1"/>
    <col min="68" max="68" width="9" style="28"/>
    <col min="69" max="69" width="13.625" style="6" customWidth="1"/>
    <col min="70" max="70" width="13.375" style="6" bestFit="1" customWidth="1"/>
    <col min="71" max="71" width="14.125" style="6" customWidth="1"/>
    <col min="72" max="72" width="11.125" style="6" customWidth="1"/>
    <col min="73" max="73" width="12.75" style="28" customWidth="1"/>
    <col min="74" max="74" width="12.25" style="28" customWidth="1"/>
    <col min="75" max="75" width="9.375" style="28" bestFit="1" customWidth="1"/>
    <col min="76" max="16384" width="9" style="6"/>
  </cols>
  <sheetData>
    <row r="1" spans="1:75" ht="16.5" customHeight="1">
      <c r="A1" s="6" t="s">
        <v>333</v>
      </c>
    </row>
    <row r="2" spans="1:75" ht="16.5" customHeight="1">
      <c r="A2" s="6" t="s">
        <v>188</v>
      </c>
      <c r="D2" s="28" t="s">
        <v>297</v>
      </c>
      <c r="E2" s="28"/>
      <c r="I2" s="28"/>
      <c r="M2" s="28"/>
      <c r="Q2" s="28"/>
    </row>
    <row r="3" spans="1:75" ht="16.5" customHeight="1">
      <c r="B3" s="214"/>
      <c r="C3" s="216" t="s">
        <v>129</v>
      </c>
      <c r="D3" s="244" t="s">
        <v>354</v>
      </c>
      <c r="E3" s="244"/>
      <c r="F3" s="244"/>
      <c r="G3" s="258"/>
      <c r="H3" s="260" t="s">
        <v>360</v>
      </c>
      <c r="I3" s="244"/>
      <c r="J3" s="244"/>
      <c r="K3" s="258"/>
      <c r="L3" s="244" t="s">
        <v>362</v>
      </c>
      <c r="M3" s="244"/>
      <c r="N3" s="244"/>
      <c r="O3" s="258"/>
      <c r="P3" s="244" t="s">
        <v>74</v>
      </c>
      <c r="Q3" s="244"/>
      <c r="R3" s="244"/>
      <c r="S3" s="258"/>
      <c r="T3" s="243" t="s">
        <v>75</v>
      </c>
      <c r="U3" s="244"/>
      <c r="V3" s="244"/>
      <c r="W3" s="244"/>
      <c r="X3" s="13"/>
      <c r="Y3" s="13"/>
      <c r="Z3" s="13"/>
      <c r="AA3" s="13"/>
      <c r="AB3" s="207"/>
      <c r="AC3" s="207"/>
      <c r="AD3" s="207"/>
      <c r="AE3" s="206"/>
      <c r="AF3" s="257" t="s">
        <v>195</v>
      </c>
      <c r="AG3" s="257"/>
      <c r="AH3" s="257"/>
      <c r="AI3" s="257"/>
      <c r="AJ3" s="230" t="s">
        <v>216</v>
      </c>
      <c r="AK3" s="261"/>
      <c r="AL3" s="261"/>
      <c r="AM3" s="261"/>
      <c r="AN3" s="185"/>
      <c r="AO3" s="231"/>
      <c r="AP3" s="231"/>
      <c r="AQ3" s="231"/>
      <c r="AR3" s="183"/>
      <c r="AS3" s="231"/>
      <c r="AT3" s="231"/>
      <c r="AU3" s="231"/>
      <c r="AV3" s="256" t="s">
        <v>77</v>
      </c>
      <c r="AW3" s="256"/>
      <c r="AX3" s="256"/>
      <c r="AY3" s="256"/>
      <c r="AZ3" s="256" t="s">
        <v>78</v>
      </c>
      <c r="BA3" s="256"/>
      <c r="BB3" s="256"/>
      <c r="BC3" s="256"/>
      <c r="BD3" s="231" t="s">
        <v>79</v>
      </c>
      <c r="BE3" s="231"/>
      <c r="BF3" s="231"/>
      <c r="BG3" s="231"/>
      <c r="BH3" s="184"/>
      <c r="BI3" s="13"/>
      <c r="BJ3" s="13"/>
      <c r="BK3" s="13"/>
      <c r="BL3" s="183"/>
      <c r="BM3" s="13"/>
      <c r="BN3" s="13"/>
      <c r="BO3" s="14"/>
      <c r="BP3" s="4"/>
      <c r="BQ3" s="23"/>
      <c r="BR3" s="23"/>
      <c r="BS3" s="23"/>
      <c r="BT3" s="23"/>
    </row>
    <row r="4" spans="1:75" ht="16.5" customHeight="1">
      <c r="B4" s="233"/>
      <c r="C4" s="216"/>
      <c r="D4" s="246"/>
      <c r="E4" s="246"/>
      <c r="F4" s="246"/>
      <c r="G4" s="259"/>
      <c r="H4" s="246"/>
      <c r="I4" s="246"/>
      <c r="J4" s="246"/>
      <c r="K4" s="259"/>
      <c r="L4" s="246"/>
      <c r="M4" s="246"/>
      <c r="N4" s="246"/>
      <c r="O4" s="259"/>
      <c r="P4" s="246"/>
      <c r="Q4" s="246"/>
      <c r="R4" s="246"/>
      <c r="S4" s="259"/>
      <c r="T4" s="245"/>
      <c r="U4" s="246"/>
      <c r="V4" s="246"/>
      <c r="W4" s="246"/>
      <c r="X4" s="216" t="s">
        <v>352</v>
      </c>
      <c r="Y4" s="216"/>
      <c r="Z4" s="216"/>
      <c r="AA4" s="216"/>
      <c r="AB4" s="216" t="s">
        <v>353</v>
      </c>
      <c r="AC4" s="216"/>
      <c r="AD4" s="216"/>
      <c r="AE4" s="216"/>
      <c r="AF4" s="257"/>
      <c r="AG4" s="257"/>
      <c r="AH4" s="257"/>
      <c r="AI4" s="257"/>
      <c r="AJ4" s="262"/>
      <c r="AK4" s="263"/>
      <c r="AL4" s="263"/>
      <c r="AM4" s="263"/>
      <c r="AN4" s="216" t="s">
        <v>76</v>
      </c>
      <c r="AO4" s="216"/>
      <c r="AP4" s="216"/>
      <c r="AQ4" s="216"/>
      <c r="AR4" s="216" t="s">
        <v>178</v>
      </c>
      <c r="AS4" s="216"/>
      <c r="AT4" s="216"/>
      <c r="AU4" s="239"/>
      <c r="AV4" s="256"/>
      <c r="AW4" s="256"/>
      <c r="AX4" s="256"/>
      <c r="AY4" s="256"/>
      <c r="AZ4" s="256"/>
      <c r="BA4" s="256"/>
      <c r="BB4" s="256"/>
      <c r="BC4" s="256"/>
      <c r="BD4" s="232"/>
      <c r="BE4" s="232"/>
      <c r="BF4" s="232"/>
      <c r="BG4" s="232"/>
      <c r="BH4" s="216" t="s">
        <v>179</v>
      </c>
      <c r="BI4" s="216"/>
      <c r="BJ4" s="216"/>
      <c r="BK4" s="216"/>
      <c r="BL4" s="216" t="s">
        <v>180</v>
      </c>
      <c r="BM4" s="216"/>
      <c r="BN4" s="216"/>
      <c r="BO4" s="216"/>
      <c r="BQ4" s="96" t="s">
        <v>235</v>
      </c>
      <c r="BR4" s="15"/>
      <c r="BS4" s="27"/>
      <c r="BT4" s="27"/>
      <c r="BU4" s="2"/>
    </row>
    <row r="5" spans="1:75" ht="48" customHeight="1">
      <c r="B5" s="215"/>
      <c r="C5" s="216"/>
      <c r="D5" s="189" t="s">
        <v>358</v>
      </c>
      <c r="E5" s="22" t="s">
        <v>334</v>
      </c>
      <c r="F5" s="22" t="s">
        <v>316</v>
      </c>
      <c r="G5" s="21" t="s">
        <v>335</v>
      </c>
      <c r="H5" s="189" t="s">
        <v>358</v>
      </c>
      <c r="I5" s="22" t="s">
        <v>334</v>
      </c>
      <c r="J5" s="22" t="s">
        <v>316</v>
      </c>
      <c r="K5" s="21" t="s">
        <v>335</v>
      </c>
      <c r="L5" s="189" t="s">
        <v>358</v>
      </c>
      <c r="M5" s="22" t="s">
        <v>334</v>
      </c>
      <c r="N5" s="22" t="s">
        <v>316</v>
      </c>
      <c r="O5" s="21" t="s">
        <v>335</v>
      </c>
      <c r="P5" s="189" t="s">
        <v>358</v>
      </c>
      <c r="Q5" s="22" t="s">
        <v>334</v>
      </c>
      <c r="R5" s="22" t="s">
        <v>316</v>
      </c>
      <c r="S5" s="21" t="s">
        <v>335</v>
      </c>
      <c r="T5" s="24" t="s">
        <v>359</v>
      </c>
      <c r="U5" s="191" t="s">
        <v>334</v>
      </c>
      <c r="V5" s="22" t="s">
        <v>316</v>
      </c>
      <c r="W5" s="21" t="s">
        <v>335</v>
      </c>
      <c r="X5" s="24" t="s">
        <v>357</v>
      </c>
      <c r="Y5" s="191" t="s">
        <v>334</v>
      </c>
      <c r="Z5" s="22" t="s">
        <v>316</v>
      </c>
      <c r="AA5" s="21" t="s">
        <v>335</v>
      </c>
      <c r="AB5" s="24" t="s">
        <v>357</v>
      </c>
      <c r="AC5" s="191" t="s">
        <v>334</v>
      </c>
      <c r="AD5" s="22" t="s">
        <v>316</v>
      </c>
      <c r="AE5" s="21" t="s">
        <v>335</v>
      </c>
      <c r="AF5" s="24" t="s">
        <v>357</v>
      </c>
      <c r="AG5" s="191" t="s">
        <v>334</v>
      </c>
      <c r="AH5" s="22" t="s">
        <v>316</v>
      </c>
      <c r="AI5" s="21" t="s">
        <v>335</v>
      </c>
      <c r="AJ5" s="24" t="s">
        <v>357</v>
      </c>
      <c r="AK5" s="191" t="s">
        <v>334</v>
      </c>
      <c r="AL5" s="22" t="s">
        <v>316</v>
      </c>
      <c r="AM5" s="21" t="s">
        <v>335</v>
      </c>
      <c r="AN5" s="24" t="s">
        <v>357</v>
      </c>
      <c r="AO5" s="191" t="s">
        <v>334</v>
      </c>
      <c r="AP5" s="22" t="s">
        <v>316</v>
      </c>
      <c r="AQ5" s="21" t="s">
        <v>335</v>
      </c>
      <c r="AR5" s="24" t="s">
        <v>357</v>
      </c>
      <c r="AS5" s="191" t="s">
        <v>334</v>
      </c>
      <c r="AT5" s="22" t="s">
        <v>316</v>
      </c>
      <c r="AU5" s="21" t="s">
        <v>335</v>
      </c>
      <c r="AV5" s="24" t="s">
        <v>357</v>
      </c>
      <c r="AW5" s="191" t="s">
        <v>334</v>
      </c>
      <c r="AX5" s="22" t="s">
        <v>316</v>
      </c>
      <c r="AY5" s="21" t="s">
        <v>335</v>
      </c>
      <c r="AZ5" s="24" t="s">
        <v>357</v>
      </c>
      <c r="BA5" s="191" t="s">
        <v>334</v>
      </c>
      <c r="BB5" s="22" t="s">
        <v>316</v>
      </c>
      <c r="BC5" s="21" t="s">
        <v>335</v>
      </c>
      <c r="BD5" s="24" t="s">
        <v>357</v>
      </c>
      <c r="BE5" s="191" t="s">
        <v>334</v>
      </c>
      <c r="BF5" s="22" t="s">
        <v>316</v>
      </c>
      <c r="BG5" s="21" t="s">
        <v>335</v>
      </c>
      <c r="BH5" s="24" t="s">
        <v>357</v>
      </c>
      <c r="BI5" s="191" t="s">
        <v>334</v>
      </c>
      <c r="BJ5" s="22" t="s">
        <v>316</v>
      </c>
      <c r="BK5" s="21" t="s">
        <v>335</v>
      </c>
      <c r="BL5" s="24" t="s">
        <v>357</v>
      </c>
      <c r="BM5" s="191" t="s">
        <v>334</v>
      </c>
      <c r="BN5" s="22" t="s">
        <v>316</v>
      </c>
      <c r="BO5" s="21" t="s">
        <v>335</v>
      </c>
      <c r="BQ5" s="241" t="s">
        <v>336</v>
      </c>
      <c r="BR5" s="241"/>
      <c r="BS5" s="241" t="s">
        <v>337</v>
      </c>
      <c r="BT5" s="241"/>
      <c r="BU5" s="5" t="s">
        <v>89</v>
      </c>
      <c r="BV5" s="5" t="s">
        <v>90</v>
      </c>
      <c r="BW5" s="49"/>
    </row>
    <row r="6" spans="1:75" s="51" customFormat="1">
      <c r="B6" s="54">
        <v>1</v>
      </c>
      <c r="C6" s="47" t="s">
        <v>182</v>
      </c>
      <c r="D6" s="190">
        <f>地区別_指導対象者群分析!D6</f>
        <v>136870</v>
      </c>
      <c r="E6" s="143">
        <v>129985</v>
      </c>
      <c r="F6" s="171">
        <v>100895346600</v>
      </c>
      <c r="G6" s="173">
        <f>IFERROR(F6/E6,"-")</f>
        <v>776207.61318613682</v>
      </c>
      <c r="H6" s="190">
        <f>地区別_指導対象者群分析!E6</f>
        <v>36416</v>
      </c>
      <c r="I6" s="143">
        <v>35976</v>
      </c>
      <c r="J6" s="171">
        <v>17546461520</v>
      </c>
      <c r="K6" s="173">
        <f>IFERROR(J6/I6,"-")</f>
        <v>487726.86012897489</v>
      </c>
      <c r="L6" s="190">
        <f>地区別_指導対象者群分析!F6</f>
        <v>100454</v>
      </c>
      <c r="M6" s="143">
        <v>94009</v>
      </c>
      <c r="N6" s="171">
        <v>83348885080</v>
      </c>
      <c r="O6" s="173">
        <f>IFERROR(N6/M6,"-")</f>
        <v>886605.37905945175</v>
      </c>
      <c r="P6" s="190">
        <f>地区別_指導対象者群分析!G6</f>
        <v>5620</v>
      </c>
      <c r="Q6" s="143">
        <v>5556</v>
      </c>
      <c r="R6" s="171">
        <v>2752724680</v>
      </c>
      <c r="S6" s="173">
        <f>IFERROR(R6/Q6,"-")</f>
        <v>495450.80633549317</v>
      </c>
      <c r="T6" s="104">
        <f>地区別_指導対象者群分析!I6</f>
        <v>9018</v>
      </c>
      <c r="U6" s="143">
        <f t="shared" ref="U6:V9" si="0">SUM(Y6,AC6)</f>
        <v>8942</v>
      </c>
      <c r="V6" s="171">
        <f t="shared" si="0"/>
        <v>4455010710</v>
      </c>
      <c r="W6" s="173">
        <f>IFERROR(V6/U6,"-")</f>
        <v>498211.88883918588</v>
      </c>
      <c r="X6" s="104">
        <f>地区別_指導対象者群分析!K6</f>
        <v>1957</v>
      </c>
      <c r="Y6" s="143">
        <v>1946</v>
      </c>
      <c r="Z6" s="171">
        <v>1021757980</v>
      </c>
      <c r="AA6" s="173">
        <f>IFERROR(Z6/Y6,"-")</f>
        <v>525055.48818088381</v>
      </c>
      <c r="AB6" s="104">
        <f>地区別_指導対象者群分析!M6</f>
        <v>7061</v>
      </c>
      <c r="AC6" s="143">
        <v>6996</v>
      </c>
      <c r="AD6" s="171">
        <v>3433252730</v>
      </c>
      <c r="AE6" s="173">
        <f>IFERROR(AD6/AC6,"-")</f>
        <v>490745.10148656374</v>
      </c>
      <c r="AF6" s="104">
        <f>地区別_指導対象者群分析!O6</f>
        <v>1085</v>
      </c>
      <c r="AG6" s="143">
        <v>1078</v>
      </c>
      <c r="AH6" s="171">
        <v>558593820</v>
      </c>
      <c r="AI6" s="173">
        <f>IFERROR(AH6/AG6,"-")</f>
        <v>518176.08534322819</v>
      </c>
      <c r="AJ6" s="104">
        <f>地区別_指導対象者群分析!Q6</f>
        <v>20693</v>
      </c>
      <c r="AK6" s="143">
        <f>SUM(AO6,AS6)</f>
        <v>20400</v>
      </c>
      <c r="AL6" s="171">
        <f>SUM(AP6,AT6)</f>
        <v>9780132310</v>
      </c>
      <c r="AM6" s="173">
        <f>IFERROR(AL6/AK6,"-")</f>
        <v>479418.25049019611</v>
      </c>
      <c r="AN6" s="104">
        <f>地区別_指導対象者群分析!S6</f>
        <v>1913</v>
      </c>
      <c r="AO6" s="143">
        <v>1749</v>
      </c>
      <c r="AP6" s="171">
        <v>392909450</v>
      </c>
      <c r="AQ6" s="173">
        <f>IFERROR(AP6/AO6,"-")</f>
        <v>224648.0560320183</v>
      </c>
      <c r="AR6" s="104">
        <f>地区別_指導対象者群分析!U6</f>
        <v>18780</v>
      </c>
      <c r="AS6" s="143">
        <v>18651</v>
      </c>
      <c r="AT6" s="171">
        <v>9387222860</v>
      </c>
      <c r="AU6" s="173">
        <f>IFERROR(AT6/AS6,"-")</f>
        <v>503309.35928368452</v>
      </c>
      <c r="AV6" s="104">
        <f>地区別_指導対象者群分析!W6</f>
        <v>70419</v>
      </c>
      <c r="AW6" s="143">
        <v>70419</v>
      </c>
      <c r="AX6" s="171">
        <v>67131496770</v>
      </c>
      <c r="AY6" s="173">
        <f>IFERROR(AX6/AW6,"-")</f>
        <v>953315.11055254971</v>
      </c>
      <c r="AZ6" s="104">
        <f>地区別_指導対象者群分析!Y6</f>
        <v>715</v>
      </c>
      <c r="BA6" s="143">
        <v>715</v>
      </c>
      <c r="BB6" s="171">
        <v>301258770</v>
      </c>
      <c r="BC6" s="173">
        <f>IFERROR(BB6/BA6,"-")</f>
        <v>421340.93706293707</v>
      </c>
      <c r="BD6" s="104">
        <f>地区別_指導対象者群分析!AA6</f>
        <v>29320</v>
      </c>
      <c r="BE6" s="143">
        <f t="shared" ref="BE6:BE13" si="1">SUM(BI6,BM6)</f>
        <v>22875</v>
      </c>
      <c r="BF6" s="171">
        <f t="shared" ref="BF6:BF13" si="2">SUM(BJ6,BN6)</f>
        <v>15916129540</v>
      </c>
      <c r="BG6" s="173">
        <f>IFERROR(BF6/BE6,"-")</f>
        <v>695787.08371584699</v>
      </c>
      <c r="BH6" s="104">
        <f>地区別_指導対象者群分析!AC6</f>
        <v>8058</v>
      </c>
      <c r="BI6" s="143">
        <v>8058</v>
      </c>
      <c r="BJ6" s="171">
        <v>8145543760</v>
      </c>
      <c r="BK6" s="173">
        <f>IFERROR(BJ6/BI6,"-")</f>
        <v>1010864.2045172499</v>
      </c>
      <c r="BL6" s="104">
        <f>地区別_指導対象者群分析!AE6</f>
        <v>21262</v>
      </c>
      <c r="BM6" s="143">
        <v>14817</v>
      </c>
      <c r="BN6" s="171">
        <v>7770585780</v>
      </c>
      <c r="BO6" s="173">
        <f>IFERROR(BN6/BM6,"-")</f>
        <v>524437.18566511443</v>
      </c>
      <c r="BP6" s="50"/>
      <c r="BQ6" s="48" t="str">
        <f t="shared" ref="BQ6:BQ13" si="3">INDEX($C$6:$C$13,MATCH(BR6,$AQ$6:$AQ$13,0))</f>
        <v>大阪市医療圏</v>
      </c>
      <c r="BR6" s="106">
        <f>LARGE($AQ$6:$AQ$13,ROW(BP1))</f>
        <v>261365.96367896895</v>
      </c>
      <c r="BS6" s="48" t="str">
        <f t="shared" ref="BS6:BS13" si="4">INDEX($C$6:$C$13,MATCH(BT6,$BC$6:$BC$13,0))</f>
        <v>泉州医療圏</v>
      </c>
      <c r="BT6" s="106">
        <f>LARGE($BC$6:$BC$13,ROW(BR1))</f>
        <v>621021.92374350084</v>
      </c>
      <c r="BU6" s="106">
        <f>$AQ$14</f>
        <v>233043.62124414224</v>
      </c>
      <c r="BV6" s="106">
        <f>$BC$14</f>
        <v>477188.58003010537</v>
      </c>
      <c r="BW6" s="106">
        <v>0</v>
      </c>
    </row>
    <row r="7" spans="1:75" s="51" customFormat="1">
      <c r="B7" s="54">
        <v>2</v>
      </c>
      <c r="C7" s="47" t="s">
        <v>7</v>
      </c>
      <c r="D7" s="190">
        <f>地区別_指導対象者群分析!D7</f>
        <v>103009</v>
      </c>
      <c r="E7" s="143">
        <v>97908</v>
      </c>
      <c r="F7" s="171">
        <v>77313898020</v>
      </c>
      <c r="G7" s="173">
        <f t="shared" ref="G7:G14" si="5">IFERROR(F7/E7,"-")</f>
        <v>789658.63892633899</v>
      </c>
      <c r="H7" s="190">
        <f>地区別_指導対象者群分析!E7</f>
        <v>25359</v>
      </c>
      <c r="I7" s="143">
        <v>25080</v>
      </c>
      <c r="J7" s="171">
        <v>12271778350</v>
      </c>
      <c r="K7" s="173">
        <f t="shared" ref="K7:K14" si="6">IFERROR(J7/I7,"-")</f>
        <v>489305.35685805423</v>
      </c>
      <c r="L7" s="190">
        <f>地区別_指導対象者群分析!F7</f>
        <v>77650</v>
      </c>
      <c r="M7" s="143">
        <v>72828</v>
      </c>
      <c r="N7" s="171">
        <v>65042119670</v>
      </c>
      <c r="O7" s="173">
        <f t="shared" ref="O7:O14" si="7">IFERROR(N7/M7,"-")</f>
        <v>893092.21274784429</v>
      </c>
      <c r="P7" s="190">
        <f>地区別_指導対象者群分析!G7</f>
        <v>4166</v>
      </c>
      <c r="Q7" s="143">
        <v>4129</v>
      </c>
      <c r="R7" s="171">
        <v>2004307900</v>
      </c>
      <c r="S7" s="173">
        <f t="shared" ref="S7:S14" si="8">IFERROR(R7/Q7,"-")</f>
        <v>485422.11189149914</v>
      </c>
      <c r="T7" s="104">
        <f>地区別_指導対象者群分析!I7</f>
        <v>7059</v>
      </c>
      <c r="U7" s="143">
        <f t="shared" si="0"/>
        <v>7007</v>
      </c>
      <c r="V7" s="171">
        <f t="shared" si="0"/>
        <v>3563584600</v>
      </c>
      <c r="W7" s="173">
        <f t="shared" ref="W7:W14" si="9">IFERROR(V7/U7,"-")</f>
        <v>508574.9393463679</v>
      </c>
      <c r="X7" s="104">
        <f>地区別_指導対象者群分析!K7</f>
        <v>2173</v>
      </c>
      <c r="Y7" s="143">
        <v>2167</v>
      </c>
      <c r="Z7" s="171">
        <v>1102736170</v>
      </c>
      <c r="AA7" s="173">
        <f t="shared" ref="AA7:AA14" si="10">IFERROR(Z7/Y7,"-")</f>
        <v>508876.86663590214</v>
      </c>
      <c r="AB7" s="104">
        <f>地区別_指導対象者群分析!M7</f>
        <v>4886</v>
      </c>
      <c r="AC7" s="143">
        <v>4840</v>
      </c>
      <c r="AD7" s="171">
        <v>2460848430</v>
      </c>
      <c r="AE7" s="173">
        <f t="shared" ref="AE7:AE14" si="11">IFERROR(AD7/AC7,"-")</f>
        <v>508439.75826446281</v>
      </c>
      <c r="AF7" s="104">
        <f>地区別_指導対象者群分析!O7</f>
        <v>26</v>
      </c>
      <c r="AG7" s="143">
        <v>26</v>
      </c>
      <c r="AH7" s="171">
        <v>20679740</v>
      </c>
      <c r="AI7" s="173">
        <f t="shared" ref="AI7:AI14" si="12">IFERROR(AH7/AG7,"-")</f>
        <v>795374.61538461538</v>
      </c>
      <c r="AJ7" s="104">
        <f>地区別_指導対象者群分析!Q7</f>
        <v>14108</v>
      </c>
      <c r="AK7" s="143">
        <f t="shared" ref="AK7:AK13" si="13">SUM(AO7,AS7)</f>
        <v>13918</v>
      </c>
      <c r="AL7" s="171">
        <f t="shared" ref="AL7:AL13" si="14">SUM(AP7,AT7)</f>
        <v>6683206110</v>
      </c>
      <c r="AM7" s="173">
        <f t="shared" ref="AM7:AM14" si="15">IFERROR(AL7/AK7,"-")</f>
        <v>480184.37347320019</v>
      </c>
      <c r="AN7" s="104">
        <f>地区別_指導対象者群分析!S7</f>
        <v>1383</v>
      </c>
      <c r="AO7" s="143">
        <v>1248</v>
      </c>
      <c r="AP7" s="171">
        <v>279715110</v>
      </c>
      <c r="AQ7" s="173">
        <f t="shared" ref="AQ7:AQ14" si="16">IFERROR(AP7/AO7,"-")</f>
        <v>224130.69711538462</v>
      </c>
      <c r="AR7" s="104">
        <f>地区別_指導対象者群分析!U7</f>
        <v>12725</v>
      </c>
      <c r="AS7" s="143">
        <v>12670</v>
      </c>
      <c r="AT7" s="171">
        <v>6403491000</v>
      </c>
      <c r="AU7" s="173">
        <f t="shared" ref="AU7:AU14" si="17">IFERROR(AT7/AS7,"-")</f>
        <v>505405.76164167322</v>
      </c>
      <c r="AV7" s="104">
        <f>地区別_指導対象者群分析!W7</f>
        <v>54952</v>
      </c>
      <c r="AW7" s="143">
        <v>54952</v>
      </c>
      <c r="AX7" s="171">
        <v>52667138970</v>
      </c>
      <c r="AY7" s="173">
        <f t="shared" ref="AY7:AY14" si="18">IFERROR(AX7/AW7,"-")</f>
        <v>958420.78486679285</v>
      </c>
      <c r="AZ7" s="104">
        <f>地区別_指導対象者群分析!Y7</f>
        <v>493</v>
      </c>
      <c r="BA7" s="143">
        <v>493</v>
      </c>
      <c r="BB7" s="171">
        <v>232544300</v>
      </c>
      <c r="BC7" s="173">
        <f t="shared" ref="BC7:BC14" si="19">IFERROR(BB7/BA7,"-")</f>
        <v>471692.29208924947</v>
      </c>
      <c r="BD7" s="104">
        <f>地区別_指導対象者群分析!AA7</f>
        <v>22205</v>
      </c>
      <c r="BE7" s="143">
        <f t="shared" si="1"/>
        <v>17383</v>
      </c>
      <c r="BF7" s="171">
        <f t="shared" si="2"/>
        <v>12142436400</v>
      </c>
      <c r="BG7" s="173">
        <f t="shared" ref="BG7:BG14" si="20">IFERROR(BF7/BE7,"-")</f>
        <v>698523.63803716272</v>
      </c>
      <c r="BH7" s="104">
        <f>地区別_指導対象者群分析!AC7</f>
        <v>6274</v>
      </c>
      <c r="BI7" s="143">
        <v>6274</v>
      </c>
      <c r="BJ7" s="171">
        <v>6426710540</v>
      </c>
      <c r="BK7" s="173">
        <f t="shared" ref="BK7:BK14" si="21">IFERROR(BJ7/BI7,"-")</f>
        <v>1024340.2199553713</v>
      </c>
      <c r="BL7" s="104">
        <f>地区別_指導対象者群分析!AE7</f>
        <v>15931</v>
      </c>
      <c r="BM7" s="143">
        <v>11109</v>
      </c>
      <c r="BN7" s="171">
        <v>5715725860</v>
      </c>
      <c r="BO7" s="173">
        <f t="shared" ref="BO7:BO14" si="22">IFERROR(BN7/BM7,"-")</f>
        <v>514513.08488612837</v>
      </c>
      <c r="BP7" s="50"/>
      <c r="BQ7" s="48" t="str">
        <f t="shared" si="3"/>
        <v>中河内医療圏</v>
      </c>
      <c r="BR7" s="106">
        <f t="shared" ref="BR7:BR13" si="23">LARGE($AQ$6:$AQ$13,ROW(BP2))</f>
        <v>243496.13100436682</v>
      </c>
      <c r="BS7" s="48" t="str">
        <f t="shared" si="4"/>
        <v>堺市医療圏</v>
      </c>
      <c r="BT7" s="106">
        <f t="shared" ref="BT7:BT13" si="24">LARGE($BC$6:$BC$13,ROW(BR2))</f>
        <v>501136.46362098138</v>
      </c>
      <c r="BU7" s="106">
        <f t="shared" ref="BU7:BU13" si="25">$AQ$14</f>
        <v>233043.62124414224</v>
      </c>
      <c r="BV7" s="106">
        <f t="shared" ref="BV7:BV13" si="26">$BC$14</f>
        <v>477188.58003010537</v>
      </c>
      <c r="BW7" s="106">
        <v>0</v>
      </c>
    </row>
    <row r="8" spans="1:75" s="51" customFormat="1">
      <c r="B8" s="54">
        <v>3</v>
      </c>
      <c r="C8" s="47" t="s">
        <v>12</v>
      </c>
      <c r="D8" s="190">
        <f>地区別_指導対象者群分析!D8</f>
        <v>164424</v>
      </c>
      <c r="E8" s="143">
        <v>155372</v>
      </c>
      <c r="F8" s="171">
        <v>120728922080</v>
      </c>
      <c r="G8" s="173">
        <f t="shared" si="5"/>
        <v>777031.39613315137</v>
      </c>
      <c r="H8" s="190">
        <f>地区別_指導対象者群分析!E8</f>
        <v>32580</v>
      </c>
      <c r="I8" s="143">
        <v>32086</v>
      </c>
      <c r="J8" s="171">
        <v>15390301390</v>
      </c>
      <c r="K8" s="173">
        <f t="shared" si="6"/>
        <v>479657.83799788071</v>
      </c>
      <c r="L8" s="190">
        <f>地区別_指導対象者群分析!F8</f>
        <v>131844</v>
      </c>
      <c r="M8" s="143">
        <v>123286</v>
      </c>
      <c r="N8" s="171">
        <v>105338620690</v>
      </c>
      <c r="O8" s="173">
        <f t="shared" si="7"/>
        <v>854424.83891114965</v>
      </c>
      <c r="P8" s="190">
        <f>地区別_指導対象者群分析!G8</f>
        <v>4808</v>
      </c>
      <c r="Q8" s="143">
        <v>4752</v>
      </c>
      <c r="R8" s="171">
        <v>2357334860</v>
      </c>
      <c r="S8" s="173">
        <f t="shared" si="8"/>
        <v>496072.15067340067</v>
      </c>
      <c r="T8" s="104">
        <f>地区別_指導対象者群分析!I8</f>
        <v>9091</v>
      </c>
      <c r="U8" s="143">
        <f t="shared" si="0"/>
        <v>9008</v>
      </c>
      <c r="V8" s="171">
        <f t="shared" si="0"/>
        <v>4530140650</v>
      </c>
      <c r="W8" s="173">
        <f t="shared" si="9"/>
        <v>502901.93716696271</v>
      </c>
      <c r="X8" s="104">
        <f>地区別_指導対象者群分析!K8</f>
        <v>2817</v>
      </c>
      <c r="Y8" s="143">
        <v>2796</v>
      </c>
      <c r="Z8" s="171">
        <v>1422714450</v>
      </c>
      <c r="AA8" s="173">
        <f t="shared" si="10"/>
        <v>508839.21673819743</v>
      </c>
      <c r="AB8" s="104">
        <f>地区別_指導対象者群分析!M8</f>
        <v>6274</v>
      </c>
      <c r="AC8" s="143">
        <v>6212</v>
      </c>
      <c r="AD8" s="171">
        <v>3107426200</v>
      </c>
      <c r="AE8" s="173">
        <f t="shared" si="11"/>
        <v>500229.58789439796</v>
      </c>
      <c r="AF8" s="104">
        <f>地区別_指導対象者群分析!O8</f>
        <v>4</v>
      </c>
      <c r="AG8" s="143">
        <v>4</v>
      </c>
      <c r="AH8" s="171">
        <v>900680</v>
      </c>
      <c r="AI8" s="173">
        <f t="shared" si="12"/>
        <v>225170</v>
      </c>
      <c r="AJ8" s="104">
        <f>地区別_指導対象者群分析!Q8</f>
        <v>18677</v>
      </c>
      <c r="AK8" s="143">
        <f t="shared" si="13"/>
        <v>18322</v>
      </c>
      <c r="AL8" s="171">
        <f t="shared" si="14"/>
        <v>8501925200</v>
      </c>
      <c r="AM8" s="173">
        <f t="shared" si="15"/>
        <v>464028.22835934942</v>
      </c>
      <c r="AN8" s="104">
        <f>地区別_指導対象者群分析!S8</f>
        <v>1978</v>
      </c>
      <c r="AO8" s="143">
        <v>1785</v>
      </c>
      <c r="AP8" s="171">
        <v>400079340</v>
      </c>
      <c r="AQ8" s="173">
        <f t="shared" si="16"/>
        <v>224134.08403361344</v>
      </c>
      <c r="AR8" s="104">
        <f>地区別_指導対象者群分析!U8</f>
        <v>16699</v>
      </c>
      <c r="AS8" s="143">
        <v>16537</v>
      </c>
      <c r="AT8" s="171">
        <v>8101845860</v>
      </c>
      <c r="AU8" s="173">
        <f t="shared" si="17"/>
        <v>489922.34746326419</v>
      </c>
      <c r="AV8" s="104">
        <f>地区別_指導対象者群分析!W8</f>
        <v>95543</v>
      </c>
      <c r="AW8" s="143">
        <v>95543</v>
      </c>
      <c r="AX8" s="171">
        <v>87404435360</v>
      </c>
      <c r="AY8" s="173">
        <f t="shared" si="18"/>
        <v>914817.78215044539</v>
      </c>
      <c r="AZ8" s="104">
        <f>地区別_指導対象者群分析!Y8</f>
        <v>842</v>
      </c>
      <c r="BA8" s="143">
        <v>842</v>
      </c>
      <c r="BB8" s="171">
        <v>316803020</v>
      </c>
      <c r="BC8" s="173">
        <f t="shared" si="19"/>
        <v>376250.61757719715</v>
      </c>
      <c r="BD8" s="104">
        <f>地区別_指導対象者群分析!AA8</f>
        <v>35459</v>
      </c>
      <c r="BE8" s="143">
        <f t="shared" si="1"/>
        <v>26901</v>
      </c>
      <c r="BF8" s="171">
        <f t="shared" si="2"/>
        <v>17617382310</v>
      </c>
      <c r="BG8" s="173">
        <f t="shared" si="20"/>
        <v>654896.92985390883</v>
      </c>
      <c r="BH8" s="104">
        <f>地区別_指導対象者群分析!AC8</f>
        <v>9787</v>
      </c>
      <c r="BI8" s="143">
        <v>9787</v>
      </c>
      <c r="BJ8" s="171">
        <v>9371106260</v>
      </c>
      <c r="BK8" s="173">
        <f t="shared" si="21"/>
        <v>957505.49300091958</v>
      </c>
      <c r="BL8" s="104">
        <f>地区別_指導対象者群分析!AE8</f>
        <v>25672</v>
      </c>
      <c r="BM8" s="143">
        <v>17114</v>
      </c>
      <c r="BN8" s="171">
        <v>8246276050</v>
      </c>
      <c r="BO8" s="173">
        <f t="shared" si="22"/>
        <v>481843.87343695218</v>
      </c>
      <c r="BP8" s="50"/>
      <c r="BQ8" s="48" t="str">
        <f t="shared" si="3"/>
        <v>堺市医療圏</v>
      </c>
      <c r="BR8" s="106">
        <f t="shared" si="23"/>
        <v>238985.01805054152</v>
      </c>
      <c r="BS8" s="48" t="str">
        <f t="shared" si="4"/>
        <v>大阪市医療圏</v>
      </c>
      <c r="BT8" s="106">
        <f t="shared" si="24"/>
        <v>497074.82162764773</v>
      </c>
      <c r="BU8" s="106">
        <f t="shared" si="25"/>
        <v>233043.62124414224</v>
      </c>
      <c r="BV8" s="106">
        <f t="shared" si="26"/>
        <v>477188.58003010537</v>
      </c>
      <c r="BW8" s="106">
        <v>0</v>
      </c>
    </row>
    <row r="9" spans="1:75" s="51" customFormat="1">
      <c r="B9" s="54">
        <v>4</v>
      </c>
      <c r="C9" s="47" t="s">
        <v>20</v>
      </c>
      <c r="D9" s="190">
        <f>地区別_指導対象者群分析!D9</f>
        <v>115908</v>
      </c>
      <c r="E9" s="143">
        <v>110086</v>
      </c>
      <c r="F9" s="171">
        <v>85214705990</v>
      </c>
      <c r="G9" s="173">
        <f t="shared" si="5"/>
        <v>774073.96026742726</v>
      </c>
      <c r="H9" s="190">
        <f>地区別_指導対象者群分析!E9</f>
        <v>22686</v>
      </c>
      <c r="I9" s="143">
        <v>22448</v>
      </c>
      <c r="J9" s="171">
        <v>10780425710</v>
      </c>
      <c r="K9" s="173">
        <f t="shared" si="6"/>
        <v>480239.91936920886</v>
      </c>
      <c r="L9" s="190">
        <f>地区別_指導対象者群分析!F9</f>
        <v>93222</v>
      </c>
      <c r="M9" s="143">
        <v>87638</v>
      </c>
      <c r="N9" s="171">
        <v>74434280280</v>
      </c>
      <c r="O9" s="173">
        <f t="shared" si="7"/>
        <v>849337.9616148246</v>
      </c>
      <c r="P9" s="190">
        <f>地区別_指導対象者群分析!G9</f>
        <v>3583</v>
      </c>
      <c r="Q9" s="143">
        <v>3544</v>
      </c>
      <c r="R9" s="171">
        <v>1771868800</v>
      </c>
      <c r="S9" s="173">
        <f t="shared" si="8"/>
        <v>499962.9796839729</v>
      </c>
      <c r="T9" s="104">
        <f>地区別_指導対象者群分析!I9</f>
        <v>5793</v>
      </c>
      <c r="U9" s="143">
        <f t="shared" si="0"/>
        <v>5752</v>
      </c>
      <c r="V9" s="171">
        <f t="shared" si="0"/>
        <v>2905561530</v>
      </c>
      <c r="W9" s="173">
        <f t="shared" si="9"/>
        <v>505139.34805285116</v>
      </c>
      <c r="X9" s="104">
        <f>地区別_指導対象者群分析!K9</f>
        <v>1778</v>
      </c>
      <c r="Y9" s="143">
        <v>1769</v>
      </c>
      <c r="Z9" s="171">
        <v>959268990</v>
      </c>
      <c r="AA9" s="173">
        <f t="shared" si="10"/>
        <v>542266.24646693049</v>
      </c>
      <c r="AB9" s="104">
        <f>地区別_指導対象者群分析!M9</f>
        <v>4015</v>
      </c>
      <c r="AC9" s="143">
        <v>3983</v>
      </c>
      <c r="AD9" s="171">
        <v>1946292540</v>
      </c>
      <c r="AE9" s="173">
        <f t="shared" si="11"/>
        <v>488649.89706251567</v>
      </c>
      <c r="AF9" s="104">
        <f>地区別_指導対象者群分析!O9</f>
        <v>124</v>
      </c>
      <c r="AG9" s="143">
        <v>121</v>
      </c>
      <c r="AH9" s="171">
        <v>61957150</v>
      </c>
      <c r="AI9" s="173">
        <f t="shared" si="12"/>
        <v>512042.5619834711</v>
      </c>
      <c r="AJ9" s="104">
        <f>地区別_指導対象者群分析!Q9</f>
        <v>13186</v>
      </c>
      <c r="AK9" s="143">
        <f t="shared" si="13"/>
        <v>13031</v>
      </c>
      <c r="AL9" s="171">
        <f t="shared" si="14"/>
        <v>6041038230</v>
      </c>
      <c r="AM9" s="173">
        <f t="shared" si="15"/>
        <v>463589.76517535106</v>
      </c>
      <c r="AN9" s="104">
        <f>地区別_指導対象者群分析!S9</f>
        <v>1234</v>
      </c>
      <c r="AO9" s="143">
        <v>1145</v>
      </c>
      <c r="AP9" s="171">
        <v>278803070</v>
      </c>
      <c r="AQ9" s="173">
        <f t="shared" si="16"/>
        <v>243496.13100436682</v>
      </c>
      <c r="AR9" s="104">
        <f>地区別_指導対象者群分析!U9</f>
        <v>11952</v>
      </c>
      <c r="AS9" s="143">
        <v>11886</v>
      </c>
      <c r="AT9" s="171">
        <v>5762235160</v>
      </c>
      <c r="AU9" s="173">
        <f t="shared" si="17"/>
        <v>484791.78529362276</v>
      </c>
      <c r="AV9" s="104">
        <f>地区別_指導対象者群分析!W9</f>
        <v>67794</v>
      </c>
      <c r="AW9" s="143">
        <v>67794</v>
      </c>
      <c r="AX9" s="171">
        <v>61734115550</v>
      </c>
      <c r="AY9" s="173">
        <f t="shared" si="18"/>
        <v>910613.26297312451</v>
      </c>
      <c r="AZ9" s="104">
        <f>地区別_指導対象者群分析!Y9</f>
        <v>580</v>
      </c>
      <c r="BA9" s="143">
        <v>580</v>
      </c>
      <c r="BB9" s="171">
        <v>285178070</v>
      </c>
      <c r="BC9" s="173">
        <f t="shared" si="19"/>
        <v>491686.3275862069</v>
      </c>
      <c r="BD9" s="104">
        <f>地区別_指導対象者群分析!AA9</f>
        <v>24848</v>
      </c>
      <c r="BE9" s="143">
        <f t="shared" si="1"/>
        <v>19264</v>
      </c>
      <c r="BF9" s="171">
        <f t="shared" si="2"/>
        <v>12414986660</v>
      </c>
      <c r="BG9" s="173">
        <f t="shared" si="20"/>
        <v>644465.66964285716</v>
      </c>
      <c r="BH9" s="104">
        <f>地区別_指導対象者群分析!AC9</f>
        <v>7155</v>
      </c>
      <c r="BI9" s="143">
        <v>7155</v>
      </c>
      <c r="BJ9" s="171">
        <v>6606323270</v>
      </c>
      <c r="BK9" s="173">
        <f t="shared" si="21"/>
        <v>923315.62124388537</v>
      </c>
      <c r="BL9" s="104">
        <f>地区別_指導対象者群分析!AE9</f>
        <v>17693</v>
      </c>
      <c r="BM9" s="143">
        <v>12109</v>
      </c>
      <c r="BN9" s="171">
        <v>5808663390</v>
      </c>
      <c r="BO9" s="173">
        <f t="shared" si="22"/>
        <v>479698.02543562639</v>
      </c>
      <c r="BP9" s="50"/>
      <c r="BQ9" s="48" t="str">
        <f t="shared" si="3"/>
        <v>豊能医療圏</v>
      </c>
      <c r="BR9" s="106">
        <f t="shared" si="23"/>
        <v>224648.0560320183</v>
      </c>
      <c r="BS9" s="48" t="str">
        <f t="shared" si="4"/>
        <v>中河内医療圏</v>
      </c>
      <c r="BT9" s="106">
        <f t="shared" si="24"/>
        <v>491686.3275862069</v>
      </c>
      <c r="BU9" s="106">
        <f t="shared" si="25"/>
        <v>233043.62124414224</v>
      </c>
      <c r="BV9" s="106">
        <f t="shared" si="26"/>
        <v>477188.58003010537</v>
      </c>
      <c r="BW9" s="106">
        <v>0</v>
      </c>
    </row>
    <row r="10" spans="1:75" s="51" customFormat="1">
      <c r="B10" s="54">
        <v>5</v>
      </c>
      <c r="C10" s="47" t="s">
        <v>24</v>
      </c>
      <c r="D10" s="190">
        <f>地区別_指導対象者群分析!D10</f>
        <v>93591</v>
      </c>
      <c r="E10" s="143">
        <v>89022</v>
      </c>
      <c r="F10" s="171">
        <v>66540666290</v>
      </c>
      <c r="G10" s="173">
        <f t="shared" si="5"/>
        <v>747463.16966592532</v>
      </c>
      <c r="H10" s="190">
        <f>地区別_指導対象者群分析!E10</f>
        <v>23505</v>
      </c>
      <c r="I10" s="143">
        <v>23280</v>
      </c>
      <c r="J10" s="171">
        <v>10863107090</v>
      </c>
      <c r="K10" s="173">
        <f t="shared" si="6"/>
        <v>466628.31142611685</v>
      </c>
      <c r="L10" s="190">
        <f>地区別_指導対象者群分析!F10</f>
        <v>70086</v>
      </c>
      <c r="M10" s="143">
        <v>65742</v>
      </c>
      <c r="N10" s="171">
        <v>55677559200</v>
      </c>
      <c r="O10" s="173">
        <f t="shared" si="7"/>
        <v>846910.03011773294</v>
      </c>
      <c r="P10" s="190">
        <f>地区別_指導対象者群分析!G10</f>
        <v>3885</v>
      </c>
      <c r="Q10" s="143">
        <v>3856</v>
      </c>
      <c r="R10" s="171">
        <v>1834027950</v>
      </c>
      <c r="S10" s="173">
        <f t="shared" si="8"/>
        <v>475629.65508298756</v>
      </c>
      <c r="T10" s="104">
        <f>地区別_指導対象者群分析!I10</f>
        <v>6731</v>
      </c>
      <c r="U10" s="143">
        <f t="shared" ref="U10:U13" si="27">SUM(Y10,AC10)</f>
        <v>6680</v>
      </c>
      <c r="V10" s="171">
        <f>SUM(Z10,AD10)</f>
        <v>3166754540</v>
      </c>
      <c r="W10" s="173">
        <f t="shared" si="9"/>
        <v>474065.05089820357</v>
      </c>
      <c r="X10" s="104">
        <f>地区別_指導対象者群分析!K10</f>
        <v>1751</v>
      </c>
      <c r="Y10" s="143">
        <v>1745</v>
      </c>
      <c r="Z10" s="171">
        <v>844714730</v>
      </c>
      <c r="AA10" s="173">
        <f t="shared" si="10"/>
        <v>484077.20916905446</v>
      </c>
      <c r="AB10" s="104">
        <f>地区別_指導対象者群分析!M10</f>
        <v>4980</v>
      </c>
      <c r="AC10" s="143">
        <v>4935</v>
      </c>
      <c r="AD10" s="171">
        <v>2322039810</v>
      </c>
      <c r="AE10" s="173">
        <f t="shared" si="11"/>
        <v>470524.78419452888</v>
      </c>
      <c r="AF10" s="104">
        <f>地区別_指導対象者群分析!O10</f>
        <v>43</v>
      </c>
      <c r="AG10" s="143">
        <v>42</v>
      </c>
      <c r="AH10" s="171">
        <v>16942810</v>
      </c>
      <c r="AI10" s="173">
        <f t="shared" si="12"/>
        <v>403400.23809523811</v>
      </c>
      <c r="AJ10" s="104">
        <f>地区別_指導対象者群分析!Q10</f>
        <v>12846</v>
      </c>
      <c r="AK10" s="143">
        <f t="shared" si="13"/>
        <v>12702</v>
      </c>
      <c r="AL10" s="171">
        <f t="shared" si="14"/>
        <v>5845381790</v>
      </c>
      <c r="AM10" s="173">
        <f t="shared" si="15"/>
        <v>460193.81121083297</v>
      </c>
      <c r="AN10" s="104">
        <f>地区別_指導対象者群分析!S10</f>
        <v>1179</v>
      </c>
      <c r="AO10" s="143">
        <v>1103</v>
      </c>
      <c r="AP10" s="171">
        <v>241251440</v>
      </c>
      <c r="AQ10" s="173">
        <f t="shared" si="16"/>
        <v>218722.97370806889</v>
      </c>
      <c r="AR10" s="104">
        <f>地区別_指導対象者群分析!U10</f>
        <v>11667</v>
      </c>
      <c r="AS10" s="143">
        <v>11599</v>
      </c>
      <c r="AT10" s="171">
        <v>5604130350</v>
      </c>
      <c r="AU10" s="173">
        <f t="shared" si="17"/>
        <v>483156.33675316838</v>
      </c>
      <c r="AV10" s="104">
        <f>地区別_指導対象者群分析!W10</f>
        <v>50588</v>
      </c>
      <c r="AW10" s="143">
        <v>50588</v>
      </c>
      <c r="AX10" s="171">
        <v>45362955040</v>
      </c>
      <c r="AY10" s="173">
        <f t="shared" si="18"/>
        <v>896713.74713370763</v>
      </c>
      <c r="AZ10" s="104">
        <f>地区別_指導対象者群分析!Y10</f>
        <v>387</v>
      </c>
      <c r="BA10" s="143">
        <v>387</v>
      </c>
      <c r="BB10" s="171">
        <v>171072830</v>
      </c>
      <c r="BC10" s="173">
        <f t="shared" si="19"/>
        <v>442048.65633074933</v>
      </c>
      <c r="BD10" s="104">
        <f>地区別_指導対象者群分析!AA10</f>
        <v>19111</v>
      </c>
      <c r="BE10" s="143">
        <f t="shared" si="1"/>
        <v>14767</v>
      </c>
      <c r="BF10" s="171">
        <f t="shared" si="2"/>
        <v>10143531330</v>
      </c>
      <c r="BG10" s="173">
        <f t="shared" si="20"/>
        <v>686905.35179792787</v>
      </c>
      <c r="BH10" s="104">
        <f>地区別_指導対象者群分析!AC10</f>
        <v>5279</v>
      </c>
      <c r="BI10" s="143">
        <v>5279</v>
      </c>
      <c r="BJ10" s="171">
        <v>5029108360</v>
      </c>
      <c r="BK10" s="173">
        <f t="shared" si="21"/>
        <v>952663.07255161961</v>
      </c>
      <c r="BL10" s="104">
        <f>地区別_指導対象者群分析!AE10</f>
        <v>13832</v>
      </c>
      <c r="BM10" s="143">
        <v>9488</v>
      </c>
      <c r="BN10" s="171">
        <v>5114422970</v>
      </c>
      <c r="BO10" s="173">
        <f t="shared" si="22"/>
        <v>539041.20678752114</v>
      </c>
      <c r="BP10" s="50"/>
      <c r="BQ10" s="48" t="str">
        <f t="shared" si="3"/>
        <v>北河内医療圏</v>
      </c>
      <c r="BR10" s="106">
        <f t="shared" si="23"/>
        <v>224134.08403361344</v>
      </c>
      <c r="BS10" s="48" t="str">
        <f t="shared" si="4"/>
        <v>三島医療圏</v>
      </c>
      <c r="BT10" s="106">
        <f t="shared" si="24"/>
        <v>471692.29208924947</v>
      </c>
      <c r="BU10" s="106">
        <f t="shared" si="25"/>
        <v>233043.62124414224</v>
      </c>
      <c r="BV10" s="106">
        <f t="shared" si="26"/>
        <v>477188.58003010537</v>
      </c>
      <c r="BW10" s="106">
        <v>0</v>
      </c>
    </row>
    <row r="11" spans="1:75" s="51" customFormat="1">
      <c r="B11" s="54">
        <v>6</v>
      </c>
      <c r="C11" s="47" t="s">
        <v>34</v>
      </c>
      <c r="D11" s="190">
        <f>地区別_指導対象者群分析!D11</f>
        <v>115860</v>
      </c>
      <c r="E11" s="143">
        <v>109520</v>
      </c>
      <c r="F11" s="171">
        <v>88756445930</v>
      </c>
      <c r="G11" s="173">
        <f t="shared" si="5"/>
        <v>810413.1293827612</v>
      </c>
      <c r="H11" s="190">
        <f>地区別_指導対象者群分析!E11</f>
        <v>19737</v>
      </c>
      <c r="I11" s="143">
        <v>19445</v>
      </c>
      <c r="J11" s="171">
        <v>9209330020</v>
      </c>
      <c r="K11" s="173">
        <f t="shared" si="6"/>
        <v>473609.15505271277</v>
      </c>
      <c r="L11" s="190">
        <f>地区別_指導対象者群分析!F11</f>
        <v>96123</v>
      </c>
      <c r="M11" s="143">
        <v>90075</v>
      </c>
      <c r="N11" s="171">
        <v>79547115910</v>
      </c>
      <c r="O11" s="173">
        <f t="shared" si="7"/>
        <v>883120.90935331665</v>
      </c>
      <c r="P11" s="190">
        <f>地区別_指導対象者群分析!G11</f>
        <v>2617</v>
      </c>
      <c r="Q11" s="143">
        <v>2588</v>
      </c>
      <c r="R11" s="171">
        <v>1192597580</v>
      </c>
      <c r="S11" s="173">
        <f t="shared" si="8"/>
        <v>460818.23029366304</v>
      </c>
      <c r="T11" s="104">
        <f>地区別_指導対象者群分析!I11</f>
        <v>5274</v>
      </c>
      <c r="U11" s="143">
        <f t="shared" si="27"/>
        <v>5212</v>
      </c>
      <c r="V11" s="171">
        <f>SUM(Z11,AD11)</f>
        <v>2519245040</v>
      </c>
      <c r="W11" s="173">
        <f t="shared" si="9"/>
        <v>483354.76592478895</v>
      </c>
      <c r="X11" s="104">
        <f>地区別_指導対象者群分析!K11</f>
        <v>1892</v>
      </c>
      <c r="Y11" s="143">
        <v>1876</v>
      </c>
      <c r="Z11" s="171">
        <v>975970890</v>
      </c>
      <c r="AA11" s="173">
        <f t="shared" si="10"/>
        <v>520240.34648187633</v>
      </c>
      <c r="AB11" s="104">
        <f>地区別_指導対象者群分析!M11</f>
        <v>3382</v>
      </c>
      <c r="AC11" s="143">
        <v>3336</v>
      </c>
      <c r="AD11" s="171">
        <v>1543274150</v>
      </c>
      <c r="AE11" s="173">
        <f t="shared" si="11"/>
        <v>462612.15527577937</v>
      </c>
      <c r="AF11" s="104">
        <f>地区別_指導対象者群分析!O11</f>
        <v>5</v>
      </c>
      <c r="AG11" s="143">
        <v>4</v>
      </c>
      <c r="AH11" s="171">
        <v>3796610</v>
      </c>
      <c r="AI11" s="173">
        <f t="shared" si="12"/>
        <v>949152.5</v>
      </c>
      <c r="AJ11" s="104">
        <f>地区別_指導対象者群分析!Q11</f>
        <v>11841</v>
      </c>
      <c r="AK11" s="143">
        <f t="shared" si="13"/>
        <v>11641</v>
      </c>
      <c r="AL11" s="171">
        <f t="shared" si="14"/>
        <v>5493690790</v>
      </c>
      <c r="AM11" s="173">
        <f t="shared" si="15"/>
        <v>471926.01924233313</v>
      </c>
      <c r="AN11" s="104">
        <f>地区別_指導対象者群分析!S11</f>
        <v>1232</v>
      </c>
      <c r="AO11" s="143">
        <v>1108</v>
      </c>
      <c r="AP11" s="171">
        <v>264795400</v>
      </c>
      <c r="AQ11" s="173">
        <f t="shared" si="16"/>
        <v>238985.01805054152</v>
      </c>
      <c r="AR11" s="104">
        <f>地区別_指導対象者群分析!U11</f>
        <v>10609</v>
      </c>
      <c r="AS11" s="143">
        <v>10533</v>
      </c>
      <c r="AT11" s="171">
        <v>5228895390</v>
      </c>
      <c r="AU11" s="173">
        <f t="shared" si="17"/>
        <v>496429.8291085161</v>
      </c>
      <c r="AV11" s="104">
        <f>地区別_指導対象者群分析!W11</f>
        <v>69142</v>
      </c>
      <c r="AW11" s="143">
        <v>69142</v>
      </c>
      <c r="AX11" s="171">
        <v>64293784410</v>
      </c>
      <c r="AY11" s="173">
        <f t="shared" si="18"/>
        <v>929880.31023111858</v>
      </c>
      <c r="AZ11" s="104">
        <f>地区別_指導対象者群分析!Y11</f>
        <v>591</v>
      </c>
      <c r="BA11" s="143">
        <v>591</v>
      </c>
      <c r="BB11" s="171">
        <v>296171650</v>
      </c>
      <c r="BC11" s="173">
        <f t="shared" si="19"/>
        <v>501136.46362098138</v>
      </c>
      <c r="BD11" s="104">
        <f>地区別_指導対象者群分析!AA11</f>
        <v>26390</v>
      </c>
      <c r="BE11" s="143">
        <f t="shared" si="1"/>
        <v>20342</v>
      </c>
      <c r="BF11" s="171">
        <f t="shared" si="2"/>
        <v>14957159850</v>
      </c>
      <c r="BG11" s="173">
        <f t="shared" si="20"/>
        <v>735284.62540556479</v>
      </c>
      <c r="BH11" s="104">
        <f>地区別_指導対象者群分析!AC11</f>
        <v>7291</v>
      </c>
      <c r="BI11" s="143">
        <v>7291</v>
      </c>
      <c r="BJ11" s="171">
        <v>7131159900</v>
      </c>
      <c r="BK11" s="173">
        <f t="shared" si="21"/>
        <v>978077.0676176108</v>
      </c>
      <c r="BL11" s="104">
        <f>地区別_指導対象者群分析!AE11</f>
        <v>19099</v>
      </c>
      <c r="BM11" s="143">
        <v>13051</v>
      </c>
      <c r="BN11" s="171">
        <v>7825999950</v>
      </c>
      <c r="BO11" s="173">
        <f t="shared" si="22"/>
        <v>599647.53275611065</v>
      </c>
      <c r="BP11" s="50"/>
      <c r="BQ11" s="48" t="str">
        <f t="shared" si="3"/>
        <v>三島医療圏</v>
      </c>
      <c r="BR11" s="106">
        <f t="shared" si="23"/>
        <v>224130.69711538462</v>
      </c>
      <c r="BS11" s="48" t="str">
        <f t="shared" si="4"/>
        <v>南河内医療圏</v>
      </c>
      <c r="BT11" s="106">
        <f t="shared" si="24"/>
        <v>442048.65633074933</v>
      </c>
      <c r="BU11" s="106">
        <f t="shared" si="25"/>
        <v>233043.62124414224</v>
      </c>
      <c r="BV11" s="106">
        <f t="shared" si="26"/>
        <v>477188.58003010537</v>
      </c>
      <c r="BW11" s="106">
        <v>0</v>
      </c>
    </row>
    <row r="12" spans="1:75" s="51" customFormat="1">
      <c r="B12" s="54">
        <v>7</v>
      </c>
      <c r="C12" s="47" t="s">
        <v>43</v>
      </c>
      <c r="D12" s="190">
        <f>地区別_指導対象者群分析!D12</f>
        <v>119701</v>
      </c>
      <c r="E12" s="143">
        <v>113942</v>
      </c>
      <c r="F12" s="171">
        <v>92405082290</v>
      </c>
      <c r="G12" s="173">
        <f t="shared" si="5"/>
        <v>810983.50292253948</v>
      </c>
      <c r="H12" s="190">
        <f>地区別_指導対象者群分析!E12</f>
        <v>22646</v>
      </c>
      <c r="I12" s="143">
        <v>22380</v>
      </c>
      <c r="J12" s="171">
        <v>10761139640</v>
      </c>
      <c r="K12" s="173">
        <f t="shared" si="6"/>
        <v>480837.33869526361</v>
      </c>
      <c r="L12" s="190">
        <f>地区別_指導対象者群分析!F12</f>
        <v>97055</v>
      </c>
      <c r="M12" s="143">
        <v>91562</v>
      </c>
      <c r="N12" s="171">
        <v>81643942650</v>
      </c>
      <c r="O12" s="173">
        <f t="shared" si="7"/>
        <v>891679.32821476157</v>
      </c>
      <c r="P12" s="190">
        <f>地区別_指導対象者群分析!G12</f>
        <v>3314</v>
      </c>
      <c r="Q12" s="143">
        <v>3284</v>
      </c>
      <c r="R12" s="171">
        <v>1597875180</v>
      </c>
      <c r="S12" s="173">
        <f t="shared" si="8"/>
        <v>486563.69671132765</v>
      </c>
      <c r="T12" s="104">
        <f>地区別_指導対象者群分析!I12</f>
        <v>6601</v>
      </c>
      <c r="U12" s="143">
        <f t="shared" si="27"/>
        <v>6532</v>
      </c>
      <c r="V12" s="171">
        <f>SUM(Z12,AD12)</f>
        <v>3242255530</v>
      </c>
      <c r="W12" s="173">
        <f t="shared" si="9"/>
        <v>496364.9004898959</v>
      </c>
      <c r="X12" s="104">
        <f>地区別_指導対象者群分析!K12</f>
        <v>1721</v>
      </c>
      <c r="Y12" s="143">
        <v>1707</v>
      </c>
      <c r="Z12" s="171">
        <v>831907240</v>
      </c>
      <c r="AA12" s="173">
        <f t="shared" si="10"/>
        <v>487350.46280023432</v>
      </c>
      <c r="AB12" s="104">
        <f>地区別_指導対象者群分析!M12</f>
        <v>4880</v>
      </c>
      <c r="AC12" s="143">
        <v>4825</v>
      </c>
      <c r="AD12" s="171">
        <v>2410348290</v>
      </c>
      <c r="AE12" s="173">
        <f t="shared" si="11"/>
        <v>499554.04974093265</v>
      </c>
      <c r="AF12" s="104">
        <f>地区別_指導対象者群分析!O12</f>
        <v>45</v>
      </c>
      <c r="AG12" s="143">
        <v>45</v>
      </c>
      <c r="AH12" s="171">
        <v>24184460</v>
      </c>
      <c r="AI12" s="173">
        <f t="shared" si="12"/>
        <v>537432.4444444445</v>
      </c>
      <c r="AJ12" s="104">
        <f>地区別_指導対象者群分析!Q12</f>
        <v>12686</v>
      </c>
      <c r="AK12" s="143">
        <f t="shared" si="13"/>
        <v>12519</v>
      </c>
      <c r="AL12" s="171">
        <f t="shared" si="14"/>
        <v>5896824470</v>
      </c>
      <c r="AM12" s="173">
        <f t="shared" si="15"/>
        <v>471029.99201214156</v>
      </c>
      <c r="AN12" s="104">
        <f>地区別_指導対象者群分析!S12</f>
        <v>1150</v>
      </c>
      <c r="AO12" s="143">
        <v>1038</v>
      </c>
      <c r="AP12" s="171">
        <v>232508220</v>
      </c>
      <c r="AQ12" s="173">
        <f t="shared" si="16"/>
        <v>223996.35838150288</v>
      </c>
      <c r="AR12" s="104">
        <f>地区別_指導対象者群分析!U12</f>
        <v>11536</v>
      </c>
      <c r="AS12" s="143">
        <v>11481</v>
      </c>
      <c r="AT12" s="171">
        <v>5664316250</v>
      </c>
      <c r="AU12" s="173">
        <f t="shared" si="17"/>
        <v>493364.36286037799</v>
      </c>
      <c r="AV12" s="104">
        <f>地区別_指導対象者群分析!W12</f>
        <v>71849</v>
      </c>
      <c r="AW12" s="143">
        <v>71849</v>
      </c>
      <c r="AX12" s="171">
        <v>66212258420</v>
      </c>
      <c r="AY12" s="173">
        <f t="shared" si="18"/>
        <v>921547.38994279667</v>
      </c>
      <c r="AZ12" s="104">
        <f>地区別_指導対象者群分析!Y12</f>
        <v>577</v>
      </c>
      <c r="BA12" s="143">
        <v>577</v>
      </c>
      <c r="BB12" s="171">
        <v>358329650</v>
      </c>
      <c r="BC12" s="173">
        <f t="shared" si="19"/>
        <v>621021.92374350084</v>
      </c>
      <c r="BD12" s="104">
        <f>地区別_指導対象者群分析!AA12</f>
        <v>24629</v>
      </c>
      <c r="BE12" s="143">
        <f t="shared" si="1"/>
        <v>19136</v>
      </c>
      <c r="BF12" s="171">
        <f t="shared" si="2"/>
        <v>15073354580</v>
      </c>
      <c r="BG12" s="173">
        <f t="shared" si="20"/>
        <v>787696.20505852846</v>
      </c>
      <c r="BH12" s="104">
        <f>地区別_指導対象者群分析!AC12</f>
        <v>6921</v>
      </c>
      <c r="BI12" s="143">
        <v>6921</v>
      </c>
      <c r="BJ12" s="171">
        <v>7304192090</v>
      </c>
      <c r="BK12" s="173">
        <f t="shared" si="21"/>
        <v>1055366.5785291144</v>
      </c>
      <c r="BL12" s="104">
        <f>地区別_指導対象者群分析!AE12</f>
        <v>17708</v>
      </c>
      <c r="BM12" s="143">
        <v>12215</v>
      </c>
      <c r="BN12" s="171">
        <v>7769162490</v>
      </c>
      <c r="BO12" s="173">
        <f t="shared" si="22"/>
        <v>636034.58780188288</v>
      </c>
      <c r="BP12" s="50"/>
      <c r="BQ12" s="48" t="str">
        <f t="shared" si="3"/>
        <v>泉州医療圏</v>
      </c>
      <c r="BR12" s="106">
        <f t="shared" si="23"/>
        <v>223996.35838150288</v>
      </c>
      <c r="BS12" s="48" t="str">
        <f t="shared" si="4"/>
        <v>豊能医療圏</v>
      </c>
      <c r="BT12" s="106">
        <f t="shared" si="24"/>
        <v>421340.93706293707</v>
      </c>
      <c r="BU12" s="106">
        <f t="shared" si="25"/>
        <v>233043.62124414224</v>
      </c>
      <c r="BV12" s="106">
        <f t="shared" si="26"/>
        <v>477188.58003010537</v>
      </c>
      <c r="BW12" s="106">
        <v>0</v>
      </c>
    </row>
    <row r="13" spans="1:75" s="51" customFormat="1" ht="14.25" thickBot="1">
      <c r="B13" s="54">
        <v>8</v>
      </c>
      <c r="C13" s="47" t="s">
        <v>56</v>
      </c>
      <c r="D13" s="190">
        <f>地区別_指導対象者群分析!D13</f>
        <v>321702</v>
      </c>
      <c r="E13" s="143">
        <v>302379</v>
      </c>
      <c r="F13" s="171">
        <v>261641545600</v>
      </c>
      <c r="G13" s="173">
        <f t="shared" si="5"/>
        <v>865276.83999219525</v>
      </c>
      <c r="H13" s="190">
        <f>地区別_指導対象者群分析!E13</f>
        <v>37596</v>
      </c>
      <c r="I13" s="143">
        <v>37033</v>
      </c>
      <c r="J13" s="171">
        <v>19139713060</v>
      </c>
      <c r="K13" s="173">
        <f t="shared" si="6"/>
        <v>516828.586935976</v>
      </c>
      <c r="L13" s="190">
        <f>地区別_指導対象者群分析!F13</f>
        <v>284106</v>
      </c>
      <c r="M13" s="143">
        <v>265346</v>
      </c>
      <c r="N13" s="171">
        <v>242501832540</v>
      </c>
      <c r="O13" s="173">
        <f t="shared" si="7"/>
        <v>913908.00140194315</v>
      </c>
      <c r="P13" s="190">
        <f>地区別_指導対象者群分析!G13</f>
        <v>5623</v>
      </c>
      <c r="Q13" s="143">
        <v>5548</v>
      </c>
      <c r="R13" s="171">
        <v>2931962970</v>
      </c>
      <c r="S13" s="173">
        <f t="shared" si="8"/>
        <v>528472.05659697193</v>
      </c>
      <c r="T13" s="104">
        <f>地区別_指導対象者群分析!I13</f>
        <v>10623</v>
      </c>
      <c r="U13" s="143">
        <f t="shared" si="27"/>
        <v>10505</v>
      </c>
      <c r="V13" s="171">
        <f>SUM(Z13,AD13)</f>
        <v>5637633950</v>
      </c>
      <c r="W13" s="173">
        <f t="shared" si="9"/>
        <v>536661.96573060448</v>
      </c>
      <c r="X13" s="104">
        <f>地区別_指導対象者群分析!K13</f>
        <v>3230</v>
      </c>
      <c r="Y13" s="143">
        <v>3212</v>
      </c>
      <c r="Z13" s="171">
        <v>1869466380</v>
      </c>
      <c r="AA13" s="173">
        <f t="shared" si="10"/>
        <v>582025.64757160645</v>
      </c>
      <c r="AB13" s="104">
        <f>地区別_指導対象者群分析!M13</f>
        <v>7393</v>
      </c>
      <c r="AC13" s="143">
        <v>7293</v>
      </c>
      <c r="AD13" s="171">
        <v>3768167570</v>
      </c>
      <c r="AE13" s="173">
        <f t="shared" si="11"/>
        <v>516682.78760455229</v>
      </c>
      <c r="AF13" s="104">
        <f>地区別_指導対象者群分析!O13</f>
        <v>23</v>
      </c>
      <c r="AG13" s="143">
        <v>22</v>
      </c>
      <c r="AH13" s="171">
        <v>12928130</v>
      </c>
      <c r="AI13" s="173">
        <f t="shared" si="12"/>
        <v>587642.27272727271</v>
      </c>
      <c r="AJ13" s="104">
        <f>地区別_指導対象者群分析!Q13</f>
        <v>21327</v>
      </c>
      <c r="AK13" s="143">
        <f t="shared" si="13"/>
        <v>20958</v>
      </c>
      <c r="AL13" s="171">
        <f t="shared" si="14"/>
        <v>10557188010</v>
      </c>
      <c r="AM13" s="173">
        <f t="shared" si="15"/>
        <v>503730.69997137133</v>
      </c>
      <c r="AN13" s="104">
        <f>地区別_指導対象者群分析!S13</f>
        <v>1926</v>
      </c>
      <c r="AO13" s="143">
        <v>1707</v>
      </c>
      <c r="AP13" s="171">
        <v>446151700</v>
      </c>
      <c r="AQ13" s="173">
        <f t="shared" si="16"/>
        <v>261365.96367896895</v>
      </c>
      <c r="AR13" s="104">
        <f>地区別_指導対象者群分析!U13</f>
        <v>19401</v>
      </c>
      <c r="AS13" s="143">
        <v>19251</v>
      </c>
      <c r="AT13" s="171">
        <v>10111036310</v>
      </c>
      <c r="AU13" s="173">
        <f t="shared" si="17"/>
        <v>525221.35525427246</v>
      </c>
      <c r="AV13" s="104">
        <f>地区別_指導対象者群分析!W13</f>
        <v>208891</v>
      </c>
      <c r="AW13" s="143">
        <v>208891</v>
      </c>
      <c r="AX13" s="171">
        <v>201622516120</v>
      </c>
      <c r="AY13" s="173">
        <f t="shared" si="18"/>
        <v>965204.41818939068</v>
      </c>
      <c r="AZ13" s="104">
        <f>地区別_指導対象者群分析!Y13</f>
        <v>1794</v>
      </c>
      <c r="BA13" s="143">
        <v>1794</v>
      </c>
      <c r="BB13" s="171">
        <v>891752230</v>
      </c>
      <c r="BC13" s="173">
        <f t="shared" si="19"/>
        <v>497074.82162764773</v>
      </c>
      <c r="BD13" s="104">
        <f>地区別_指導対象者群分析!AA13</f>
        <v>73421</v>
      </c>
      <c r="BE13" s="143">
        <f t="shared" si="1"/>
        <v>54661</v>
      </c>
      <c r="BF13" s="171">
        <f t="shared" si="2"/>
        <v>39987564190</v>
      </c>
      <c r="BG13" s="173">
        <f t="shared" si="20"/>
        <v>731555.66473353945</v>
      </c>
      <c r="BH13" s="104">
        <f>地区別_指導対象者群分析!AC13</f>
        <v>21682</v>
      </c>
      <c r="BI13" s="143">
        <v>21682</v>
      </c>
      <c r="BJ13" s="171">
        <v>21739958400</v>
      </c>
      <c r="BK13" s="173">
        <f t="shared" si="21"/>
        <v>1002673.1113365926</v>
      </c>
      <c r="BL13" s="104">
        <f>地区別_指導対象者群分析!AE13</f>
        <v>51739</v>
      </c>
      <c r="BM13" s="143">
        <v>32979</v>
      </c>
      <c r="BN13" s="171">
        <v>18247605790</v>
      </c>
      <c r="BO13" s="173">
        <f t="shared" si="22"/>
        <v>553309.85748506628</v>
      </c>
      <c r="BP13" s="50"/>
      <c r="BQ13" s="48" t="str">
        <f t="shared" si="3"/>
        <v>南河内医療圏</v>
      </c>
      <c r="BR13" s="106">
        <f t="shared" si="23"/>
        <v>218722.97370806889</v>
      </c>
      <c r="BS13" s="48" t="str">
        <f t="shared" si="4"/>
        <v>北河内医療圏</v>
      </c>
      <c r="BT13" s="106">
        <f t="shared" si="24"/>
        <v>376250.61757719715</v>
      </c>
      <c r="BU13" s="106">
        <f t="shared" si="25"/>
        <v>233043.62124414224</v>
      </c>
      <c r="BV13" s="106">
        <f t="shared" si="26"/>
        <v>477188.58003010537</v>
      </c>
      <c r="BW13" s="106">
        <v>999</v>
      </c>
    </row>
    <row r="14" spans="1:75" s="51" customFormat="1" ht="14.25" thickTop="1">
      <c r="B14" s="212" t="s">
        <v>0</v>
      </c>
      <c r="C14" s="213"/>
      <c r="D14" s="121">
        <f>地区別_指導対象者群分析!D14</f>
        <v>1171065</v>
      </c>
      <c r="E14" s="146">
        <f>SUM(E6:E13)</f>
        <v>1108214</v>
      </c>
      <c r="F14" s="172">
        <f>SUM(F6:F13)</f>
        <v>893496612800</v>
      </c>
      <c r="G14" s="174">
        <f t="shared" si="5"/>
        <v>806249.1655943708</v>
      </c>
      <c r="H14" s="121">
        <f>地区別_指導対象者群分析!E14</f>
        <v>220525</v>
      </c>
      <c r="I14" s="146">
        <f>SUM(I6:I13)</f>
        <v>217728</v>
      </c>
      <c r="J14" s="172">
        <f>SUM(J6:J13)</f>
        <v>105962256780</v>
      </c>
      <c r="K14" s="174">
        <f t="shared" si="6"/>
        <v>486672.62263007055</v>
      </c>
      <c r="L14" s="121">
        <f>地区別_指導対象者群分析!F14</f>
        <v>950540</v>
      </c>
      <c r="M14" s="146">
        <f>SUM(M6:M13)</f>
        <v>890486</v>
      </c>
      <c r="N14" s="172">
        <f>SUM(N6:N13)</f>
        <v>787534356020</v>
      </c>
      <c r="O14" s="174">
        <f t="shared" si="7"/>
        <v>884387.12795035518</v>
      </c>
      <c r="P14" s="121">
        <f>地区別_指導対象者群分析!G14</f>
        <v>33616</v>
      </c>
      <c r="Q14" s="146">
        <f>SUM(Q6:Q13)</f>
        <v>33257</v>
      </c>
      <c r="R14" s="172">
        <f>SUM(R6:R13)</f>
        <v>16442699920</v>
      </c>
      <c r="S14" s="174">
        <f t="shared" si="8"/>
        <v>494413.20383678621</v>
      </c>
      <c r="T14" s="121">
        <f>地区別_指導対象者群分析!I14</f>
        <v>60190</v>
      </c>
      <c r="U14" s="146">
        <f>SUM(U6:U13)</f>
        <v>59638</v>
      </c>
      <c r="V14" s="172">
        <f>SUM(V6:V13)</f>
        <v>30020186550</v>
      </c>
      <c r="W14" s="174">
        <f t="shared" si="9"/>
        <v>503373.46238975151</v>
      </c>
      <c r="X14" s="121">
        <f>地区別_指導対象者群分析!K14</f>
        <v>17319</v>
      </c>
      <c r="Y14" s="146">
        <f>SUM(Y6:Y13)</f>
        <v>17218</v>
      </c>
      <c r="Z14" s="172">
        <f>SUM(Z6:Z13)</f>
        <v>9028536830</v>
      </c>
      <c r="AA14" s="174">
        <f t="shared" si="10"/>
        <v>524366.17667557206</v>
      </c>
      <c r="AB14" s="121">
        <f>地区別_指導対象者群分析!M14</f>
        <v>42871</v>
      </c>
      <c r="AC14" s="146">
        <f>SUM(AC6:AC13)</f>
        <v>42420</v>
      </c>
      <c r="AD14" s="172">
        <f>SUM(AD6:AD13)</f>
        <v>20991649720</v>
      </c>
      <c r="AE14" s="174">
        <f t="shared" si="11"/>
        <v>494852.65723715228</v>
      </c>
      <c r="AF14" s="121">
        <f>地区別_指導対象者群分析!O14</f>
        <v>1355</v>
      </c>
      <c r="AG14" s="146">
        <f>SUM(AG6:AG13)</f>
        <v>1342</v>
      </c>
      <c r="AH14" s="172">
        <f>SUM(AH6:AH13)</f>
        <v>699983400</v>
      </c>
      <c r="AI14" s="174">
        <f t="shared" si="12"/>
        <v>521597.16840536514</v>
      </c>
      <c r="AJ14" s="121">
        <f>地区別_指導対象者群分析!Q14</f>
        <v>125364</v>
      </c>
      <c r="AK14" s="146">
        <f>SUM(AK6:AK13)</f>
        <v>123491</v>
      </c>
      <c r="AL14" s="172">
        <f>SUM(AL6:AL13)</f>
        <v>58799386910</v>
      </c>
      <c r="AM14" s="174">
        <f t="shared" si="15"/>
        <v>476143.09471945325</v>
      </c>
      <c r="AN14" s="121">
        <f>地区別_指導対象者群分析!S14</f>
        <v>11995</v>
      </c>
      <c r="AO14" s="146">
        <f>SUM(AO6:AO13)</f>
        <v>10883</v>
      </c>
      <c r="AP14" s="172">
        <f>SUM(AP6:AP13)</f>
        <v>2536213730</v>
      </c>
      <c r="AQ14" s="174">
        <f t="shared" si="16"/>
        <v>233043.62124414224</v>
      </c>
      <c r="AR14" s="121">
        <f>地区別_指導対象者群分析!U14</f>
        <v>113369</v>
      </c>
      <c r="AS14" s="146">
        <f>SUM(AS6:AS13)</f>
        <v>112608</v>
      </c>
      <c r="AT14" s="172">
        <f>SUM(AT6:AT13)</f>
        <v>56263173180</v>
      </c>
      <c r="AU14" s="174">
        <f t="shared" si="17"/>
        <v>499637.44298806478</v>
      </c>
      <c r="AV14" s="121">
        <f>地区別_指導対象者群分析!W14</f>
        <v>689178</v>
      </c>
      <c r="AW14" s="146">
        <f>SUM(AW6:AW13)</f>
        <v>689178</v>
      </c>
      <c r="AX14" s="172">
        <f>SUM(AX6:AX13)</f>
        <v>646428700640</v>
      </c>
      <c r="AY14" s="174">
        <f t="shared" si="18"/>
        <v>937970.59778460721</v>
      </c>
      <c r="AZ14" s="121">
        <f>地区別_指導対象者群分析!Y14</f>
        <v>5979</v>
      </c>
      <c r="BA14" s="146">
        <f>SUM(BA6:BA13)</f>
        <v>5979</v>
      </c>
      <c r="BB14" s="172">
        <f>SUM(BB6:BB13)</f>
        <v>2853110520</v>
      </c>
      <c r="BC14" s="174">
        <f t="shared" si="19"/>
        <v>477188.58003010537</v>
      </c>
      <c r="BD14" s="121">
        <f>地区別_指導対象者群分析!AA14</f>
        <v>255383</v>
      </c>
      <c r="BE14" s="146">
        <f>SUM(BE6:BE13)</f>
        <v>195329</v>
      </c>
      <c r="BF14" s="172">
        <f>SUM(BF6:BF13)</f>
        <v>138252544860</v>
      </c>
      <c r="BG14" s="174">
        <f t="shared" si="20"/>
        <v>707793.23531068093</v>
      </c>
      <c r="BH14" s="121">
        <f>地区別_指導対象者群分析!AC14</f>
        <v>72447</v>
      </c>
      <c r="BI14" s="146">
        <f>SUM(BI6:BI13)</f>
        <v>72447</v>
      </c>
      <c r="BJ14" s="172">
        <f>SUM(BJ6:BJ13)</f>
        <v>71754102580</v>
      </c>
      <c r="BK14" s="174">
        <f t="shared" si="21"/>
        <v>990435.80244868668</v>
      </c>
      <c r="BL14" s="121">
        <f>地区別_指導対象者群分析!AE14</f>
        <v>182936</v>
      </c>
      <c r="BM14" s="146">
        <f>SUM(BM6:BM13)</f>
        <v>122882</v>
      </c>
      <c r="BN14" s="172">
        <f>SUM(BN6:BN13)</f>
        <v>66498442280</v>
      </c>
      <c r="BO14" s="174">
        <f t="shared" si="22"/>
        <v>541156.9007665891</v>
      </c>
      <c r="BP14" s="50"/>
      <c r="BU14" s="50"/>
      <c r="BV14" s="50"/>
      <c r="BW14" s="50"/>
    </row>
    <row r="15" spans="1:75" s="51" customFormat="1">
      <c r="B15" s="56"/>
      <c r="G15" s="113"/>
      <c r="K15" s="113"/>
      <c r="O15" s="113"/>
      <c r="S15" s="113"/>
      <c r="T15" s="113"/>
      <c r="W15" s="113"/>
      <c r="X15" s="113"/>
      <c r="AA15" s="113"/>
      <c r="AB15" s="113"/>
      <c r="AE15" s="113"/>
      <c r="AF15" s="113"/>
      <c r="AI15" s="113"/>
      <c r="AJ15" s="113"/>
      <c r="AM15" s="113"/>
      <c r="AN15" s="113"/>
      <c r="AQ15" s="113"/>
      <c r="AR15" s="113"/>
      <c r="AU15" s="113"/>
      <c r="AV15" s="113"/>
      <c r="AY15" s="113"/>
      <c r="AZ15" s="113"/>
      <c r="BC15" s="113"/>
      <c r="BD15" s="113"/>
      <c r="BG15" s="113"/>
      <c r="BH15" s="113"/>
      <c r="BK15" s="113"/>
      <c r="BL15" s="113"/>
      <c r="BO15" s="113"/>
      <c r="BP15" s="50"/>
      <c r="BU15" s="50"/>
      <c r="BV15" s="50"/>
      <c r="BW15" s="50"/>
    </row>
    <row r="16" spans="1:75" s="51" customFormat="1">
      <c r="G16" s="113"/>
      <c r="K16" s="113"/>
      <c r="O16" s="113"/>
      <c r="S16" s="113"/>
      <c r="T16" s="113"/>
      <c r="W16" s="113"/>
      <c r="X16" s="113"/>
      <c r="AA16" s="113"/>
      <c r="AB16" s="113"/>
      <c r="AE16" s="113"/>
      <c r="AF16" s="113"/>
      <c r="AI16" s="113"/>
      <c r="AJ16" s="113"/>
      <c r="AM16" s="113"/>
      <c r="AN16" s="113"/>
      <c r="AQ16" s="113"/>
      <c r="AR16" s="113"/>
      <c r="AU16" s="113"/>
      <c r="AV16" s="113"/>
      <c r="AY16" s="113"/>
      <c r="AZ16" s="113"/>
      <c r="BC16" s="113"/>
      <c r="BD16" s="113"/>
      <c r="BG16" s="113"/>
      <c r="BH16" s="113"/>
      <c r="BK16" s="113"/>
      <c r="BL16" s="113"/>
      <c r="BO16" s="113"/>
      <c r="BP16" s="50"/>
      <c r="BU16" s="50"/>
      <c r="BV16" s="50"/>
      <c r="BW16" s="50"/>
    </row>
    <row r="17" spans="7:75" s="51" customFormat="1">
      <c r="G17" s="113"/>
      <c r="K17" s="113"/>
      <c r="O17" s="113"/>
      <c r="S17" s="113"/>
      <c r="T17" s="113"/>
      <c r="W17" s="113"/>
      <c r="X17" s="113"/>
      <c r="AA17" s="113"/>
      <c r="AB17" s="113"/>
      <c r="AE17" s="113"/>
      <c r="AF17" s="113"/>
      <c r="AI17" s="113"/>
      <c r="AJ17" s="113"/>
      <c r="AM17" s="113"/>
      <c r="AN17" s="113"/>
      <c r="AQ17" s="113"/>
      <c r="AR17" s="113"/>
      <c r="AU17" s="113"/>
      <c r="AV17" s="113"/>
      <c r="AY17" s="113"/>
      <c r="AZ17" s="113"/>
      <c r="BC17" s="113"/>
      <c r="BD17" s="113"/>
      <c r="BG17" s="113"/>
      <c r="BH17" s="113"/>
      <c r="BK17" s="113"/>
      <c r="BL17" s="113"/>
      <c r="BO17" s="113"/>
      <c r="BP17" s="50"/>
      <c r="BU17" s="50"/>
      <c r="BV17" s="50"/>
      <c r="BW17" s="50"/>
    </row>
    <row r="18" spans="7:75" s="51" customFormat="1">
      <c r="G18" s="113"/>
      <c r="K18" s="113"/>
      <c r="O18" s="113"/>
      <c r="S18" s="113"/>
      <c r="T18" s="113"/>
      <c r="W18" s="113"/>
      <c r="X18" s="113"/>
      <c r="AA18" s="113"/>
      <c r="AB18" s="113"/>
      <c r="AE18" s="113"/>
      <c r="AF18" s="113"/>
      <c r="AI18" s="113"/>
      <c r="AJ18" s="113"/>
      <c r="AM18" s="113"/>
      <c r="AN18" s="113"/>
      <c r="AQ18" s="113"/>
      <c r="AR18" s="113"/>
      <c r="AU18" s="113"/>
      <c r="AV18" s="113"/>
      <c r="AY18" s="113"/>
      <c r="AZ18" s="113"/>
      <c r="BC18" s="113"/>
      <c r="BD18" s="113"/>
      <c r="BG18" s="113"/>
      <c r="BH18" s="113"/>
      <c r="BK18" s="113"/>
      <c r="BL18" s="113"/>
      <c r="BO18" s="113"/>
      <c r="BP18" s="50"/>
      <c r="BU18" s="50"/>
      <c r="BV18" s="50"/>
      <c r="BW18" s="50"/>
    </row>
    <row r="19" spans="7:75" s="51" customFormat="1">
      <c r="BP19" s="50"/>
      <c r="BU19" s="50"/>
      <c r="BV19" s="50"/>
      <c r="BW19" s="50"/>
    </row>
    <row r="20" spans="7:75" s="51" customFormat="1">
      <c r="BP20" s="50"/>
      <c r="BU20" s="50"/>
      <c r="BV20" s="50"/>
      <c r="BW20" s="50"/>
    </row>
    <row r="21" spans="7:75" s="51" customFormat="1">
      <c r="BP21" s="50"/>
      <c r="BU21" s="50"/>
      <c r="BV21" s="50"/>
      <c r="BW21" s="50"/>
    </row>
    <row r="22" spans="7:75" s="51" customFormat="1">
      <c r="BP22" s="50"/>
      <c r="BU22" s="50"/>
      <c r="BV22" s="50"/>
      <c r="BW22" s="50"/>
    </row>
  </sheetData>
  <mergeCells count="23">
    <mergeCell ref="BQ5:BR5"/>
    <mergeCell ref="BS5:BT5"/>
    <mergeCell ref="B14:C14"/>
    <mergeCell ref="AO3:AQ3"/>
    <mergeCell ref="AS3:AU3"/>
    <mergeCell ref="B3:B5"/>
    <mergeCell ref="C3:C5"/>
    <mergeCell ref="P3:S4"/>
    <mergeCell ref="AB4:AE4"/>
    <mergeCell ref="X4:AA4"/>
    <mergeCell ref="T3:W4"/>
    <mergeCell ref="D3:G4"/>
    <mergeCell ref="BD3:BG4"/>
    <mergeCell ref="BL4:BO4"/>
    <mergeCell ref="BH4:BK4"/>
    <mergeCell ref="AZ3:BC4"/>
    <mergeCell ref="AV3:AY4"/>
    <mergeCell ref="AF3:AI4"/>
    <mergeCell ref="L3:O4"/>
    <mergeCell ref="H3:K4"/>
    <mergeCell ref="AR4:AU4"/>
    <mergeCell ref="AN4:AQ4"/>
    <mergeCell ref="AJ3:AM4"/>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colBreaks count="2" manualBreakCount="2">
    <brk id="31" max="13" man="1"/>
    <brk id="55" max="13" man="1"/>
  </colBreaks>
  <ignoredErrors>
    <ignoredError sqref="BR6:BR13 BT6:BT10" emptyCellReferenc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5"/>
  <dimension ref="A1:A2"/>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338</v>
      </c>
    </row>
    <row r="2" spans="1:1" ht="16.5" customHeight="1">
      <c r="A2" s="6" t="s">
        <v>188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6"/>
  <dimension ref="A1:A2"/>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339</v>
      </c>
    </row>
    <row r="2" spans="1:1" ht="16.5" customHeight="1">
      <c r="A2" s="6" t="s">
        <v>188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7"/>
  <dimension ref="A1:CB88"/>
  <sheetViews>
    <sheetView showGridLines="0" zoomScaleNormal="100" zoomScaleSheetLayoutView="100" workbookViewId="0"/>
  </sheetViews>
  <sheetFormatPr defaultColWidth="9" defaultRowHeight="13.5"/>
  <cols>
    <col min="1" max="1" width="4.625" style="6" customWidth="1"/>
    <col min="2" max="2" width="3.625" style="6" customWidth="1"/>
    <col min="3" max="3" width="16.5" style="6" customWidth="1"/>
    <col min="4" max="67" width="8.625" style="6" customWidth="1"/>
    <col min="68" max="68" width="9" style="28"/>
    <col min="69" max="69" width="10.25" style="28" bestFit="1" customWidth="1"/>
    <col min="70" max="70" width="10.375" style="28" customWidth="1"/>
    <col min="71" max="71" width="10.25" style="28" bestFit="1" customWidth="1"/>
    <col min="72" max="72" width="11" style="28" customWidth="1"/>
    <col min="73" max="73" width="9" style="28"/>
    <col min="74" max="74" width="13.625" style="6" customWidth="1"/>
    <col min="75" max="75" width="13.375" style="6" bestFit="1" customWidth="1"/>
    <col min="76" max="76" width="14.125" style="6" customWidth="1"/>
    <col min="77" max="77" width="11.125" style="6" customWidth="1"/>
    <col min="78" max="78" width="12.75" style="28" customWidth="1"/>
    <col min="79" max="79" width="12.25" style="28" customWidth="1"/>
    <col min="80" max="80" width="9.375" style="28" bestFit="1" customWidth="1"/>
    <col min="81" max="16384" width="9" style="6"/>
  </cols>
  <sheetData>
    <row r="1" spans="1:80" ht="16.5" customHeight="1">
      <c r="A1" s="6" t="s">
        <v>333</v>
      </c>
    </row>
    <row r="2" spans="1:80" ht="16.5" customHeight="1">
      <c r="A2" s="6" t="s">
        <v>340</v>
      </c>
      <c r="D2" s="28" t="s">
        <v>297</v>
      </c>
      <c r="E2" s="28"/>
      <c r="I2" s="28"/>
      <c r="M2" s="28"/>
      <c r="Q2" s="28"/>
    </row>
    <row r="3" spans="1:80" ht="16.5" customHeight="1">
      <c r="B3" s="214"/>
      <c r="C3" s="216" t="s">
        <v>341</v>
      </c>
      <c r="D3" s="243" t="s">
        <v>363</v>
      </c>
      <c r="E3" s="244"/>
      <c r="F3" s="244"/>
      <c r="G3" s="258"/>
      <c r="H3" s="243" t="s">
        <v>361</v>
      </c>
      <c r="I3" s="244"/>
      <c r="J3" s="244"/>
      <c r="K3" s="258"/>
      <c r="L3" s="243" t="s">
        <v>368</v>
      </c>
      <c r="M3" s="244"/>
      <c r="N3" s="244"/>
      <c r="O3" s="258"/>
      <c r="P3" s="243" t="s">
        <v>74</v>
      </c>
      <c r="Q3" s="244"/>
      <c r="R3" s="244"/>
      <c r="S3" s="258"/>
      <c r="T3" s="243" t="s">
        <v>75</v>
      </c>
      <c r="U3" s="244"/>
      <c r="V3" s="244"/>
      <c r="W3" s="244"/>
      <c r="X3" s="198"/>
      <c r="Y3" s="13"/>
      <c r="Z3" s="13"/>
      <c r="AA3" s="13"/>
      <c r="AB3" s="208"/>
      <c r="AC3" s="208"/>
      <c r="AD3" s="208"/>
      <c r="AE3" s="205"/>
      <c r="AF3" s="265" t="s">
        <v>195</v>
      </c>
      <c r="AG3" s="265"/>
      <c r="AH3" s="265"/>
      <c r="AI3" s="265"/>
      <c r="AJ3" s="226" t="s">
        <v>216</v>
      </c>
      <c r="AK3" s="260"/>
      <c r="AL3" s="260"/>
      <c r="AM3" s="260"/>
      <c r="AN3" s="198"/>
      <c r="AO3" s="231"/>
      <c r="AP3" s="231"/>
      <c r="AQ3" s="231"/>
      <c r="AR3" s="198"/>
      <c r="AS3" s="231"/>
      <c r="AT3" s="231"/>
      <c r="AU3" s="231"/>
      <c r="AV3" s="243" t="s">
        <v>77</v>
      </c>
      <c r="AW3" s="244"/>
      <c r="AX3" s="244"/>
      <c r="AY3" s="258"/>
      <c r="AZ3" s="216" t="s">
        <v>78</v>
      </c>
      <c r="BA3" s="216"/>
      <c r="BB3" s="216"/>
      <c r="BC3" s="216"/>
      <c r="BD3" s="244" t="s">
        <v>79</v>
      </c>
      <c r="BE3" s="244"/>
      <c r="BF3" s="244"/>
      <c r="BG3" s="244"/>
      <c r="BH3" s="198"/>
      <c r="BI3" s="231"/>
      <c r="BJ3" s="231"/>
      <c r="BK3" s="231"/>
      <c r="BL3" s="198"/>
      <c r="BM3" s="231"/>
      <c r="BN3" s="231"/>
      <c r="BO3" s="237"/>
      <c r="BP3" s="4"/>
      <c r="BQ3" s="4"/>
      <c r="BR3" s="4"/>
      <c r="BS3" s="4"/>
      <c r="BT3" s="4"/>
      <c r="BU3" s="4"/>
      <c r="BV3" s="23"/>
      <c r="BW3" s="23"/>
      <c r="BX3" s="23"/>
      <c r="BY3" s="23"/>
    </row>
    <row r="4" spans="1:80" ht="16.5" customHeight="1">
      <c r="B4" s="233"/>
      <c r="C4" s="216"/>
      <c r="D4" s="245"/>
      <c r="E4" s="246"/>
      <c r="F4" s="246"/>
      <c r="G4" s="259"/>
      <c r="H4" s="245"/>
      <c r="I4" s="246"/>
      <c r="J4" s="246"/>
      <c r="K4" s="259"/>
      <c r="L4" s="245"/>
      <c r="M4" s="246"/>
      <c r="N4" s="246"/>
      <c r="O4" s="259"/>
      <c r="P4" s="245"/>
      <c r="Q4" s="246"/>
      <c r="R4" s="246"/>
      <c r="S4" s="259"/>
      <c r="T4" s="245"/>
      <c r="U4" s="246"/>
      <c r="V4" s="246"/>
      <c r="W4" s="246"/>
      <c r="X4" s="216" t="s">
        <v>352</v>
      </c>
      <c r="Y4" s="216"/>
      <c r="Z4" s="216"/>
      <c r="AA4" s="216"/>
      <c r="AB4" s="216" t="s">
        <v>353</v>
      </c>
      <c r="AC4" s="216"/>
      <c r="AD4" s="216"/>
      <c r="AE4" s="216"/>
      <c r="AF4" s="266"/>
      <c r="AG4" s="266"/>
      <c r="AH4" s="266"/>
      <c r="AI4" s="266"/>
      <c r="AJ4" s="228"/>
      <c r="AK4" s="267"/>
      <c r="AL4" s="267"/>
      <c r="AM4" s="267"/>
      <c r="AN4" s="216" t="s">
        <v>76</v>
      </c>
      <c r="AO4" s="216"/>
      <c r="AP4" s="216"/>
      <c r="AQ4" s="216"/>
      <c r="AR4" s="216" t="s">
        <v>178</v>
      </c>
      <c r="AS4" s="216"/>
      <c r="AT4" s="216"/>
      <c r="AU4" s="239"/>
      <c r="AV4" s="245"/>
      <c r="AW4" s="246"/>
      <c r="AX4" s="246"/>
      <c r="AY4" s="259"/>
      <c r="AZ4" s="216"/>
      <c r="BA4" s="216"/>
      <c r="BB4" s="216"/>
      <c r="BC4" s="216"/>
      <c r="BD4" s="246"/>
      <c r="BE4" s="246"/>
      <c r="BF4" s="246"/>
      <c r="BG4" s="246"/>
      <c r="BH4" s="216" t="s">
        <v>179</v>
      </c>
      <c r="BI4" s="216"/>
      <c r="BJ4" s="216"/>
      <c r="BK4" s="216"/>
      <c r="BL4" s="216" t="s">
        <v>180</v>
      </c>
      <c r="BM4" s="216"/>
      <c r="BN4" s="216"/>
      <c r="BO4" s="216"/>
      <c r="BQ4" s="28" t="s">
        <v>235</v>
      </c>
      <c r="BV4" s="96"/>
      <c r="BW4" s="15"/>
      <c r="BX4" s="27"/>
      <c r="BY4" s="27"/>
      <c r="BZ4" s="2"/>
    </row>
    <row r="5" spans="1:80" ht="48" customHeight="1">
      <c r="B5" s="215"/>
      <c r="C5" s="216"/>
      <c r="D5" s="189" t="s">
        <v>364</v>
      </c>
      <c r="E5" s="22" t="s">
        <v>334</v>
      </c>
      <c r="F5" s="22" t="s">
        <v>316</v>
      </c>
      <c r="G5" s="21" t="s">
        <v>335</v>
      </c>
      <c r="H5" s="189" t="s">
        <v>364</v>
      </c>
      <c r="I5" s="22" t="s">
        <v>334</v>
      </c>
      <c r="J5" s="22" t="s">
        <v>316</v>
      </c>
      <c r="K5" s="21" t="s">
        <v>335</v>
      </c>
      <c r="L5" s="189" t="s">
        <v>364</v>
      </c>
      <c r="M5" s="22" t="s">
        <v>334</v>
      </c>
      <c r="N5" s="22" t="s">
        <v>316</v>
      </c>
      <c r="O5" s="21" t="s">
        <v>335</v>
      </c>
      <c r="P5" s="197" t="s">
        <v>357</v>
      </c>
      <c r="Q5" s="22" t="s">
        <v>334</v>
      </c>
      <c r="R5" s="22" t="s">
        <v>316</v>
      </c>
      <c r="S5" s="21" t="s">
        <v>335</v>
      </c>
      <c r="T5" s="197" t="s">
        <v>357</v>
      </c>
      <c r="U5" s="22" t="s">
        <v>334</v>
      </c>
      <c r="V5" s="22" t="s">
        <v>316</v>
      </c>
      <c r="W5" s="21" t="s">
        <v>335</v>
      </c>
      <c r="X5" s="197" t="s">
        <v>357</v>
      </c>
      <c r="Y5" s="22" t="s">
        <v>334</v>
      </c>
      <c r="Z5" s="22" t="s">
        <v>316</v>
      </c>
      <c r="AA5" s="21" t="s">
        <v>335</v>
      </c>
      <c r="AB5" s="197" t="s">
        <v>357</v>
      </c>
      <c r="AC5" s="22" t="s">
        <v>334</v>
      </c>
      <c r="AD5" s="22" t="s">
        <v>316</v>
      </c>
      <c r="AE5" s="21" t="s">
        <v>335</v>
      </c>
      <c r="AF5" s="197" t="s">
        <v>357</v>
      </c>
      <c r="AG5" s="22" t="s">
        <v>334</v>
      </c>
      <c r="AH5" s="22" t="s">
        <v>316</v>
      </c>
      <c r="AI5" s="21" t="s">
        <v>335</v>
      </c>
      <c r="AJ5" s="197" t="s">
        <v>357</v>
      </c>
      <c r="AK5" s="22" t="s">
        <v>334</v>
      </c>
      <c r="AL5" s="22" t="s">
        <v>316</v>
      </c>
      <c r="AM5" s="21" t="s">
        <v>335</v>
      </c>
      <c r="AN5" s="197" t="s">
        <v>357</v>
      </c>
      <c r="AO5" s="22" t="s">
        <v>334</v>
      </c>
      <c r="AP5" s="22" t="s">
        <v>316</v>
      </c>
      <c r="AQ5" s="21" t="s">
        <v>335</v>
      </c>
      <c r="AR5" s="197" t="s">
        <v>357</v>
      </c>
      <c r="AS5" s="22" t="s">
        <v>334</v>
      </c>
      <c r="AT5" s="22" t="s">
        <v>316</v>
      </c>
      <c r="AU5" s="21" t="s">
        <v>335</v>
      </c>
      <c r="AV5" s="197" t="s">
        <v>357</v>
      </c>
      <c r="AW5" s="22" t="s">
        <v>334</v>
      </c>
      <c r="AX5" s="22" t="s">
        <v>316</v>
      </c>
      <c r="AY5" s="21" t="s">
        <v>335</v>
      </c>
      <c r="AZ5" s="197" t="s">
        <v>357</v>
      </c>
      <c r="BA5" s="22" t="s">
        <v>334</v>
      </c>
      <c r="BB5" s="22" t="s">
        <v>316</v>
      </c>
      <c r="BC5" s="21" t="s">
        <v>335</v>
      </c>
      <c r="BD5" s="197" t="s">
        <v>357</v>
      </c>
      <c r="BE5" s="22" t="s">
        <v>334</v>
      </c>
      <c r="BF5" s="22" t="s">
        <v>316</v>
      </c>
      <c r="BG5" s="21" t="s">
        <v>335</v>
      </c>
      <c r="BH5" s="197" t="s">
        <v>357</v>
      </c>
      <c r="BI5" s="22" t="s">
        <v>334</v>
      </c>
      <c r="BJ5" s="22" t="s">
        <v>316</v>
      </c>
      <c r="BK5" s="21" t="s">
        <v>335</v>
      </c>
      <c r="BL5" s="197" t="s">
        <v>357</v>
      </c>
      <c r="BM5" s="22" t="s">
        <v>334</v>
      </c>
      <c r="BN5" s="22" t="s">
        <v>316</v>
      </c>
      <c r="BO5" s="21" t="s">
        <v>335</v>
      </c>
      <c r="BQ5" s="264" t="s">
        <v>342</v>
      </c>
      <c r="BR5" s="264"/>
      <c r="BS5" s="264" t="s">
        <v>343</v>
      </c>
      <c r="BT5" s="264"/>
      <c r="BV5" s="241" t="s">
        <v>336</v>
      </c>
      <c r="BW5" s="241"/>
      <c r="BX5" s="241" t="s">
        <v>337</v>
      </c>
      <c r="BY5" s="241"/>
      <c r="BZ5" s="5" t="s">
        <v>89</v>
      </c>
      <c r="CA5" s="5" t="s">
        <v>90</v>
      </c>
      <c r="CB5" s="49"/>
    </row>
    <row r="6" spans="1:80" s="51" customFormat="1">
      <c r="B6" s="54">
        <v>1</v>
      </c>
      <c r="C6" s="47" t="s">
        <v>57</v>
      </c>
      <c r="D6" s="190">
        <f>市区町村別_指導対象者群分析!D6</f>
        <v>321702</v>
      </c>
      <c r="E6" s="143">
        <v>302379</v>
      </c>
      <c r="F6" s="171">
        <v>261641545600</v>
      </c>
      <c r="G6" s="173">
        <f>IFERROR(F6/E6,"-")</f>
        <v>865276.83999219525</v>
      </c>
      <c r="H6" s="190">
        <f>市区町村別_指導対象者群分析!E6</f>
        <v>37596</v>
      </c>
      <c r="I6" s="143">
        <v>37033</v>
      </c>
      <c r="J6" s="171">
        <v>19139713060</v>
      </c>
      <c r="K6" s="173">
        <f>IFERROR(J6/I6,"-")</f>
        <v>516828.586935976</v>
      </c>
      <c r="L6" s="190">
        <f>市区町村別_指導対象者群分析!F6</f>
        <v>284106</v>
      </c>
      <c r="M6" s="143">
        <v>265346</v>
      </c>
      <c r="N6" s="171">
        <v>242501832540</v>
      </c>
      <c r="O6" s="173">
        <f>IFERROR(N6/M6,"-")</f>
        <v>913908.00140194315</v>
      </c>
      <c r="P6" s="104">
        <f>市区町村別_指導対象者群分析!G6</f>
        <v>5623</v>
      </c>
      <c r="Q6" s="143">
        <v>5548</v>
      </c>
      <c r="R6" s="171">
        <v>2931962970</v>
      </c>
      <c r="S6" s="173">
        <f>IFERROR(R6/Q6,"-")</f>
        <v>528472.05659697193</v>
      </c>
      <c r="T6" s="104">
        <f>市区町村別_指導対象者群分析!I6</f>
        <v>10623</v>
      </c>
      <c r="U6" s="143">
        <f t="shared" ref="U6:V69" si="0">SUM(Y6,AC6)</f>
        <v>10505</v>
      </c>
      <c r="V6" s="171">
        <f>SUM(Z6,AD6)</f>
        <v>5637633950</v>
      </c>
      <c r="W6" s="173">
        <f>IFERROR(V6/U6,"-")</f>
        <v>536661.96573060448</v>
      </c>
      <c r="X6" s="104">
        <f>市区町村別_指導対象者群分析!K6</f>
        <v>3230</v>
      </c>
      <c r="Y6" s="143">
        <v>3212</v>
      </c>
      <c r="Z6" s="171">
        <v>1869466380</v>
      </c>
      <c r="AA6" s="173">
        <f>IFERROR(Z6/Y6,"-")</f>
        <v>582025.64757160645</v>
      </c>
      <c r="AB6" s="104">
        <f>市区町村別_指導対象者群分析!M6</f>
        <v>7393</v>
      </c>
      <c r="AC6" s="143">
        <v>7293</v>
      </c>
      <c r="AD6" s="171">
        <v>3768167570</v>
      </c>
      <c r="AE6" s="173">
        <f>IFERROR(AD6/AC6,"-")</f>
        <v>516682.78760455229</v>
      </c>
      <c r="AF6" s="104">
        <f>市区町村別_指導対象者群分析!O6</f>
        <v>23</v>
      </c>
      <c r="AG6" s="143">
        <v>22</v>
      </c>
      <c r="AH6" s="171">
        <v>12928130</v>
      </c>
      <c r="AI6" s="173">
        <f>IFERROR(AH6/AG6,"-")</f>
        <v>587642.27272727271</v>
      </c>
      <c r="AJ6" s="104">
        <f>市区町村別_指導対象者群分析!Q6</f>
        <v>21327</v>
      </c>
      <c r="AK6" s="143">
        <f t="shared" ref="AK6:AL69" si="1">SUM(AO6,AS6)</f>
        <v>20958</v>
      </c>
      <c r="AL6" s="171">
        <f>SUM(AP6,AT6)</f>
        <v>10557188010</v>
      </c>
      <c r="AM6" s="173">
        <f>IFERROR(AL6/AK6,"-")</f>
        <v>503730.69997137133</v>
      </c>
      <c r="AN6" s="104">
        <f>市区町村別_指導対象者群分析!S6</f>
        <v>1926</v>
      </c>
      <c r="AO6" s="143">
        <v>1707</v>
      </c>
      <c r="AP6" s="171">
        <v>446151700</v>
      </c>
      <c r="AQ6" s="173">
        <f>IFERROR(AP6/AO6,"-")</f>
        <v>261365.96367896895</v>
      </c>
      <c r="AR6" s="104">
        <f>市区町村別_指導対象者群分析!U6</f>
        <v>19401</v>
      </c>
      <c r="AS6" s="143">
        <v>19251</v>
      </c>
      <c r="AT6" s="171">
        <v>10111036310</v>
      </c>
      <c r="AU6" s="173">
        <f>IFERROR(AT6/AS6,"-")</f>
        <v>525221.35525427246</v>
      </c>
      <c r="AV6" s="104">
        <f>市区町村別_指導対象者群分析!W6</f>
        <v>208891</v>
      </c>
      <c r="AW6" s="143">
        <v>208891</v>
      </c>
      <c r="AX6" s="171">
        <v>201622516120</v>
      </c>
      <c r="AY6" s="173">
        <f>IFERROR(AX6/AW6,"-")</f>
        <v>965204.41818939068</v>
      </c>
      <c r="AZ6" s="104">
        <f>市区町村別_指導対象者群分析!Y6</f>
        <v>1794</v>
      </c>
      <c r="BA6" s="143">
        <v>1794</v>
      </c>
      <c r="BB6" s="171">
        <v>891752230</v>
      </c>
      <c r="BC6" s="173">
        <f>IFERROR(BB6/BA6,"-")</f>
        <v>497074.82162764773</v>
      </c>
      <c r="BD6" s="104">
        <f>市区町村別_指導対象者群分析!AA6</f>
        <v>73421</v>
      </c>
      <c r="BE6" s="143">
        <f t="shared" ref="BE6:BF69" si="2">SUM(BI6,BM6)</f>
        <v>54661</v>
      </c>
      <c r="BF6" s="171">
        <f>SUM(BJ6,BN6)</f>
        <v>39987564190</v>
      </c>
      <c r="BG6" s="173">
        <f>IFERROR(BF6/BE6,"-")</f>
        <v>731555.66473353945</v>
      </c>
      <c r="BH6" s="104">
        <f>市区町村別_指導対象者群分析!AC6</f>
        <v>21682</v>
      </c>
      <c r="BI6" s="143">
        <v>21682</v>
      </c>
      <c r="BJ6" s="171">
        <v>21739958400</v>
      </c>
      <c r="BK6" s="173">
        <f>IFERROR(BJ6/BI6,"-")</f>
        <v>1002673.1113365926</v>
      </c>
      <c r="BL6" s="104">
        <f>市区町村別_指導対象者群分析!AE6</f>
        <v>51739</v>
      </c>
      <c r="BM6" s="143">
        <v>32979</v>
      </c>
      <c r="BN6" s="171">
        <v>18247605790</v>
      </c>
      <c r="BO6" s="173">
        <f>IFERROR(BN6/BM6,"-")</f>
        <v>553309.85748506628</v>
      </c>
      <c r="BP6" s="50"/>
      <c r="BQ6" s="48" t="s">
        <v>57</v>
      </c>
      <c r="BR6" s="106">
        <f>VLOOKUP(BQ6,$C$6:$BO$79,41,0)</f>
        <v>261365.96367896895</v>
      </c>
      <c r="BS6" s="48" t="s">
        <v>57</v>
      </c>
      <c r="BT6" s="106">
        <f>VLOOKUP(BS6,$C$6:$BO$79,53,0)</f>
        <v>497074.82162764773</v>
      </c>
      <c r="BU6" s="50"/>
      <c r="BV6" s="48" t="str">
        <f>INDEX($BQ$6:$BQ$48,MATCH(BW6,$BR$6:$BR$48,0))</f>
        <v>泉大津市</v>
      </c>
      <c r="BW6" s="106">
        <f t="shared" ref="BW6:BW48" si="3">LARGE($BR$6:$BR$48,ROW(A1))</f>
        <v>319878.59154929576</v>
      </c>
      <c r="BX6" s="48" t="str">
        <f>INDEX($BS$6:$BS$48,MATCH(BY6,$BT$6:$BT$48,0))</f>
        <v>河南町</v>
      </c>
      <c r="BY6" s="106">
        <f t="shared" ref="BY6:BY48" si="4">LARGE($BT$6:$BT$48,ROW(A1))</f>
        <v>880176.66666666663</v>
      </c>
      <c r="BZ6" s="106">
        <f>$AQ$80</f>
        <v>233043.62124414224</v>
      </c>
      <c r="CA6" s="106">
        <f>$BC$80</f>
        <v>477188.58003010537</v>
      </c>
      <c r="CB6" s="106">
        <v>0</v>
      </c>
    </row>
    <row r="7" spans="1:80" s="51" customFormat="1">
      <c r="B7" s="54">
        <v>2</v>
      </c>
      <c r="C7" s="47" t="s">
        <v>131</v>
      </c>
      <c r="D7" s="190">
        <f>市区町村別_指導対象者群分析!D7</f>
        <v>11613</v>
      </c>
      <c r="E7" s="143">
        <v>10905</v>
      </c>
      <c r="F7" s="171">
        <v>9249625860</v>
      </c>
      <c r="G7" s="173">
        <f t="shared" ref="G7:G13" si="5">IFERROR(F7/E7,"-")</f>
        <v>848200.44566712517</v>
      </c>
      <c r="H7" s="190">
        <f>市区町村別_指導対象者群分析!E7</f>
        <v>1569</v>
      </c>
      <c r="I7" s="143">
        <v>1541</v>
      </c>
      <c r="J7" s="171">
        <v>809242210</v>
      </c>
      <c r="K7" s="173">
        <f t="shared" ref="K7:K13" si="6">IFERROR(J7/I7,"-")</f>
        <v>525140.95392602205</v>
      </c>
      <c r="L7" s="190">
        <f>市区町村別_指導対象者群分析!F7</f>
        <v>10044</v>
      </c>
      <c r="M7" s="143">
        <v>9364</v>
      </c>
      <c r="N7" s="171">
        <v>8440383650</v>
      </c>
      <c r="O7" s="173">
        <f t="shared" ref="O7:O13" si="7">IFERROR(N7/M7,"-")</f>
        <v>901365.19115762494</v>
      </c>
      <c r="P7" s="104">
        <f>市区町村別_指導対象者群分析!G7</f>
        <v>269</v>
      </c>
      <c r="Q7" s="143">
        <v>267</v>
      </c>
      <c r="R7" s="171">
        <v>164339090</v>
      </c>
      <c r="S7" s="173">
        <f t="shared" ref="S7:S37" si="8">IFERROR(R7/Q7,"-")</f>
        <v>615502.20973782777</v>
      </c>
      <c r="T7" s="104">
        <f>市区町村別_指導対象者群分析!I7</f>
        <v>430</v>
      </c>
      <c r="U7" s="143">
        <f t="shared" si="0"/>
        <v>423</v>
      </c>
      <c r="V7" s="171">
        <f t="shared" si="0"/>
        <v>226730640</v>
      </c>
      <c r="W7" s="173">
        <f t="shared" ref="W7:W37" si="9">IFERROR(V7/U7,"-")</f>
        <v>536006.24113475182</v>
      </c>
      <c r="X7" s="104">
        <f>市区町村別_指導対象者群分析!K7</f>
        <v>149</v>
      </c>
      <c r="Y7" s="143">
        <v>148</v>
      </c>
      <c r="Z7" s="171">
        <v>84883980</v>
      </c>
      <c r="AA7" s="173">
        <f t="shared" ref="AA7:AA37" si="10">IFERROR(Z7/Y7,"-")</f>
        <v>573540.40540540544</v>
      </c>
      <c r="AB7" s="104">
        <f>市区町村別_指導対象者群分析!M7</f>
        <v>281</v>
      </c>
      <c r="AC7" s="143">
        <v>275</v>
      </c>
      <c r="AD7" s="171">
        <v>141846660</v>
      </c>
      <c r="AE7" s="173">
        <f t="shared" ref="AE7:AE37" si="11">IFERROR(AD7/AC7,"-")</f>
        <v>515806.03636363638</v>
      </c>
      <c r="AF7" s="104">
        <f>市区町村別_指導対象者群分析!O7</f>
        <v>0</v>
      </c>
      <c r="AG7" s="143">
        <v>0</v>
      </c>
      <c r="AH7" s="171">
        <v>0</v>
      </c>
      <c r="AI7" s="173" t="str">
        <f t="shared" ref="AI7:AI37" si="12">IFERROR(AH7/AG7,"-")</f>
        <v>-</v>
      </c>
      <c r="AJ7" s="104">
        <f>市区町村別_指導対象者群分析!Q7</f>
        <v>870</v>
      </c>
      <c r="AK7" s="143">
        <f t="shared" si="1"/>
        <v>851</v>
      </c>
      <c r="AL7" s="171">
        <f t="shared" si="1"/>
        <v>418172480</v>
      </c>
      <c r="AM7" s="173">
        <f t="shared" ref="AM7:AM37" si="13">IFERROR(AL7/AK7,"-")</f>
        <v>491389.51821386605</v>
      </c>
      <c r="AN7" s="104">
        <f>市区町村別_指導対象者群分析!S7</f>
        <v>92</v>
      </c>
      <c r="AO7" s="143">
        <v>81</v>
      </c>
      <c r="AP7" s="171">
        <v>22522430</v>
      </c>
      <c r="AQ7" s="173">
        <f t="shared" ref="AQ7:AQ70" si="14">IFERROR(AP7/AO7,"-")</f>
        <v>278054.69135802472</v>
      </c>
      <c r="AR7" s="104">
        <f>市区町村別_指導対象者群分析!U7</f>
        <v>778</v>
      </c>
      <c r="AS7" s="143">
        <v>770</v>
      </c>
      <c r="AT7" s="171">
        <v>395650050</v>
      </c>
      <c r="AU7" s="173">
        <f t="shared" ref="AU7:AU37" si="15">IFERROR(AT7/AS7,"-")</f>
        <v>513831.23376623378</v>
      </c>
      <c r="AV7" s="104">
        <f>市区町村別_指導対象者群分析!W7</f>
        <v>7248</v>
      </c>
      <c r="AW7" s="143">
        <v>7248</v>
      </c>
      <c r="AX7" s="171">
        <v>6952646350</v>
      </c>
      <c r="AY7" s="173">
        <f t="shared" ref="AY7:AY37" si="16">IFERROR(AX7/AW7,"-")</f>
        <v>959250.32422737312</v>
      </c>
      <c r="AZ7" s="104">
        <f>市区町村別_指導対象者群分析!Y7</f>
        <v>64</v>
      </c>
      <c r="BA7" s="143">
        <v>64</v>
      </c>
      <c r="BB7" s="171">
        <v>29957340</v>
      </c>
      <c r="BC7" s="173">
        <f t="shared" ref="BC7:BC37" si="17">IFERROR(BB7/BA7,"-")</f>
        <v>468083.4375</v>
      </c>
      <c r="BD7" s="104">
        <f>市区町村別_指導対象者群分析!AA7</f>
        <v>2732</v>
      </c>
      <c r="BE7" s="143">
        <f t="shared" si="2"/>
        <v>2052</v>
      </c>
      <c r="BF7" s="171">
        <f t="shared" si="2"/>
        <v>1457779960</v>
      </c>
      <c r="BG7" s="173">
        <f t="shared" ref="BG7:BG37" si="18">IFERROR(BF7/BE7,"-")</f>
        <v>710419.08382066281</v>
      </c>
      <c r="BH7" s="104">
        <f>市区町村別_指導対象者群分析!AC7</f>
        <v>756</v>
      </c>
      <c r="BI7" s="143">
        <v>756</v>
      </c>
      <c r="BJ7" s="171">
        <v>795025120</v>
      </c>
      <c r="BK7" s="173">
        <f t="shared" ref="BK7:BK37" si="19">IFERROR(BJ7/BI7,"-")</f>
        <v>1051620.5291005292</v>
      </c>
      <c r="BL7" s="104">
        <f>市区町村別_指導対象者群分析!AE7</f>
        <v>1976</v>
      </c>
      <c r="BM7" s="143">
        <v>1296</v>
      </c>
      <c r="BN7" s="171">
        <v>662754840</v>
      </c>
      <c r="BO7" s="173">
        <f t="shared" ref="BO7:BO37" si="20">IFERROR(BN7/BM7,"-")</f>
        <v>511384.90740740742</v>
      </c>
      <c r="BP7" s="50"/>
      <c r="BQ7" s="48" t="s">
        <v>35</v>
      </c>
      <c r="BR7" s="106">
        <f t="shared" ref="BR7:BR48" si="21">VLOOKUP(BQ7,$C$6:$BO$79,41,0)</f>
        <v>238985.01805054152</v>
      </c>
      <c r="BS7" s="48" t="s">
        <v>35</v>
      </c>
      <c r="BT7" s="106">
        <f t="shared" ref="BT7:BT48" si="22">VLOOKUP(BS7,$C$6:$BO$79,53,0)</f>
        <v>501136.46362098138</v>
      </c>
      <c r="BU7" s="50"/>
      <c r="BV7" s="48" t="str">
        <f t="shared" ref="BV7:BV48" si="23">INDEX($BQ$6:$BQ$48,MATCH(BW7,$BR$6:$BR$48,0))</f>
        <v>門真市</v>
      </c>
      <c r="BW7" s="106">
        <f t="shared" si="3"/>
        <v>285340.43689320388</v>
      </c>
      <c r="BX7" s="48" t="str">
        <f t="shared" ref="BX7:BX48" si="24">INDEX($BS$6:$BS$48,MATCH(BY7,$BT$6:$BT$48,0))</f>
        <v>和泉市</v>
      </c>
      <c r="BY7" s="106">
        <f t="shared" si="4"/>
        <v>872041.07142857148</v>
      </c>
      <c r="BZ7" s="106">
        <f t="shared" ref="BZ7:BZ48" si="25">$AQ$80</f>
        <v>233043.62124414224</v>
      </c>
      <c r="CA7" s="106">
        <f t="shared" ref="CA7:CA48" si="26">$BC$80</f>
        <v>477188.58003010537</v>
      </c>
      <c r="CB7" s="106">
        <v>0</v>
      </c>
    </row>
    <row r="8" spans="1:80" s="51" customFormat="1">
      <c r="B8" s="54">
        <v>3</v>
      </c>
      <c r="C8" s="47" t="s">
        <v>132</v>
      </c>
      <c r="D8" s="190">
        <f>市区町村別_指導対象者群分析!D8</f>
        <v>7446</v>
      </c>
      <c r="E8" s="143">
        <v>7067</v>
      </c>
      <c r="F8" s="171">
        <v>6451043780</v>
      </c>
      <c r="G8" s="173">
        <f t="shared" si="5"/>
        <v>912840.49525965762</v>
      </c>
      <c r="H8" s="190">
        <f>市区町村別_指導対象者群分析!E8</f>
        <v>1054</v>
      </c>
      <c r="I8" s="143">
        <v>1032</v>
      </c>
      <c r="J8" s="171">
        <v>580306980</v>
      </c>
      <c r="K8" s="173">
        <f t="shared" si="6"/>
        <v>562312.96511627908</v>
      </c>
      <c r="L8" s="190">
        <f>市区町村別_指導対象者群分析!F8</f>
        <v>6392</v>
      </c>
      <c r="M8" s="143">
        <v>6035</v>
      </c>
      <c r="N8" s="171">
        <v>5870736800</v>
      </c>
      <c r="O8" s="173">
        <f t="shared" si="7"/>
        <v>972781.57415078708</v>
      </c>
      <c r="P8" s="104">
        <f>市区町村別_指導対象者群分析!G8</f>
        <v>142</v>
      </c>
      <c r="Q8" s="143">
        <v>139</v>
      </c>
      <c r="R8" s="171">
        <v>88539530</v>
      </c>
      <c r="S8" s="173">
        <f t="shared" si="8"/>
        <v>636975.03597122303</v>
      </c>
      <c r="T8" s="104">
        <f>市区町村別_指導対象者群分析!I8</f>
        <v>254</v>
      </c>
      <c r="U8" s="143">
        <f t="shared" si="0"/>
        <v>249</v>
      </c>
      <c r="V8" s="171">
        <f t="shared" si="0"/>
        <v>137400300</v>
      </c>
      <c r="W8" s="173">
        <f t="shared" si="9"/>
        <v>551808.43373493978</v>
      </c>
      <c r="X8" s="104">
        <f>市区町村別_指導対象者群分析!K8</f>
        <v>76</v>
      </c>
      <c r="Y8" s="143">
        <v>76</v>
      </c>
      <c r="Z8" s="171">
        <v>38430620</v>
      </c>
      <c r="AA8" s="173">
        <f t="shared" si="10"/>
        <v>505666.05263157893</v>
      </c>
      <c r="AB8" s="104">
        <f>市区町村別_指導対象者群分析!M8</f>
        <v>178</v>
      </c>
      <c r="AC8" s="143">
        <v>173</v>
      </c>
      <c r="AD8" s="171">
        <v>98969680</v>
      </c>
      <c r="AE8" s="173">
        <f t="shared" si="11"/>
        <v>572079.07514450862</v>
      </c>
      <c r="AF8" s="104">
        <f>市区町村別_指導対象者群分析!O8</f>
        <v>6</v>
      </c>
      <c r="AG8" s="143">
        <v>5</v>
      </c>
      <c r="AH8" s="171">
        <v>5582220</v>
      </c>
      <c r="AI8" s="173">
        <f t="shared" si="12"/>
        <v>1116444</v>
      </c>
      <c r="AJ8" s="104">
        <f>市区町村別_指導対象者群分析!Q8</f>
        <v>652</v>
      </c>
      <c r="AK8" s="143">
        <f t="shared" si="1"/>
        <v>639</v>
      </c>
      <c r="AL8" s="171">
        <f t="shared" si="1"/>
        <v>348784930</v>
      </c>
      <c r="AM8" s="173">
        <f t="shared" si="13"/>
        <v>545829.31142410019</v>
      </c>
      <c r="AN8" s="104">
        <f>市区町村別_指導対象者群分析!S8</f>
        <v>90</v>
      </c>
      <c r="AO8" s="143">
        <v>84</v>
      </c>
      <c r="AP8" s="171">
        <v>38700890</v>
      </c>
      <c r="AQ8" s="173">
        <f t="shared" si="14"/>
        <v>460724.88095238095</v>
      </c>
      <c r="AR8" s="104">
        <f>市区町村別_指導対象者群分析!U8</f>
        <v>562</v>
      </c>
      <c r="AS8" s="143">
        <v>555</v>
      </c>
      <c r="AT8" s="171">
        <v>310084040</v>
      </c>
      <c r="AU8" s="173">
        <f t="shared" si="15"/>
        <v>558709.98198198201</v>
      </c>
      <c r="AV8" s="104">
        <f>市区町村別_指導対象者群分析!W8</f>
        <v>4702</v>
      </c>
      <c r="AW8" s="143">
        <v>4702</v>
      </c>
      <c r="AX8" s="171">
        <v>4857885440</v>
      </c>
      <c r="AY8" s="173">
        <f t="shared" si="16"/>
        <v>1033153.0072309655</v>
      </c>
      <c r="AZ8" s="104">
        <f>市区町村別_指導対象者群分析!Y8</f>
        <v>35</v>
      </c>
      <c r="BA8" s="143">
        <v>35</v>
      </c>
      <c r="BB8" s="171">
        <v>10862720</v>
      </c>
      <c r="BC8" s="173">
        <f t="shared" si="17"/>
        <v>310363.42857142858</v>
      </c>
      <c r="BD8" s="104">
        <f>市区町村別_指導対象者群分析!AA8</f>
        <v>1655</v>
      </c>
      <c r="BE8" s="143">
        <f t="shared" si="2"/>
        <v>1298</v>
      </c>
      <c r="BF8" s="171">
        <f t="shared" si="2"/>
        <v>1001988640</v>
      </c>
      <c r="BG8" s="173">
        <f t="shared" si="18"/>
        <v>771948.1047765793</v>
      </c>
      <c r="BH8" s="104">
        <f>市区町村別_指導対象者群分析!AC8</f>
        <v>513</v>
      </c>
      <c r="BI8" s="143">
        <v>513</v>
      </c>
      <c r="BJ8" s="171">
        <v>564618560</v>
      </c>
      <c r="BK8" s="173">
        <f t="shared" si="19"/>
        <v>1100620.9746588694</v>
      </c>
      <c r="BL8" s="104">
        <f>市区町村別_指導対象者群分析!AE8</f>
        <v>1142</v>
      </c>
      <c r="BM8" s="143">
        <v>785</v>
      </c>
      <c r="BN8" s="171">
        <v>437370080</v>
      </c>
      <c r="BO8" s="173">
        <f t="shared" si="20"/>
        <v>557159.33757961786</v>
      </c>
      <c r="BP8" s="50"/>
      <c r="BQ8" s="48" t="s">
        <v>44</v>
      </c>
      <c r="BR8" s="106">
        <f t="shared" si="21"/>
        <v>216977.42857142858</v>
      </c>
      <c r="BS8" s="48" t="s">
        <v>44</v>
      </c>
      <c r="BT8" s="106">
        <f t="shared" si="22"/>
        <v>617955.22727272729</v>
      </c>
      <c r="BU8" s="50"/>
      <c r="BV8" s="48" t="str">
        <f t="shared" si="23"/>
        <v>阪南市</v>
      </c>
      <c r="BW8" s="106">
        <f t="shared" si="3"/>
        <v>274099.0625</v>
      </c>
      <c r="BX8" s="48" t="str">
        <f t="shared" si="24"/>
        <v>高石市</v>
      </c>
      <c r="BY8" s="106">
        <f t="shared" si="4"/>
        <v>846852.04545454541</v>
      </c>
      <c r="BZ8" s="106">
        <f t="shared" si="25"/>
        <v>233043.62124414224</v>
      </c>
      <c r="CA8" s="106">
        <f t="shared" si="26"/>
        <v>477188.58003010537</v>
      </c>
      <c r="CB8" s="106">
        <v>0</v>
      </c>
    </row>
    <row r="9" spans="1:80" s="51" customFormat="1">
      <c r="B9" s="54">
        <v>4</v>
      </c>
      <c r="C9" s="47" t="s">
        <v>133</v>
      </c>
      <c r="D9" s="190">
        <f>市区町村別_指導対象者群分析!D9</f>
        <v>8562</v>
      </c>
      <c r="E9" s="143">
        <v>8138</v>
      </c>
      <c r="F9" s="171">
        <v>7568909900</v>
      </c>
      <c r="G9" s="173">
        <f t="shared" si="5"/>
        <v>930070.02949127555</v>
      </c>
      <c r="H9" s="190">
        <f>市区町村別_指導対象者群分析!E9</f>
        <v>1333</v>
      </c>
      <c r="I9" s="143">
        <v>1323</v>
      </c>
      <c r="J9" s="171">
        <v>848304390</v>
      </c>
      <c r="K9" s="173">
        <f t="shared" si="6"/>
        <v>641197.57369614509</v>
      </c>
      <c r="L9" s="190">
        <f>市区町村別_指導対象者群分析!F9</f>
        <v>7229</v>
      </c>
      <c r="M9" s="143">
        <v>6815</v>
      </c>
      <c r="N9" s="171">
        <v>6720605510</v>
      </c>
      <c r="O9" s="173">
        <f t="shared" si="7"/>
        <v>986149.01100513572</v>
      </c>
      <c r="P9" s="104">
        <f>市区町村別_指導対象者群分析!G9</f>
        <v>179</v>
      </c>
      <c r="Q9" s="143">
        <v>177</v>
      </c>
      <c r="R9" s="171">
        <v>117579610</v>
      </c>
      <c r="S9" s="173">
        <f t="shared" si="8"/>
        <v>664291.58192090399</v>
      </c>
      <c r="T9" s="104">
        <f>市区町村別_指導対象者群分析!I9</f>
        <v>352</v>
      </c>
      <c r="U9" s="143">
        <f t="shared" si="0"/>
        <v>352</v>
      </c>
      <c r="V9" s="171">
        <f t="shared" si="0"/>
        <v>267200880</v>
      </c>
      <c r="W9" s="173">
        <f t="shared" si="9"/>
        <v>759093.40909090906</v>
      </c>
      <c r="X9" s="104">
        <f>市区町村別_指導対象者群分析!K9</f>
        <v>119</v>
      </c>
      <c r="Y9" s="143">
        <v>119</v>
      </c>
      <c r="Z9" s="171">
        <v>85779010</v>
      </c>
      <c r="AA9" s="173">
        <f t="shared" si="10"/>
        <v>720832.01680672274</v>
      </c>
      <c r="AB9" s="104">
        <f>市区町村別_指導対象者群分析!M9</f>
        <v>233</v>
      </c>
      <c r="AC9" s="143">
        <v>233</v>
      </c>
      <c r="AD9" s="171">
        <v>181421870</v>
      </c>
      <c r="AE9" s="173">
        <f t="shared" si="11"/>
        <v>778634.63519313303</v>
      </c>
      <c r="AF9" s="104">
        <f>市区町村別_指導対象者群分析!O9</f>
        <v>2</v>
      </c>
      <c r="AG9" s="143">
        <v>2</v>
      </c>
      <c r="AH9" s="171">
        <v>640170</v>
      </c>
      <c r="AI9" s="173">
        <f t="shared" si="12"/>
        <v>320085</v>
      </c>
      <c r="AJ9" s="104">
        <f>市区町村別_指導対象者群分析!Q9</f>
        <v>800</v>
      </c>
      <c r="AK9" s="143">
        <f t="shared" si="1"/>
        <v>792</v>
      </c>
      <c r="AL9" s="171">
        <f t="shared" si="1"/>
        <v>462883730</v>
      </c>
      <c r="AM9" s="173">
        <f t="shared" si="13"/>
        <v>584449.15404040401</v>
      </c>
      <c r="AN9" s="104">
        <f>市区町村別_指導対象者群分析!S9</f>
        <v>45</v>
      </c>
      <c r="AO9" s="143">
        <v>39</v>
      </c>
      <c r="AP9" s="171">
        <v>6109820</v>
      </c>
      <c r="AQ9" s="173">
        <f t="shared" si="14"/>
        <v>156662.05128205128</v>
      </c>
      <c r="AR9" s="104">
        <f>市区町村別_指導対象者群分析!U9</f>
        <v>755</v>
      </c>
      <c r="AS9" s="143">
        <v>753</v>
      </c>
      <c r="AT9" s="171">
        <v>456773910</v>
      </c>
      <c r="AU9" s="173">
        <f t="shared" si="15"/>
        <v>606605.45816733071</v>
      </c>
      <c r="AV9" s="104">
        <f>市区町村別_指導対象者群分析!W9</f>
        <v>5474</v>
      </c>
      <c r="AW9" s="143">
        <v>5474</v>
      </c>
      <c r="AX9" s="171">
        <v>5640390010</v>
      </c>
      <c r="AY9" s="173">
        <f t="shared" si="16"/>
        <v>1030396.4212641579</v>
      </c>
      <c r="AZ9" s="104">
        <f>市区町村別_指導対象者群分析!Y9</f>
        <v>48</v>
      </c>
      <c r="BA9" s="143">
        <v>48</v>
      </c>
      <c r="BB9" s="171">
        <v>34349730</v>
      </c>
      <c r="BC9" s="173">
        <f t="shared" si="17"/>
        <v>715619.375</v>
      </c>
      <c r="BD9" s="104">
        <f>市区町村別_指導対象者群分析!AA9</f>
        <v>1707</v>
      </c>
      <c r="BE9" s="143">
        <f t="shared" si="2"/>
        <v>1293</v>
      </c>
      <c r="BF9" s="171">
        <f t="shared" si="2"/>
        <v>1045865770</v>
      </c>
      <c r="BG9" s="173">
        <f t="shared" si="18"/>
        <v>808867.57153905649</v>
      </c>
      <c r="BH9" s="104">
        <f>市区町村別_指導対象者群分析!AC9</f>
        <v>544</v>
      </c>
      <c r="BI9" s="143">
        <v>544</v>
      </c>
      <c r="BJ9" s="171">
        <v>580099040</v>
      </c>
      <c r="BK9" s="173">
        <f t="shared" si="19"/>
        <v>1066358.5294117648</v>
      </c>
      <c r="BL9" s="104">
        <f>市区町村別_指導対象者群分析!AE9</f>
        <v>1163</v>
      </c>
      <c r="BM9" s="143">
        <v>749</v>
      </c>
      <c r="BN9" s="171">
        <v>465766730</v>
      </c>
      <c r="BO9" s="173">
        <f t="shared" si="20"/>
        <v>621851.44192256336</v>
      </c>
      <c r="BP9" s="50"/>
      <c r="BQ9" s="48" t="s">
        <v>1</v>
      </c>
      <c r="BR9" s="106">
        <f t="shared" si="21"/>
        <v>227474.97826086957</v>
      </c>
      <c r="BS9" s="48" t="s">
        <v>1</v>
      </c>
      <c r="BT9" s="106">
        <f t="shared" si="22"/>
        <v>384053.40659340657</v>
      </c>
      <c r="BU9" s="50"/>
      <c r="BV9" s="48" t="str">
        <f t="shared" si="23"/>
        <v>藤井寺市</v>
      </c>
      <c r="BW9" s="106">
        <f t="shared" si="3"/>
        <v>267320.74074074073</v>
      </c>
      <c r="BX9" s="48" t="str">
        <f t="shared" si="24"/>
        <v>泉大津市</v>
      </c>
      <c r="BY9" s="106">
        <f t="shared" si="4"/>
        <v>667927.91666666663</v>
      </c>
      <c r="BZ9" s="106">
        <f t="shared" si="25"/>
        <v>233043.62124414224</v>
      </c>
      <c r="CA9" s="106">
        <f t="shared" si="26"/>
        <v>477188.58003010537</v>
      </c>
      <c r="CB9" s="106">
        <v>0</v>
      </c>
    </row>
    <row r="10" spans="1:80" s="51" customFormat="1">
      <c r="B10" s="54">
        <v>5</v>
      </c>
      <c r="C10" s="47" t="s">
        <v>134</v>
      </c>
      <c r="D10" s="190">
        <f>市区町村別_指導対象者群分析!D10</f>
        <v>7225</v>
      </c>
      <c r="E10" s="143">
        <v>6746</v>
      </c>
      <c r="F10" s="171">
        <v>5713234720</v>
      </c>
      <c r="G10" s="173">
        <f t="shared" si="5"/>
        <v>846907.01452712715</v>
      </c>
      <c r="H10" s="190">
        <f>市区町村別_指導対象者群分析!E10</f>
        <v>598</v>
      </c>
      <c r="I10" s="143">
        <v>589</v>
      </c>
      <c r="J10" s="171">
        <v>255479570</v>
      </c>
      <c r="K10" s="173">
        <f t="shared" si="6"/>
        <v>433751.39219015278</v>
      </c>
      <c r="L10" s="190">
        <f>市区町村別_指導対象者群分析!F10</f>
        <v>6627</v>
      </c>
      <c r="M10" s="143">
        <v>6157</v>
      </c>
      <c r="N10" s="171">
        <v>5457755150</v>
      </c>
      <c r="O10" s="173">
        <f t="shared" si="7"/>
        <v>886430.91603053431</v>
      </c>
      <c r="P10" s="104">
        <f>市区町村別_指導対象者群分析!G10</f>
        <v>76</v>
      </c>
      <c r="Q10" s="143">
        <v>74</v>
      </c>
      <c r="R10" s="171">
        <v>36949180</v>
      </c>
      <c r="S10" s="173">
        <f t="shared" si="8"/>
        <v>499313.24324324325</v>
      </c>
      <c r="T10" s="104">
        <f>市区町村別_指導対象者群分析!I10</f>
        <v>166</v>
      </c>
      <c r="U10" s="143">
        <f t="shared" si="0"/>
        <v>164</v>
      </c>
      <c r="V10" s="171">
        <f t="shared" si="0"/>
        <v>72472560</v>
      </c>
      <c r="W10" s="173">
        <f t="shared" si="9"/>
        <v>441905.85365853657</v>
      </c>
      <c r="X10" s="104">
        <f>市区町村別_指導対象者群分析!K10</f>
        <v>61</v>
      </c>
      <c r="Y10" s="143">
        <v>60</v>
      </c>
      <c r="Z10" s="171">
        <v>27764560</v>
      </c>
      <c r="AA10" s="173">
        <f t="shared" si="10"/>
        <v>462742.66666666669</v>
      </c>
      <c r="AB10" s="104">
        <f>市区町村別_指導対象者群分析!M10</f>
        <v>105</v>
      </c>
      <c r="AC10" s="143">
        <v>104</v>
      </c>
      <c r="AD10" s="171">
        <v>44708000</v>
      </c>
      <c r="AE10" s="173">
        <f t="shared" si="11"/>
        <v>429884.61538461538</v>
      </c>
      <c r="AF10" s="104">
        <f>市区町村別_指導対象者群分析!O10</f>
        <v>0</v>
      </c>
      <c r="AG10" s="143">
        <v>0</v>
      </c>
      <c r="AH10" s="171">
        <v>0</v>
      </c>
      <c r="AI10" s="173" t="str">
        <f t="shared" si="12"/>
        <v>-</v>
      </c>
      <c r="AJ10" s="104">
        <f>市区町村別_指導対象者群分析!Q10</f>
        <v>356</v>
      </c>
      <c r="AK10" s="143">
        <f t="shared" si="1"/>
        <v>351</v>
      </c>
      <c r="AL10" s="171">
        <f t="shared" si="1"/>
        <v>146057830</v>
      </c>
      <c r="AM10" s="173">
        <f t="shared" si="13"/>
        <v>416119.17378917377</v>
      </c>
      <c r="AN10" s="104">
        <f>市区町村別_指導対象者群分析!S10</f>
        <v>45</v>
      </c>
      <c r="AO10" s="143">
        <v>41</v>
      </c>
      <c r="AP10" s="171">
        <v>9041810</v>
      </c>
      <c r="AQ10" s="173">
        <f t="shared" si="14"/>
        <v>220531.95121951221</v>
      </c>
      <c r="AR10" s="104">
        <f>市区町村別_指導対象者群分析!U10</f>
        <v>311</v>
      </c>
      <c r="AS10" s="143">
        <v>310</v>
      </c>
      <c r="AT10" s="171">
        <v>137016020</v>
      </c>
      <c r="AU10" s="173">
        <f t="shared" si="15"/>
        <v>441987.16129032261</v>
      </c>
      <c r="AV10" s="104">
        <f>市区町村別_指導対象者群分析!W10</f>
        <v>4773</v>
      </c>
      <c r="AW10" s="143">
        <v>4773</v>
      </c>
      <c r="AX10" s="171">
        <v>4515445200</v>
      </c>
      <c r="AY10" s="173">
        <f t="shared" si="16"/>
        <v>946039.22061596485</v>
      </c>
      <c r="AZ10" s="104">
        <f>市区町村別_指導対象者群分析!Y10</f>
        <v>43</v>
      </c>
      <c r="BA10" s="143">
        <v>43</v>
      </c>
      <c r="BB10" s="171">
        <v>19050090</v>
      </c>
      <c r="BC10" s="173">
        <f t="shared" si="17"/>
        <v>443025.34883720928</v>
      </c>
      <c r="BD10" s="104">
        <f>市区町村別_指導対象者群分析!AA10</f>
        <v>1811</v>
      </c>
      <c r="BE10" s="143">
        <f t="shared" si="2"/>
        <v>1341</v>
      </c>
      <c r="BF10" s="171">
        <f t="shared" si="2"/>
        <v>923259860</v>
      </c>
      <c r="BG10" s="173">
        <f t="shared" si="18"/>
        <v>688486.09992542875</v>
      </c>
      <c r="BH10" s="104">
        <f>市区町村別_指導対象者群分析!AC10</f>
        <v>564</v>
      </c>
      <c r="BI10" s="143">
        <v>564</v>
      </c>
      <c r="BJ10" s="171">
        <v>525314920</v>
      </c>
      <c r="BK10" s="173">
        <f t="shared" si="19"/>
        <v>931409.43262411351</v>
      </c>
      <c r="BL10" s="104">
        <f>市区町村別_指導対象者群分析!AE10</f>
        <v>1247</v>
      </c>
      <c r="BM10" s="143">
        <v>777</v>
      </c>
      <c r="BN10" s="171">
        <v>397944940</v>
      </c>
      <c r="BO10" s="173">
        <f t="shared" si="20"/>
        <v>512155.64993564994</v>
      </c>
      <c r="BP10" s="50"/>
      <c r="BQ10" s="48" t="s">
        <v>2</v>
      </c>
      <c r="BR10" s="106">
        <f t="shared" si="21"/>
        <v>224508.1673306773</v>
      </c>
      <c r="BS10" s="48" t="s">
        <v>2</v>
      </c>
      <c r="BT10" s="106">
        <f t="shared" si="22"/>
        <v>582657.16049382719</v>
      </c>
      <c r="BU10" s="50"/>
      <c r="BV10" s="48" t="str">
        <f t="shared" si="23"/>
        <v>大阪市</v>
      </c>
      <c r="BW10" s="106">
        <f t="shared" si="3"/>
        <v>261365.96367896895</v>
      </c>
      <c r="BX10" s="48" t="str">
        <f t="shared" si="24"/>
        <v>泉佐野市</v>
      </c>
      <c r="BY10" s="106">
        <f t="shared" si="4"/>
        <v>660566.31578947371</v>
      </c>
      <c r="BZ10" s="106">
        <f t="shared" si="25"/>
        <v>233043.62124414224</v>
      </c>
      <c r="CA10" s="106">
        <f t="shared" si="26"/>
        <v>477188.58003010537</v>
      </c>
      <c r="CB10" s="106">
        <v>0</v>
      </c>
    </row>
    <row r="11" spans="1:80" s="51" customFormat="1">
      <c r="B11" s="54">
        <v>6</v>
      </c>
      <c r="C11" s="47" t="s">
        <v>135</v>
      </c>
      <c r="D11" s="190">
        <f>市区町村別_指導対象者群分析!D11</f>
        <v>10580</v>
      </c>
      <c r="E11" s="143">
        <v>9901</v>
      </c>
      <c r="F11" s="171">
        <v>8542724870</v>
      </c>
      <c r="G11" s="173">
        <f t="shared" si="5"/>
        <v>862814.34905565099</v>
      </c>
      <c r="H11" s="190">
        <f>市区町村別_指導対象者群分析!E11</f>
        <v>960</v>
      </c>
      <c r="I11" s="143">
        <v>938</v>
      </c>
      <c r="J11" s="171">
        <v>540577150</v>
      </c>
      <c r="K11" s="173">
        <f t="shared" si="6"/>
        <v>576308.26226012793</v>
      </c>
      <c r="L11" s="190">
        <f>市区町村別_指導対象者群分析!F11</f>
        <v>9620</v>
      </c>
      <c r="M11" s="143">
        <v>8963</v>
      </c>
      <c r="N11" s="171">
        <v>8002147720</v>
      </c>
      <c r="O11" s="173">
        <f t="shared" si="7"/>
        <v>892797.91587638063</v>
      </c>
      <c r="P11" s="104">
        <f>市区町村別_指導対象者群分析!G11</f>
        <v>110</v>
      </c>
      <c r="Q11" s="143">
        <v>108</v>
      </c>
      <c r="R11" s="171">
        <v>62838410</v>
      </c>
      <c r="S11" s="173">
        <f t="shared" si="8"/>
        <v>581837.12962962966</v>
      </c>
      <c r="T11" s="104">
        <f>市区町村別_指導対象者群分析!I11</f>
        <v>295</v>
      </c>
      <c r="U11" s="143">
        <f t="shared" si="0"/>
        <v>295</v>
      </c>
      <c r="V11" s="171">
        <f t="shared" si="0"/>
        <v>171779370</v>
      </c>
      <c r="W11" s="173">
        <f t="shared" si="9"/>
        <v>582302.94915254239</v>
      </c>
      <c r="X11" s="104">
        <f>市区町村別_指導対象者群分析!K11</f>
        <v>94</v>
      </c>
      <c r="Y11" s="143">
        <v>94</v>
      </c>
      <c r="Z11" s="171">
        <v>71762530</v>
      </c>
      <c r="AA11" s="173">
        <f t="shared" si="10"/>
        <v>763431.17021276592</v>
      </c>
      <c r="AB11" s="104">
        <f>市区町村別_指導対象者群分析!M11</f>
        <v>201</v>
      </c>
      <c r="AC11" s="143">
        <v>201</v>
      </c>
      <c r="AD11" s="171">
        <v>100016840</v>
      </c>
      <c r="AE11" s="173">
        <f t="shared" si="11"/>
        <v>497596.21890547266</v>
      </c>
      <c r="AF11" s="104">
        <f>市区町村別_指導対象者群分析!O11</f>
        <v>2</v>
      </c>
      <c r="AG11" s="143">
        <v>2</v>
      </c>
      <c r="AH11" s="171">
        <v>3146630</v>
      </c>
      <c r="AI11" s="173">
        <f t="shared" si="12"/>
        <v>1573315</v>
      </c>
      <c r="AJ11" s="104">
        <f>市区町村別_指導対象者群分析!Q11</f>
        <v>553</v>
      </c>
      <c r="AK11" s="143">
        <f t="shared" si="1"/>
        <v>533</v>
      </c>
      <c r="AL11" s="171">
        <f t="shared" si="1"/>
        <v>302812740</v>
      </c>
      <c r="AM11" s="173">
        <f t="shared" si="13"/>
        <v>568128.96810506564</v>
      </c>
      <c r="AN11" s="104">
        <f>市区町村別_指導対象者群分析!S11</f>
        <v>60</v>
      </c>
      <c r="AO11" s="143">
        <v>46</v>
      </c>
      <c r="AP11" s="171">
        <v>5138060</v>
      </c>
      <c r="AQ11" s="173">
        <f t="shared" si="14"/>
        <v>111696.95652173914</v>
      </c>
      <c r="AR11" s="104">
        <f>市区町村別_指導対象者群分析!U11</f>
        <v>493</v>
      </c>
      <c r="AS11" s="143">
        <v>487</v>
      </c>
      <c r="AT11" s="171">
        <v>297674680</v>
      </c>
      <c r="AU11" s="173">
        <f t="shared" si="15"/>
        <v>611241.64271047222</v>
      </c>
      <c r="AV11" s="104">
        <f>市区町村別_指導対象者群分析!W11</f>
        <v>7070</v>
      </c>
      <c r="AW11" s="143">
        <v>7070</v>
      </c>
      <c r="AX11" s="171">
        <v>6515454350</v>
      </c>
      <c r="AY11" s="173">
        <f t="shared" si="16"/>
        <v>921563.55728429987</v>
      </c>
      <c r="AZ11" s="104">
        <f>市区町村別_指導対象者群分析!Y11</f>
        <v>61</v>
      </c>
      <c r="BA11" s="143">
        <v>61</v>
      </c>
      <c r="BB11" s="171">
        <v>30388490</v>
      </c>
      <c r="BC11" s="173">
        <f t="shared" si="17"/>
        <v>498171.96721311478</v>
      </c>
      <c r="BD11" s="104">
        <f>市区町村別_指導対象者群分析!AA11</f>
        <v>2489</v>
      </c>
      <c r="BE11" s="143">
        <f t="shared" si="2"/>
        <v>1832</v>
      </c>
      <c r="BF11" s="171">
        <f t="shared" si="2"/>
        <v>1456304880</v>
      </c>
      <c r="BG11" s="173">
        <f t="shared" si="18"/>
        <v>794926.24454148475</v>
      </c>
      <c r="BH11" s="104">
        <f>市区町村別_指導対象者群分析!AC11</f>
        <v>777</v>
      </c>
      <c r="BI11" s="143">
        <v>777</v>
      </c>
      <c r="BJ11" s="171">
        <v>799992930</v>
      </c>
      <c r="BK11" s="173">
        <f t="shared" si="19"/>
        <v>1029591.9305019305</v>
      </c>
      <c r="BL11" s="104">
        <f>市区町村別_指導対象者群分析!AE11</f>
        <v>1712</v>
      </c>
      <c r="BM11" s="143">
        <v>1055</v>
      </c>
      <c r="BN11" s="171">
        <v>656311950</v>
      </c>
      <c r="BO11" s="173">
        <f t="shared" si="20"/>
        <v>622096.63507109007</v>
      </c>
      <c r="BP11" s="50"/>
      <c r="BQ11" s="48" t="s">
        <v>3</v>
      </c>
      <c r="BR11" s="106">
        <f t="shared" si="21"/>
        <v>228512.89600000001</v>
      </c>
      <c r="BS11" s="48" t="s">
        <v>3</v>
      </c>
      <c r="BT11" s="106">
        <f t="shared" si="22"/>
        <v>412996.66666666669</v>
      </c>
      <c r="BU11" s="50"/>
      <c r="BV11" s="48" t="str">
        <f t="shared" si="23"/>
        <v>大東市</v>
      </c>
      <c r="BW11" s="106">
        <f t="shared" si="3"/>
        <v>252701.5172413793</v>
      </c>
      <c r="BX11" s="48" t="str">
        <f t="shared" si="24"/>
        <v>能勢町</v>
      </c>
      <c r="BY11" s="106">
        <f t="shared" si="4"/>
        <v>645157.69230769225</v>
      </c>
      <c r="BZ11" s="106">
        <f t="shared" si="25"/>
        <v>233043.62124414224</v>
      </c>
      <c r="CA11" s="106">
        <f t="shared" si="26"/>
        <v>477188.58003010537</v>
      </c>
      <c r="CB11" s="106">
        <v>0</v>
      </c>
    </row>
    <row r="12" spans="1:80" s="51" customFormat="1">
      <c r="B12" s="54">
        <v>7</v>
      </c>
      <c r="C12" s="47" t="s">
        <v>136</v>
      </c>
      <c r="D12" s="190">
        <f>市区町村別_指導対象者群分析!D12</f>
        <v>9433</v>
      </c>
      <c r="E12" s="143">
        <v>8928</v>
      </c>
      <c r="F12" s="171">
        <v>8024194980</v>
      </c>
      <c r="G12" s="173">
        <f t="shared" si="5"/>
        <v>898767.35887096776</v>
      </c>
      <c r="H12" s="190">
        <f>市区町村別_指導対象者群分析!E12</f>
        <v>1308</v>
      </c>
      <c r="I12" s="143">
        <v>1294</v>
      </c>
      <c r="J12" s="171">
        <v>664720520</v>
      </c>
      <c r="K12" s="173">
        <f t="shared" si="6"/>
        <v>513694.37403400306</v>
      </c>
      <c r="L12" s="190">
        <f>市区町村別_指導対象者群分析!F12</f>
        <v>8125</v>
      </c>
      <c r="M12" s="143">
        <v>7634</v>
      </c>
      <c r="N12" s="171">
        <v>7359474460</v>
      </c>
      <c r="O12" s="173">
        <f t="shared" si="7"/>
        <v>964039.09614880802</v>
      </c>
      <c r="P12" s="104">
        <f>市区町村別_指導対象者群分析!G12</f>
        <v>182</v>
      </c>
      <c r="Q12" s="143">
        <v>182</v>
      </c>
      <c r="R12" s="171">
        <v>82142990</v>
      </c>
      <c r="S12" s="173">
        <f t="shared" si="8"/>
        <v>451335.10989010992</v>
      </c>
      <c r="T12" s="104">
        <f>市区町村別_指導対象者群分析!I12</f>
        <v>420</v>
      </c>
      <c r="U12" s="143">
        <f t="shared" si="0"/>
        <v>418</v>
      </c>
      <c r="V12" s="171">
        <f t="shared" si="0"/>
        <v>207604120</v>
      </c>
      <c r="W12" s="173">
        <f t="shared" si="9"/>
        <v>496660.57416267943</v>
      </c>
      <c r="X12" s="104">
        <f>市区町村別_指導対象者群分析!K12</f>
        <v>154</v>
      </c>
      <c r="Y12" s="143">
        <v>154</v>
      </c>
      <c r="Z12" s="171">
        <v>71914700</v>
      </c>
      <c r="AA12" s="173">
        <f t="shared" si="10"/>
        <v>466978.57142857142</v>
      </c>
      <c r="AB12" s="104">
        <f>市区町村別_指導対象者群分析!M12</f>
        <v>266</v>
      </c>
      <c r="AC12" s="143">
        <v>264</v>
      </c>
      <c r="AD12" s="171">
        <v>135689420</v>
      </c>
      <c r="AE12" s="173">
        <f t="shared" si="11"/>
        <v>513975.07575757575</v>
      </c>
      <c r="AF12" s="104">
        <f>市区町村別_指導対象者群分析!O12</f>
        <v>7</v>
      </c>
      <c r="AG12" s="143">
        <v>7</v>
      </c>
      <c r="AH12" s="171">
        <v>2150530</v>
      </c>
      <c r="AI12" s="173">
        <f t="shared" si="12"/>
        <v>307218.57142857142</v>
      </c>
      <c r="AJ12" s="104">
        <f>市区町村別_指導対象者群分析!Q12</f>
        <v>699</v>
      </c>
      <c r="AK12" s="143">
        <f t="shared" si="1"/>
        <v>687</v>
      </c>
      <c r="AL12" s="171">
        <f t="shared" si="1"/>
        <v>372822880</v>
      </c>
      <c r="AM12" s="173">
        <f t="shared" si="13"/>
        <v>542682.50363901025</v>
      </c>
      <c r="AN12" s="104">
        <f>市区町村別_指導対象者群分析!S12</f>
        <v>49</v>
      </c>
      <c r="AO12" s="143">
        <v>43</v>
      </c>
      <c r="AP12" s="171">
        <v>18882190</v>
      </c>
      <c r="AQ12" s="173">
        <f t="shared" si="14"/>
        <v>439120.69767441862</v>
      </c>
      <c r="AR12" s="104">
        <f>市区町村別_指導対象者群分析!U12</f>
        <v>650</v>
      </c>
      <c r="AS12" s="143">
        <v>644</v>
      </c>
      <c r="AT12" s="171">
        <v>353940690</v>
      </c>
      <c r="AU12" s="173">
        <f t="shared" si="15"/>
        <v>549597.34472049691</v>
      </c>
      <c r="AV12" s="104">
        <f>市区町村別_指導対象者群分析!W12</f>
        <v>6082</v>
      </c>
      <c r="AW12" s="143">
        <v>6082</v>
      </c>
      <c r="AX12" s="171">
        <v>6229571170</v>
      </c>
      <c r="AY12" s="173">
        <f t="shared" si="16"/>
        <v>1024263.5925682342</v>
      </c>
      <c r="AZ12" s="104">
        <f>市区町村別_指導対象者群分析!Y12</f>
        <v>39</v>
      </c>
      <c r="BA12" s="143">
        <v>39</v>
      </c>
      <c r="BB12" s="171">
        <v>29590290</v>
      </c>
      <c r="BC12" s="173">
        <f t="shared" si="17"/>
        <v>758725.38461538462</v>
      </c>
      <c r="BD12" s="104">
        <f>市区町村別_指導対象者群分析!AA12</f>
        <v>2004</v>
      </c>
      <c r="BE12" s="143">
        <f t="shared" si="2"/>
        <v>1513</v>
      </c>
      <c r="BF12" s="171">
        <f t="shared" si="2"/>
        <v>1100313000</v>
      </c>
      <c r="BG12" s="173">
        <f t="shared" si="18"/>
        <v>727239.25974884338</v>
      </c>
      <c r="BH12" s="104">
        <f>市区町村別_指導対象者群分析!AC12</f>
        <v>611</v>
      </c>
      <c r="BI12" s="143">
        <v>611</v>
      </c>
      <c r="BJ12" s="171">
        <v>612010490</v>
      </c>
      <c r="BK12" s="173">
        <f t="shared" si="19"/>
        <v>1001653.8297872341</v>
      </c>
      <c r="BL12" s="104">
        <f>市区町村別_指導対象者群分析!AE12</f>
        <v>1393</v>
      </c>
      <c r="BM12" s="143">
        <v>902</v>
      </c>
      <c r="BN12" s="171">
        <v>488302510</v>
      </c>
      <c r="BO12" s="173">
        <f t="shared" si="20"/>
        <v>541355.33259423508</v>
      </c>
      <c r="BP12" s="50"/>
      <c r="BQ12" s="48" t="s">
        <v>45</v>
      </c>
      <c r="BR12" s="106">
        <f t="shared" si="21"/>
        <v>319878.59154929576</v>
      </c>
      <c r="BS12" s="48" t="s">
        <v>45</v>
      </c>
      <c r="BT12" s="106">
        <f t="shared" si="22"/>
        <v>667927.91666666663</v>
      </c>
      <c r="BU12" s="50"/>
      <c r="BV12" s="48" t="str">
        <f t="shared" si="23"/>
        <v>高石市</v>
      </c>
      <c r="BW12" s="106">
        <f t="shared" si="3"/>
        <v>252072.63157894736</v>
      </c>
      <c r="BX12" s="48" t="str">
        <f t="shared" si="24"/>
        <v>摂津市</v>
      </c>
      <c r="BY12" s="106">
        <f t="shared" si="4"/>
        <v>632449.15254237293</v>
      </c>
      <c r="BZ12" s="106">
        <f t="shared" si="25"/>
        <v>233043.62124414224</v>
      </c>
      <c r="CA12" s="106">
        <f t="shared" si="26"/>
        <v>477188.58003010537</v>
      </c>
      <c r="CB12" s="106">
        <v>0</v>
      </c>
    </row>
    <row r="13" spans="1:80" s="51" customFormat="1">
      <c r="B13" s="54">
        <v>8</v>
      </c>
      <c r="C13" s="47" t="s">
        <v>58</v>
      </c>
      <c r="D13" s="190">
        <f>市区町村別_指導対象者群分析!D13</f>
        <v>7249</v>
      </c>
      <c r="E13" s="143">
        <v>6832</v>
      </c>
      <c r="F13" s="171">
        <v>5830227070</v>
      </c>
      <c r="G13" s="173">
        <f t="shared" si="5"/>
        <v>853370.4727751757</v>
      </c>
      <c r="H13" s="190">
        <f>市区町村別_指導対象者群分析!E13</f>
        <v>791</v>
      </c>
      <c r="I13" s="143">
        <v>786</v>
      </c>
      <c r="J13" s="171">
        <v>368866300</v>
      </c>
      <c r="K13" s="173">
        <f t="shared" si="6"/>
        <v>469295.54707379133</v>
      </c>
      <c r="L13" s="190">
        <f>市区町村別_指導対象者群分析!F13</f>
        <v>6458</v>
      </c>
      <c r="M13" s="143">
        <v>6046</v>
      </c>
      <c r="N13" s="171">
        <v>5461360770</v>
      </c>
      <c r="O13" s="173">
        <f t="shared" si="7"/>
        <v>903301.4836255376</v>
      </c>
      <c r="P13" s="104">
        <f>市区町村別_指導対象者群分析!G13</f>
        <v>119</v>
      </c>
      <c r="Q13" s="143">
        <v>119</v>
      </c>
      <c r="R13" s="171">
        <v>52812020</v>
      </c>
      <c r="S13" s="173">
        <f t="shared" si="8"/>
        <v>443798.48739495798</v>
      </c>
      <c r="T13" s="104">
        <f>市区町村別_指導対象者群分析!I13</f>
        <v>225</v>
      </c>
      <c r="U13" s="143">
        <f t="shared" si="0"/>
        <v>224</v>
      </c>
      <c r="V13" s="171">
        <f t="shared" si="0"/>
        <v>101568380</v>
      </c>
      <c r="W13" s="173">
        <f t="shared" si="9"/>
        <v>453430.26785714284</v>
      </c>
      <c r="X13" s="104">
        <f>市区町村別_指導対象者群分析!K13</f>
        <v>61</v>
      </c>
      <c r="Y13" s="143">
        <v>61</v>
      </c>
      <c r="Z13" s="171">
        <v>29414760</v>
      </c>
      <c r="AA13" s="173">
        <f t="shared" si="10"/>
        <v>482209.18032786885</v>
      </c>
      <c r="AB13" s="104">
        <f>市区町村別_指導対象者群分析!M13</f>
        <v>164</v>
      </c>
      <c r="AC13" s="143">
        <v>163</v>
      </c>
      <c r="AD13" s="171">
        <v>72153620</v>
      </c>
      <c r="AE13" s="173">
        <f t="shared" si="11"/>
        <v>442660.245398773</v>
      </c>
      <c r="AF13" s="104">
        <f>市区町村別_指導対象者群分析!O13</f>
        <v>0</v>
      </c>
      <c r="AG13" s="143">
        <v>0</v>
      </c>
      <c r="AH13" s="171">
        <v>0</v>
      </c>
      <c r="AI13" s="173" t="str">
        <f t="shared" si="12"/>
        <v>-</v>
      </c>
      <c r="AJ13" s="104">
        <f>市区町村別_指導対象者群分析!Q13</f>
        <v>447</v>
      </c>
      <c r="AK13" s="143">
        <f t="shared" si="1"/>
        <v>443</v>
      </c>
      <c r="AL13" s="171">
        <f t="shared" si="1"/>
        <v>214485900</v>
      </c>
      <c r="AM13" s="173">
        <f t="shared" si="13"/>
        <v>484166.81715575623</v>
      </c>
      <c r="AN13" s="104">
        <f>市区町村別_指導対象者群分析!S13</f>
        <v>45</v>
      </c>
      <c r="AO13" s="143">
        <v>43</v>
      </c>
      <c r="AP13" s="171">
        <v>17651480</v>
      </c>
      <c r="AQ13" s="173">
        <f t="shared" si="14"/>
        <v>410499.53488372092</v>
      </c>
      <c r="AR13" s="104">
        <f>市区町村別_指導対象者群分析!U13</f>
        <v>402</v>
      </c>
      <c r="AS13" s="143">
        <v>400</v>
      </c>
      <c r="AT13" s="171">
        <v>196834420</v>
      </c>
      <c r="AU13" s="173">
        <f t="shared" si="15"/>
        <v>492086.05</v>
      </c>
      <c r="AV13" s="104">
        <f>市区町村別_指導対象者群分析!W13</f>
        <v>4674</v>
      </c>
      <c r="AW13" s="143">
        <v>4674</v>
      </c>
      <c r="AX13" s="171">
        <v>4553667780</v>
      </c>
      <c r="AY13" s="173">
        <f t="shared" si="16"/>
        <v>974254.9807445443</v>
      </c>
      <c r="AZ13" s="104">
        <f>市区町村別_指導対象者群分析!Y13</f>
        <v>37</v>
      </c>
      <c r="BA13" s="143">
        <v>37</v>
      </c>
      <c r="BB13" s="171">
        <v>32062700</v>
      </c>
      <c r="BC13" s="173">
        <f t="shared" si="17"/>
        <v>866559.45945945941</v>
      </c>
      <c r="BD13" s="104">
        <f>市区町村別_指導対象者群分析!AA13</f>
        <v>1747</v>
      </c>
      <c r="BE13" s="143">
        <f t="shared" si="2"/>
        <v>1335</v>
      </c>
      <c r="BF13" s="171">
        <f t="shared" si="2"/>
        <v>875630290</v>
      </c>
      <c r="BG13" s="173">
        <f t="shared" si="18"/>
        <v>655902.83895131084</v>
      </c>
      <c r="BH13" s="104">
        <f>市区町村別_指導対象者群分析!AC13</f>
        <v>488</v>
      </c>
      <c r="BI13" s="143">
        <v>488</v>
      </c>
      <c r="BJ13" s="171">
        <v>460808920</v>
      </c>
      <c r="BK13" s="173">
        <f t="shared" si="19"/>
        <v>944280.57377049176</v>
      </c>
      <c r="BL13" s="104">
        <f>市区町村別_指導対象者群分析!AE13</f>
        <v>1259</v>
      </c>
      <c r="BM13" s="143">
        <v>847</v>
      </c>
      <c r="BN13" s="171">
        <v>414821370</v>
      </c>
      <c r="BO13" s="173">
        <f t="shared" si="20"/>
        <v>489753.68358913815</v>
      </c>
      <c r="BP13" s="50"/>
      <c r="BQ13" s="48" t="s">
        <v>8</v>
      </c>
      <c r="BR13" s="106">
        <f t="shared" si="21"/>
        <v>215764.66005665722</v>
      </c>
      <c r="BS13" s="48" t="s">
        <v>8</v>
      </c>
      <c r="BT13" s="106">
        <f t="shared" si="22"/>
        <v>446314.31623931625</v>
      </c>
      <c r="BU13" s="50"/>
      <c r="BV13" s="48" t="str">
        <f t="shared" si="23"/>
        <v>茨木市</v>
      </c>
      <c r="BW13" s="106">
        <f t="shared" si="3"/>
        <v>249828.5138539043</v>
      </c>
      <c r="BX13" s="48" t="str">
        <f t="shared" si="24"/>
        <v>岸和田市</v>
      </c>
      <c r="BY13" s="106">
        <f t="shared" si="4"/>
        <v>617955.22727272729</v>
      </c>
      <c r="BZ13" s="106">
        <f t="shared" si="25"/>
        <v>233043.62124414224</v>
      </c>
      <c r="CA13" s="106">
        <f t="shared" si="26"/>
        <v>477188.58003010537</v>
      </c>
      <c r="CB13" s="106">
        <v>0</v>
      </c>
    </row>
    <row r="14" spans="1:80" s="51" customFormat="1">
      <c r="B14" s="54">
        <v>9</v>
      </c>
      <c r="C14" s="47" t="s">
        <v>137</v>
      </c>
      <c r="D14" s="190">
        <f>市区町村別_指導対象者群分析!D14</f>
        <v>4607</v>
      </c>
      <c r="E14" s="143">
        <v>4222</v>
      </c>
      <c r="F14" s="171">
        <v>3809043880</v>
      </c>
      <c r="G14" s="173">
        <f>IFERROR(F14/E14,"-")</f>
        <v>902189.45523448603</v>
      </c>
      <c r="H14" s="190">
        <f>市区町村別_指導対象者群分析!E14</f>
        <v>385</v>
      </c>
      <c r="I14" s="143">
        <v>381</v>
      </c>
      <c r="J14" s="171">
        <v>198915500</v>
      </c>
      <c r="K14" s="173">
        <f>IFERROR(J14/I14,"-")</f>
        <v>522087.92650918633</v>
      </c>
      <c r="L14" s="190">
        <f>市区町村別_指導対象者群分析!F14</f>
        <v>4222</v>
      </c>
      <c r="M14" s="143">
        <v>3841</v>
      </c>
      <c r="N14" s="171">
        <v>3610128380</v>
      </c>
      <c r="O14" s="173">
        <f>IFERROR(N14/M14,"-")</f>
        <v>939892.8351991669</v>
      </c>
      <c r="P14" s="104">
        <f>市区町村別_指導対象者群分析!G14</f>
        <v>50</v>
      </c>
      <c r="Q14" s="143">
        <v>50</v>
      </c>
      <c r="R14" s="171">
        <v>23892880</v>
      </c>
      <c r="S14" s="173">
        <f>IFERROR(R14/Q14,"-")</f>
        <v>477857.6</v>
      </c>
      <c r="T14" s="104">
        <f>市区町村別_指導対象者群分析!I14</f>
        <v>101</v>
      </c>
      <c r="U14" s="143">
        <f t="shared" si="0"/>
        <v>100</v>
      </c>
      <c r="V14" s="171">
        <f t="shared" si="0"/>
        <v>56860910</v>
      </c>
      <c r="W14" s="173">
        <f>IFERROR(V14/U14,"-")</f>
        <v>568609.1</v>
      </c>
      <c r="X14" s="104">
        <f>市区町村別_指導対象者群分析!K14</f>
        <v>33</v>
      </c>
      <c r="Y14" s="143">
        <v>32</v>
      </c>
      <c r="Z14" s="171">
        <v>22362750</v>
      </c>
      <c r="AA14" s="173">
        <f>IFERROR(Z14/Y14,"-")</f>
        <v>698835.9375</v>
      </c>
      <c r="AB14" s="104">
        <f>市区町村別_指導対象者群分析!M14</f>
        <v>68</v>
      </c>
      <c r="AC14" s="143">
        <v>68</v>
      </c>
      <c r="AD14" s="171">
        <v>34498160</v>
      </c>
      <c r="AE14" s="173">
        <f>IFERROR(AD14/AC14,"-")</f>
        <v>507325.8823529412</v>
      </c>
      <c r="AF14" s="104">
        <f>市区町村別_指導対象者群分析!O14</f>
        <v>0</v>
      </c>
      <c r="AG14" s="143">
        <v>0</v>
      </c>
      <c r="AH14" s="171">
        <v>0</v>
      </c>
      <c r="AI14" s="173" t="str">
        <f>IFERROR(AH14/AG14,"-")</f>
        <v>-</v>
      </c>
      <c r="AJ14" s="104">
        <f>市区町村別_指導対象者群分析!Q14</f>
        <v>234</v>
      </c>
      <c r="AK14" s="143">
        <f t="shared" si="1"/>
        <v>231</v>
      </c>
      <c r="AL14" s="171">
        <f t="shared" si="1"/>
        <v>118161710</v>
      </c>
      <c r="AM14" s="173">
        <f>IFERROR(AL14/AK14,"-")</f>
        <v>511522.55411255412</v>
      </c>
      <c r="AN14" s="104">
        <f>市区町村別_指導対象者群分析!S14</f>
        <v>18</v>
      </c>
      <c r="AO14" s="143">
        <v>15</v>
      </c>
      <c r="AP14" s="171">
        <v>5363110</v>
      </c>
      <c r="AQ14" s="173">
        <f t="shared" si="14"/>
        <v>357540.66666666669</v>
      </c>
      <c r="AR14" s="104">
        <f>市区町村別_指導対象者群分析!U14</f>
        <v>216</v>
      </c>
      <c r="AS14" s="143">
        <v>216</v>
      </c>
      <c r="AT14" s="171">
        <v>112798600</v>
      </c>
      <c r="AU14" s="173">
        <f>IFERROR(AT14/AS14,"-")</f>
        <v>522215.74074074073</v>
      </c>
      <c r="AV14" s="104">
        <f>市区町村別_指導対象者群分析!W14</f>
        <v>3040</v>
      </c>
      <c r="AW14" s="143">
        <v>3040</v>
      </c>
      <c r="AX14" s="171">
        <v>2995070710</v>
      </c>
      <c r="AY14" s="173">
        <f>IFERROR(AX14/AW14,"-")</f>
        <v>985220.62828947371</v>
      </c>
      <c r="AZ14" s="104">
        <f>市区町村別_指導対象者群分析!Y14</f>
        <v>29</v>
      </c>
      <c r="BA14" s="143">
        <v>29</v>
      </c>
      <c r="BB14" s="171">
        <v>12366110</v>
      </c>
      <c r="BC14" s="173">
        <f>IFERROR(BB14/BA14,"-")</f>
        <v>426417.58620689658</v>
      </c>
      <c r="BD14" s="104">
        <f>市区町村別_指導対象者群分析!AA14</f>
        <v>1153</v>
      </c>
      <c r="BE14" s="143">
        <f t="shared" si="2"/>
        <v>772</v>
      </c>
      <c r="BF14" s="171">
        <f t="shared" si="2"/>
        <v>602691560</v>
      </c>
      <c r="BG14" s="173">
        <f>IFERROR(BF14/BE14,"-")</f>
        <v>780688.54922279797</v>
      </c>
      <c r="BH14" s="104">
        <f>市区町村別_指導対象者群分析!AC14</f>
        <v>306</v>
      </c>
      <c r="BI14" s="143">
        <v>306</v>
      </c>
      <c r="BJ14" s="171">
        <v>327111910</v>
      </c>
      <c r="BK14" s="173">
        <f>IFERROR(BJ14/BI14,"-")</f>
        <v>1068993.1699346406</v>
      </c>
      <c r="BL14" s="104">
        <f>市区町村別_指導対象者群分析!AE14</f>
        <v>847</v>
      </c>
      <c r="BM14" s="143">
        <v>466</v>
      </c>
      <c r="BN14" s="171">
        <v>275579650</v>
      </c>
      <c r="BO14" s="173">
        <f>IFERROR(BN14/BM14,"-")</f>
        <v>591372.63948497851</v>
      </c>
      <c r="BP14" s="50"/>
      <c r="BQ14" s="48" t="s">
        <v>46</v>
      </c>
      <c r="BR14" s="106">
        <f t="shared" si="21"/>
        <v>186481.75824175825</v>
      </c>
      <c r="BS14" s="48" t="s">
        <v>46</v>
      </c>
      <c r="BT14" s="106">
        <f t="shared" si="22"/>
        <v>422233.66666666669</v>
      </c>
      <c r="BU14" s="50"/>
      <c r="BV14" s="48" t="str">
        <f t="shared" si="23"/>
        <v>泉佐野市</v>
      </c>
      <c r="BW14" s="106">
        <f t="shared" si="3"/>
        <v>249053.69565217392</v>
      </c>
      <c r="BX14" s="48" t="str">
        <f t="shared" si="24"/>
        <v>藤井寺市</v>
      </c>
      <c r="BY14" s="106">
        <f t="shared" si="4"/>
        <v>589923.33333333337</v>
      </c>
      <c r="BZ14" s="106">
        <f t="shared" si="25"/>
        <v>233043.62124414224</v>
      </c>
      <c r="CA14" s="106">
        <f t="shared" si="26"/>
        <v>477188.58003010537</v>
      </c>
      <c r="CB14" s="106">
        <v>0</v>
      </c>
    </row>
    <row r="15" spans="1:80" s="51" customFormat="1">
      <c r="B15" s="54">
        <v>10</v>
      </c>
      <c r="C15" s="47" t="s">
        <v>59</v>
      </c>
      <c r="D15" s="190">
        <f>市区町村別_指導対象者群分析!D15</f>
        <v>11600</v>
      </c>
      <c r="E15" s="143">
        <v>11012</v>
      </c>
      <c r="F15" s="171">
        <v>9305842270</v>
      </c>
      <c r="G15" s="173">
        <f t="shared" ref="G15:G17" si="27">IFERROR(F15/E15,"-")</f>
        <v>845063.77315655653</v>
      </c>
      <c r="H15" s="190">
        <f>市区町村別_指導対象者群分析!E15</f>
        <v>1959</v>
      </c>
      <c r="I15" s="143">
        <v>1941</v>
      </c>
      <c r="J15" s="171">
        <v>949476050</v>
      </c>
      <c r="K15" s="173">
        <f t="shared" ref="K15:K17" si="28">IFERROR(J15/I15,"-")</f>
        <v>489168.49562081404</v>
      </c>
      <c r="L15" s="190">
        <f>市区町村別_指導対象者群分析!F15</f>
        <v>9641</v>
      </c>
      <c r="M15" s="143">
        <v>9071</v>
      </c>
      <c r="N15" s="171">
        <v>8356366220</v>
      </c>
      <c r="O15" s="173">
        <f t="shared" ref="O15:O17" si="29">IFERROR(N15/M15,"-")</f>
        <v>921217.75107485394</v>
      </c>
      <c r="P15" s="104">
        <f>市区町村別_指導対象者群分析!G15</f>
        <v>220</v>
      </c>
      <c r="Q15" s="143">
        <v>217</v>
      </c>
      <c r="R15" s="171">
        <v>118729150</v>
      </c>
      <c r="S15" s="173">
        <f t="shared" ref="S15:S17" si="30">IFERROR(R15/Q15,"-")</f>
        <v>547138.94009216595</v>
      </c>
      <c r="T15" s="104">
        <f>市区町村別_指導対象者群分析!I15</f>
        <v>536</v>
      </c>
      <c r="U15" s="143">
        <f t="shared" si="0"/>
        <v>533</v>
      </c>
      <c r="V15" s="171">
        <f t="shared" si="0"/>
        <v>263438040</v>
      </c>
      <c r="W15" s="173">
        <f t="shared" ref="W15:W17" si="31">IFERROR(V15/U15,"-")</f>
        <v>494255.23452157597</v>
      </c>
      <c r="X15" s="104">
        <f>市区町村別_指導対象者群分析!K15</f>
        <v>171</v>
      </c>
      <c r="Y15" s="143">
        <v>171</v>
      </c>
      <c r="Z15" s="171">
        <v>99414910</v>
      </c>
      <c r="AA15" s="173">
        <f t="shared" ref="AA15:AA17" si="32">IFERROR(Z15/Y15,"-")</f>
        <v>581373.74269005843</v>
      </c>
      <c r="AB15" s="104">
        <f>市区町村別_指導対象者群分析!M15</f>
        <v>365</v>
      </c>
      <c r="AC15" s="143">
        <v>362</v>
      </c>
      <c r="AD15" s="171">
        <v>164023130</v>
      </c>
      <c r="AE15" s="173">
        <f t="shared" ref="AE15:AE17" si="33">IFERROR(AD15/AC15,"-")</f>
        <v>453102.56906077347</v>
      </c>
      <c r="AF15" s="104">
        <f>市区町村別_指導対象者群分析!O15</f>
        <v>1</v>
      </c>
      <c r="AG15" s="143">
        <v>1</v>
      </c>
      <c r="AH15" s="171">
        <v>61820</v>
      </c>
      <c r="AI15" s="173">
        <f t="shared" ref="AI15:AI17" si="34">IFERROR(AH15/AG15,"-")</f>
        <v>61820</v>
      </c>
      <c r="AJ15" s="104">
        <f>市区町村別_指導対象者群分析!Q15</f>
        <v>1202</v>
      </c>
      <c r="AK15" s="143">
        <f t="shared" si="1"/>
        <v>1190</v>
      </c>
      <c r="AL15" s="171">
        <f t="shared" si="1"/>
        <v>567247040</v>
      </c>
      <c r="AM15" s="173">
        <f t="shared" ref="AM15:AM17" si="35">IFERROR(AL15/AK15,"-")</f>
        <v>476678.18487394956</v>
      </c>
      <c r="AN15" s="104">
        <f>市区町村別_指導対象者群分析!S15</f>
        <v>90</v>
      </c>
      <c r="AO15" s="143">
        <v>85</v>
      </c>
      <c r="AP15" s="171">
        <v>19950270</v>
      </c>
      <c r="AQ15" s="173">
        <f t="shared" si="14"/>
        <v>234709.0588235294</v>
      </c>
      <c r="AR15" s="104">
        <f>市区町村別_指導対象者群分析!U15</f>
        <v>1112</v>
      </c>
      <c r="AS15" s="143">
        <v>1105</v>
      </c>
      <c r="AT15" s="171">
        <v>547296770</v>
      </c>
      <c r="AU15" s="173">
        <f t="shared" ref="AU15:AU17" si="36">IFERROR(AT15/AS15,"-")</f>
        <v>495291.19457013573</v>
      </c>
      <c r="AV15" s="104">
        <f>市区町村別_指導対象者群分析!W15</f>
        <v>7262</v>
      </c>
      <c r="AW15" s="143">
        <v>7262</v>
      </c>
      <c r="AX15" s="171">
        <v>7094283000</v>
      </c>
      <c r="AY15" s="173">
        <f t="shared" ref="AY15:AY17" si="37">IFERROR(AX15/AW15,"-")</f>
        <v>976904.84714954556</v>
      </c>
      <c r="AZ15" s="104">
        <f>市区町村別_指導対象者群分析!Y15</f>
        <v>71</v>
      </c>
      <c r="BA15" s="143">
        <v>71</v>
      </c>
      <c r="BB15" s="171">
        <v>31394960</v>
      </c>
      <c r="BC15" s="173">
        <f t="shared" ref="BC15:BC17" si="38">IFERROR(BB15/BA15,"-")</f>
        <v>442182.53521126759</v>
      </c>
      <c r="BD15" s="104">
        <f>市区町村別_指導対象者群分析!AA15</f>
        <v>2308</v>
      </c>
      <c r="BE15" s="143">
        <f t="shared" si="2"/>
        <v>1738</v>
      </c>
      <c r="BF15" s="171">
        <f t="shared" si="2"/>
        <v>1230688260</v>
      </c>
      <c r="BG15" s="173">
        <f t="shared" ref="BG15:BG17" si="39">IFERROR(BF15/BE15,"-")</f>
        <v>708106.01841196779</v>
      </c>
      <c r="BH15" s="104">
        <f>市区町村別_指導対象者群分析!AC15</f>
        <v>670</v>
      </c>
      <c r="BI15" s="143">
        <v>670</v>
      </c>
      <c r="BJ15" s="171">
        <v>739238450</v>
      </c>
      <c r="BK15" s="173">
        <f t="shared" ref="BK15:BK17" si="40">IFERROR(BJ15/BI15,"-")</f>
        <v>1103340.9701492537</v>
      </c>
      <c r="BL15" s="104">
        <f>市区町村別_指導対象者群分析!AE15</f>
        <v>1638</v>
      </c>
      <c r="BM15" s="143">
        <v>1068</v>
      </c>
      <c r="BN15" s="171">
        <v>491449810</v>
      </c>
      <c r="BO15" s="173">
        <f t="shared" ref="BO15:BO17" si="41">IFERROR(BN15/BM15,"-")</f>
        <v>460158.9981273408</v>
      </c>
      <c r="BP15" s="50"/>
      <c r="BQ15" s="48" t="s">
        <v>13</v>
      </c>
      <c r="BR15" s="106">
        <f t="shared" si="21"/>
        <v>207501.85185185185</v>
      </c>
      <c r="BS15" s="48" t="s">
        <v>13</v>
      </c>
      <c r="BT15" s="106">
        <f t="shared" si="22"/>
        <v>381619.4117647059</v>
      </c>
      <c r="BU15" s="50"/>
      <c r="BV15" s="48" t="str">
        <f t="shared" si="23"/>
        <v>柏原市</v>
      </c>
      <c r="BW15" s="106">
        <f t="shared" si="3"/>
        <v>247127.25490196078</v>
      </c>
      <c r="BX15" s="48" t="str">
        <f t="shared" si="24"/>
        <v>池田市</v>
      </c>
      <c r="BY15" s="106">
        <f t="shared" si="4"/>
        <v>582657.16049382719</v>
      </c>
      <c r="BZ15" s="106">
        <f t="shared" si="25"/>
        <v>233043.62124414224</v>
      </c>
      <c r="CA15" s="106">
        <f t="shared" si="26"/>
        <v>477188.58003010537</v>
      </c>
      <c r="CB15" s="106">
        <v>0</v>
      </c>
    </row>
    <row r="16" spans="1:80" s="51" customFormat="1">
      <c r="B16" s="54">
        <v>11</v>
      </c>
      <c r="C16" s="47" t="s">
        <v>60</v>
      </c>
      <c r="D16" s="190">
        <f>市区町村別_指導対象者群分析!D16</f>
        <v>19808</v>
      </c>
      <c r="E16" s="143">
        <v>18615</v>
      </c>
      <c r="F16" s="171">
        <v>15458795960</v>
      </c>
      <c r="G16" s="173">
        <f t="shared" si="27"/>
        <v>830448.34595756116</v>
      </c>
      <c r="H16" s="190">
        <f>市区町村別_指導対象者群分析!E16</f>
        <v>2595</v>
      </c>
      <c r="I16" s="143">
        <v>2559</v>
      </c>
      <c r="J16" s="171">
        <v>1246807500</v>
      </c>
      <c r="K16" s="173">
        <f t="shared" si="28"/>
        <v>487224.50175849942</v>
      </c>
      <c r="L16" s="190">
        <f>市区町村別_指導対象者群分析!F16</f>
        <v>17213</v>
      </c>
      <c r="M16" s="143">
        <v>16056</v>
      </c>
      <c r="N16" s="171">
        <v>14211988460</v>
      </c>
      <c r="O16" s="173">
        <f t="shared" si="29"/>
        <v>885151.24937717989</v>
      </c>
      <c r="P16" s="104">
        <f>市区町村別_指導対象者群分析!G16</f>
        <v>365</v>
      </c>
      <c r="Q16" s="143">
        <v>362</v>
      </c>
      <c r="R16" s="171">
        <v>170216520</v>
      </c>
      <c r="S16" s="173">
        <f t="shared" si="30"/>
        <v>470211.38121546962</v>
      </c>
      <c r="T16" s="104">
        <f>市区町村別_指導対象者群分析!I16</f>
        <v>660</v>
      </c>
      <c r="U16" s="143">
        <f t="shared" si="0"/>
        <v>656</v>
      </c>
      <c r="V16" s="171">
        <f t="shared" si="0"/>
        <v>354331030</v>
      </c>
      <c r="W16" s="173">
        <f t="shared" si="31"/>
        <v>540138.76524390245</v>
      </c>
      <c r="X16" s="104">
        <f>市区町村別_指導対象者群分析!K16</f>
        <v>209</v>
      </c>
      <c r="Y16" s="143">
        <v>209</v>
      </c>
      <c r="Z16" s="171">
        <v>129722370</v>
      </c>
      <c r="AA16" s="173">
        <f t="shared" si="32"/>
        <v>620681.1961722488</v>
      </c>
      <c r="AB16" s="104">
        <f>市区町村別_指導対象者群分析!M16</f>
        <v>451</v>
      </c>
      <c r="AC16" s="143">
        <v>447</v>
      </c>
      <c r="AD16" s="171">
        <v>224608660</v>
      </c>
      <c r="AE16" s="173">
        <f t="shared" si="33"/>
        <v>502480.22371364653</v>
      </c>
      <c r="AF16" s="104">
        <f>市区町村別_指導対象者群分析!O16</f>
        <v>0</v>
      </c>
      <c r="AG16" s="143">
        <v>0</v>
      </c>
      <c r="AH16" s="171">
        <v>0</v>
      </c>
      <c r="AI16" s="173" t="str">
        <f t="shared" si="34"/>
        <v>-</v>
      </c>
      <c r="AJ16" s="104">
        <f>市区町村別_指導対象者群分析!Q16</f>
        <v>1570</v>
      </c>
      <c r="AK16" s="143">
        <f t="shared" si="1"/>
        <v>1541</v>
      </c>
      <c r="AL16" s="171">
        <f t="shared" si="1"/>
        <v>722259950</v>
      </c>
      <c r="AM16" s="173">
        <f t="shared" si="35"/>
        <v>468695.61972744972</v>
      </c>
      <c r="AN16" s="104">
        <f>市区町村別_指導対象者群分析!S16</f>
        <v>130</v>
      </c>
      <c r="AO16" s="143">
        <v>114</v>
      </c>
      <c r="AP16" s="171">
        <v>21733030</v>
      </c>
      <c r="AQ16" s="173">
        <f t="shared" si="14"/>
        <v>190640.61403508772</v>
      </c>
      <c r="AR16" s="104">
        <f>市区町村別_指導対象者群分析!U16</f>
        <v>1440</v>
      </c>
      <c r="AS16" s="143">
        <v>1427</v>
      </c>
      <c r="AT16" s="171">
        <v>700526920</v>
      </c>
      <c r="AU16" s="173">
        <f t="shared" si="36"/>
        <v>490908.84372810094</v>
      </c>
      <c r="AV16" s="104">
        <f>市区町村別_指導対象者群分析!W16</f>
        <v>12788</v>
      </c>
      <c r="AW16" s="143">
        <v>12788</v>
      </c>
      <c r="AX16" s="171">
        <v>11796919720</v>
      </c>
      <c r="AY16" s="173">
        <f t="shared" si="37"/>
        <v>922499.19612136378</v>
      </c>
      <c r="AZ16" s="104">
        <f>市区町村別_指導対象者群分析!Y16</f>
        <v>101</v>
      </c>
      <c r="BA16" s="143">
        <v>101</v>
      </c>
      <c r="BB16" s="171">
        <v>73602100</v>
      </c>
      <c r="BC16" s="173">
        <f t="shared" si="38"/>
        <v>728733.66336633661</v>
      </c>
      <c r="BD16" s="104">
        <f>市区町村別_指導対象者群分析!AA16</f>
        <v>4324</v>
      </c>
      <c r="BE16" s="143">
        <f t="shared" si="2"/>
        <v>3167</v>
      </c>
      <c r="BF16" s="171">
        <f t="shared" si="2"/>
        <v>2341466640</v>
      </c>
      <c r="BG16" s="173">
        <f t="shared" si="39"/>
        <v>739332.69340069464</v>
      </c>
      <c r="BH16" s="104">
        <f>市区町村別_指導対象者群分析!AC16</f>
        <v>1236</v>
      </c>
      <c r="BI16" s="143">
        <v>1236</v>
      </c>
      <c r="BJ16" s="171">
        <v>1258884350</v>
      </c>
      <c r="BK16" s="173">
        <f t="shared" si="40"/>
        <v>1018514.8462783172</v>
      </c>
      <c r="BL16" s="104">
        <f>市区町村別_指導対象者群分析!AE16</f>
        <v>3088</v>
      </c>
      <c r="BM16" s="143">
        <v>1931</v>
      </c>
      <c r="BN16" s="171">
        <v>1082582290</v>
      </c>
      <c r="BO16" s="173">
        <f t="shared" si="41"/>
        <v>560632.9829104091</v>
      </c>
      <c r="BP16" s="50"/>
      <c r="BQ16" s="48" t="s">
        <v>14</v>
      </c>
      <c r="BR16" s="106">
        <f t="shared" si="21"/>
        <v>212071.34851138355</v>
      </c>
      <c r="BS16" s="48" t="s">
        <v>14</v>
      </c>
      <c r="BT16" s="106">
        <f t="shared" si="22"/>
        <v>366409.78647686832</v>
      </c>
      <c r="BU16" s="50"/>
      <c r="BV16" s="48" t="str">
        <f t="shared" si="23"/>
        <v>八尾市</v>
      </c>
      <c r="BW16" s="106">
        <f t="shared" si="3"/>
        <v>246812.6735218509</v>
      </c>
      <c r="BX16" s="48" t="str">
        <f t="shared" si="24"/>
        <v>河内長野市</v>
      </c>
      <c r="BY16" s="106">
        <f t="shared" si="4"/>
        <v>561717.74647887319</v>
      </c>
      <c r="BZ16" s="106">
        <f t="shared" si="25"/>
        <v>233043.62124414224</v>
      </c>
      <c r="CA16" s="106">
        <f t="shared" si="26"/>
        <v>477188.58003010537</v>
      </c>
      <c r="CB16" s="106">
        <v>0</v>
      </c>
    </row>
    <row r="17" spans="2:80" s="51" customFormat="1">
      <c r="B17" s="54">
        <v>12</v>
      </c>
      <c r="C17" s="47" t="s">
        <v>138</v>
      </c>
      <c r="D17" s="190">
        <f>市区町村別_指導対象者群分析!D17</f>
        <v>10173</v>
      </c>
      <c r="E17" s="143">
        <v>9594</v>
      </c>
      <c r="F17" s="171">
        <v>8117039960</v>
      </c>
      <c r="G17" s="173">
        <f t="shared" si="27"/>
        <v>846053.77944548673</v>
      </c>
      <c r="H17" s="190">
        <f>市区町村別_指導対象者群分析!E17</f>
        <v>1243</v>
      </c>
      <c r="I17" s="143">
        <v>1226</v>
      </c>
      <c r="J17" s="171">
        <v>595632220</v>
      </c>
      <c r="K17" s="173">
        <f t="shared" si="28"/>
        <v>485833.78466557909</v>
      </c>
      <c r="L17" s="190">
        <f>市区町村別_指導対象者群分析!F17</f>
        <v>8930</v>
      </c>
      <c r="M17" s="143">
        <v>8368</v>
      </c>
      <c r="N17" s="171">
        <v>7521407740</v>
      </c>
      <c r="O17" s="173">
        <f t="shared" si="29"/>
        <v>898829.79684512434</v>
      </c>
      <c r="P17" s="104">
        <f>市区町村別_指導対象者群分析!G17</f>
        <v>196</v>
      </c>
      <c r="Q17" s="143">
        <v>192</v>
      </c>
      <c r="R17" s="171">
        <v>101974730</v>
      </c>
      <c r="S17" s="173">
        <f t="shared" si="30"/>
        <v>531118.38541666663</v>
      </c>
      <c r="T17" s="104">
        <f>市区町村別_指導対象者群分析!I17</f>
        <v>301</v>
      </c>
      <c r="U17" s="143">
        <f t="shared" si="0"/>
        <v>298</v>
      </c>
      <c r="V17" s="171">
        <f t="shared" si="0"/>
        <v>142301470</v>
      </c>
      <c r="W17" s="173">
        <f t="shared" si="31"/>
        <v>477521.71140939597</v>
      </c>
      <c r="X17" s="104">
        <f>市区町村別_指導対象者群分析!K17</f>
        <v>79</v>
      </c>
      <c r="Y17" s="143">
        <v>79</v>
      </c>
      <c r="Z17" s="171">
        <v>38571240</v>
      </c>
      <c r="AA17" s="173">
        <f t="shared" si="32"/>
        <v>488243.54430379748</v>
      </c>
      <c r="AB17" s="104">
        <f>市区町村別_指導対象者群分析!M17</f>
        <v>222</v>
      </c>
      <c r="AC17" s="143">
        <v>219</v>
      </c>
      <c r="AD17" s="171">
        <v>103730230</v>
      </c>
      <c r="AE17" s="173">
        <f t="shared" si="33"/>
        <v>473654.01826484018</v>
      </c>
      <c r="AF17" s="104">
        <f>市区町村別_指導対象者群分析!O17</f>
        <v>0</v>
      </c>
      <c r="AG17" s="143">
        <v>0</v>
      </c>
      <c r="AH17" s="171">
        <v>0</v>
      </c>
      <c r="AI17" s="173" t="str">
        <f t="shared" si="34"/>
        <v>-</v>
      </c>
      <c r="AJ17" s="104">
        <f>市区町村別_指導対象者群分析!Q17</f>
        <v>746</v>
      </c>
      <c r="AK17" s="143">
        <f t="shared" si="1"/>
        <v>736</v>
      </c>
      <c r="AL17" s="171">
        <f t="shared" si="1"/>
        <v>351356020</v>
      </c>
      <c r="AM17" s="173">
        <f t="shared" si="35"/>
        <v>477385.89673913043</v>
      </c>
      <c r="AN17" s="104">
        <f>市区町村別_指導対象者群分析!S17</f>
        <v>64</v>
      </c>
      <c r="AO17" s="143">
        <v>58</v>
      </c>
      <c r="AP17" s="171">
        <v>11008720</v>
      </c>
      <c r="AQ17" s="173">
        <f t="shared" si="14"/>
        <v>189805.5172413793</v>
      </c>
      <c r="AR17" s="104">
        <f>市区町村別_指導対象者群分析!U17</f>
        <v>682</v>
      </c>
      <c r="AS17" s="143">
        <v>678</v>
      </c>
      <c r="AT17" s="171">
        <v>340347300</v>
      </c>
      <c r="AU17" s="173">
        <f t="shared" si="36"/>
        <v>501987.16814159293</v>
      </c>
      <c r="AV17" s="104">
        <f>市区町村別_指導対象者群分析!W17</f>
        <v>6591</v>
      </c>
      <c r="AW17" s="143">
        <v>6591</v>
      </c>
      <c r="AX17" s="171">
        <v>6394108820</v>
      </c>
      <c r="AY17" s="173">
        <f t="shared" si="37"/>
        <v>970127.26748596574</v>
      </c>
      <c r="AZ17" s="104">
        <f>市区町村別_指導対象者群分析!Y17</f>
        <v>54</v>
      </c>
      <c r="BA17" s="143">
        <v>54</v>
      </c>
      <c r="BB17" s="171">
        <v>19289230</v>
      </c>
      <c r="BC17" s="173">
        <f t="shared" si="38"/>
        <v>357207.96296296298</v>
      </c>
      <c r="BD17" s="104">
        <f>市区町村別_指導対象者群分析!AA17</f>
        <v>2285</v>
      </c>
      <c r="BE17" s="143">
        <f t="shared" si="2"/>
        <v>1723</v>
      </c>
      <c r="BF17" s="171">
        <f t="shared" si="2"/>
        <v>1108009690</v>
      </c>
      <c r="BG17" s="173">
        <f t="shared" si="39"/>
        <v>643070.04643064423</v>
      </c>
      <c r="BH17" s="104">
        <f>市区町村別_指導対象者群分析!AC17</f>
        <v>649</v>
      </c>
      <c r="BI17" s="143">
        <v>649</v>
      </c>
      <c r="BJ17" s="171">
        <v>572581320</v>
      </c>
      <c r="BK17" s="173">
        <f t="shared" si="40"/>
        <v>882251.64869029273</v>
      </c>
      <c r="BL17" s="104">
        <f>市区町村別_指導対象者群分析!AE17</f>
        <v>1636</v>
      </c>
      <c r="BM17" s="143">
        <v>1074</v>
      </c>
      <c r="BN17" s="171">
        <v>535428370</v>
      </c>
      <c r="BO17" s="173">
        <f t="shared" si="41"/>
        <v>498536.65735567972</v>
      </c>
      <c r="BP17" s="50"/>
      <c r="BQ17" s="48" t="s">
        <v>9</v>
      </c>
      <c r="BR17" s="106">
        <f t="shared" si="21"/>
        <v>249828.5138539043</v>
      </c>
      <c r="BS17" s="48" t="s">
        <v>9</v>
      </c>
      <c r="BT17" s="106">
        <f t="shared" si="22"/>
        <v>461903.14917127072</v>
      </c>
      <c r="BU17" s="50"/>
      <c r="BV17" s="48" t="str">
        <f t="shared" si="23"/>
        <v>羽曳野市</v>
      </c>
      <c r="BW17" s="106">
        <f t="shared" si="3"/>
        <v>241821.53191489363</v>
      </c>
      <c r="BX17" s="48" t="str">
        <f t="shared" si="24"/>
        <v>阪南市</v>
      </c>
      <c r="BY17" s="106">
        <f t="shared" si="4"/>
        <v>544089.33333333337</v>
      </c>
      <c r="BZ17" s="106">
        <f t="shared" si="25"/>
        <v>233043.62124414224</v>
      </c>
      <c r="CA17" s="106">
        <f t="shared" si="26"/>
        <v>477188.58003010537</v>
      </c>
      <c r="CB17" s="106">
        <v>0</v>
      </c>
    </row>
    <row r="18" spans="2:80" s="51" customFormat="1">
      <c r="B18" s="54">
        <v>13</v>
      </c>
      <c r="C18" s="47" t="s">
        <v>139</v>
      </c>
      <c r="D18" s="190">
        <f>市区町村別_指導対象者群分析!D18</f>
        <v>17439</v>
      </c>
      <c r="E18" s="143">
        <v>16457</v>
      </c>
      <c r="F18" s="171">
        <v>14346012740</v>
      </c>
      <c r="G18" s="173">
        <f>IFERROR(F18/E18,"-")</f>
        <v>871727.0912073889</v>
      </c>
      <c r="H18" s="190">
        <f>市区町村別_指導対象者群分析!E18</f>
        <v>1921</v>
      </c>
      <c r="I18" s="143">
        <v>1901</v>
      </c>
      <c r="J18" s="171">
        <v>1048537000</v>
      </c>
      <c r="K18" s="173">
        <f>IFERROR(J18/I18,"-")</f>
        <v>551571.27827459236</v>
      </c>
      <c r="L18" s="190">
        <f>市区町村別_指導対象者群分析!F18</f>
        <v>15518</v>
      </c>
      <c r="M18" s="143">
        <v>14556</v>
      </c>
      <c r="N18" s="171">
        <v>13297475740</v>
      </c>
      <c r="O18" s="173">
        <f>IFERROR(N18/M18,"-")</f>
        <v>913539.14124759554</v>
      </c>
      <c r="P18" s="104">
        <f>市区町村別_指導対象者群分析!G18</f>
        <v>270</v>
      </c>
      <c r="Q18" s="143">
        <v>269</v>
      </c>
      <c r="R18" s="171">
        <v>148027020</v>
      </c>
      <c r="S18" s="173">
        <f>IFERROR(R18/Q18,"-")</f>
        <v>550286.31970260222</v>
      </c>
      <c r="T18" s="104">
        <f>市区町村別_指導対象者群分析!I18</f>
        <v>620</v>
      </c>
      <c r="U18" s="143">
        <f t="shared" si="0"/>
        <v>616</v>
      </c>
      <c r="V18" s="171">
        <f t="shared" si="0"/>
        <v>353794300</v>
      </c>
      <c r="W18" s="173">
        <f>IFERROR(V18/U18,"-")</f>
        <v>574341.39610389608</v>
      </c>
      <c r="X18" s="104">
        <f>市区町村別_指導対象者群分析!K18</f>
        <v>169</v>
      </c>
      <c r="Y18" s="143">
        <v>169</v>
      </c>
      <c r="Z18" s="171">
        <v>92668020</v>
      </c>
      <c r="AA18" s="173">
        <f>IFERROR(Z18/Y18,"-")</f>
        <v>548331.47928994079</v>
      </c>
      <c r="AB18" s="104">
        <f>市区町村別_指導対象者群分析!M18</f>
        <v>451</v>
      </c>
      <c r="AC18" s="143">
        <v>447</v>
      </c>
      <c r="AD18" s="171">
        <v>261126280</v>
      </c>
      <c r="AE18" s="173">
        <f>IFERROR(AD18/AC18,"-")</f>
        <v>584175.12304250558</v>
      </c>
      <c r="AF18" s="104">
        <f>市区町村別_指導対象者群分析!O18</f>
        <v>0</v>
      </c>
      <c r="AG18" s="143">
        <v>0</v>
      </c>
      <c r="AH18" s="171">
        <v>0</v>
      </c>
      <c r="AI18" s="173" t="str">
        <f>IFERROR(AH18/AG18,"-")</f>
        <v>-</v>
      </c>
      <c r="AJ18" s="104">
        <f>市区町村別_指導対象者群分析!Q18</f>
        <v>1031</v>
      </c>
      <c r="AK18" s="143">
        <f t="shared" si="1"/>
        <v>1016</v>
      </c>
      <c r="AL18" s="171">
        <f t="shared" si="1"/>
        <v>546715680</v>
      </c>
      <c r="AM18" s="173">
        <f>IFERROR(AL18/AK18,"-")</f>
        <v>538105.98425196845</v>
      </c>
      <c r="AN18" s="104">
        <f>市区町村別_指導対象者群分析!S18</f>
        <v>69</v>
      </c>
      <c r="AO18" s="143">
        <v>60</v>
      </c>
      <c r="AP18" s="171">
        <v>18941020</v>
      </c>
      <c r="AQ18" s="173">
        <f t="shared" si="14"/>
        <v>315683.66666666669</v>
      </c>
      <c r="AR18" s="104">
        <f>市区町村別_指導対象者群分析!U18</f>
        <v>962</v>
      </c>
      <c r="AS18" s="143">
        <v>956</v>
      </c>
      <c r="AT18" s="171">
        <v>527774660</v>
      </c>
      <c r="AU18" s="173">
        <f>IFERROR(AT18/AS18,"-")</f>
        <v>552065.54393305443</v>
      </c>
      <c r="AV18" s="104">
        <f>市区町村別_指導対象者群分析!W18</f>
        <v>11593</v>
      </c>
      <c r="AW18" s="143">
        <v>11593</v>
      </c>
      <c r="AX18" s="171">
        <v>11124848510</v>
      </c>
      <c r="AY18" s="173">
        <f>IFERROR(AX18/AW18,"-")</f>
        <v>959617.74432847404</v>
      </c>
      <c r="AZ18" s="104">
        <f>市区町村別_指導対象者群分析!Y18</f>
        <v>85</v>
      </c>
      <c r="BA18" s="143">
        <v>85</v>
      </c>
      <c r="BB18" s="171">
        <v>42154730</v>
      </c>
      <c r="BC18" s="173">
        <f>IFERROR(BB18/BA18,"-")</f>
        <v>495938</v>
      </c>
      <c r="BD18" s="104">
        <f>市区町村別_指導対象者群分析!AA18</f>
        <v>3840</v>
      </c>
      <c r="BE18" s="143">
        <f t="shared" si="2"/>
        <v>2878</v>
      </c>
      <c r="BF18" s="171">
        <f t="shared" si="2"/>
        <v>2130472500</v>
      </c>
      <c r="BG18" s="173">
        <f>IFERROR(BF18/BE18,"-")</f>
        <v>740261.46629603894</v>
      </c>
      <c r="BH18" s="104">
        <f>市区町村別_指導対象者群分析!AC18</f>
        <v>1057</v>
      </c>
      <c r="BI18" s="143">
        <v>1057</v>
      </c>
      <c r="BJ18" s="171">
        <v>1102146900</v>
      </c>
      <c r="BK18" s="173">
        <f>IFERROR(BJ18/BI18,"-")</f>
        <v>1042712.2989593188</v>
      </c>
      <c r="BL18" s="104">
        <f>市区町村別_指導対象者群分析!AE18</f>
        <v>2783</v>
      </c>
      <c r="BM18" s="143">
        <v>1821</v>
      </c>
      <c r="BN18" s="171">
        <v>1028325600</v>
      </c>
      <c r="BO18" s="173">
        <f>IFERROR(BN18/BM18,"-")</f>
        <v>564703.78912685334</v>
      </c>
      <c r="BP18" s="50"/>
      <c r="BQ18" s="48" t="s">
        <v>21</v>
      </c>
      <c r="BR18" s="106">
        <f t="shared" si="21"/>
        <v>246812.6735218509</v>
      </c>
      <c r="BS18" s="48" t="s">
        <v>21</v>
      </c>
      <c r="BT18" s="106">
        <f t="shared" si="22"/>
        <v>500081.74757281551</v>
      </c>
      <c r="BU18" s="50"/>
      <c r="BV18" s="48" t="str">
        <f t="shared" si="23"/>
        <v>東大阪市</v>
      </c>
      <c r="BW18" s="106">
        <f t="shared" si="3"/>
        <v>240957.12538226301</v>
      </c>
      <c r="BX18" s="48" t="str">
        <f t="shared" si="24"/>
        <v>忠岡町</v>
      </c>
      <c r="BY18" s="106">
        <f t="shared" si="4"/>
        <v>528861.11111111112</v>
      </c>
      <c r="BZ18" s="106">
        <f t="shared" si="25"/>
        <v>233043.62124414224</v>
      </c>
      <c r="CA18" s="106">
        <f t="shared" si="26"/>
        <v>477188.58003010537</v>
      </c>
      <c r="CB18" s="106">
        <v>0</v>
      </c>
    </row>
    <row r="19" spans="2:80" s="51" customFormat="1">
      <c r="B19" s="54">
        <v>14</v>
      </c>
      <c r="C19" s="47" t="s">
        <v>140</v>
      </c>
      <c r="D19" s="190">
        <f>市区町村別_指導対象者群分析!D19</f>
        <v>13392</v>
      </c>
      <c r="E19" s="143">
        <v>12618</v>
      </c>
      <c r="F19" s="171">
        <v>10897989540</v>
      </c>
      <c r="G19" s="173">
        <f t="shared" ref="G19:G21" si="42">IFERROR(F19/E19,"-")</f>
        <v>863685.96766524017</v>
      </c>
      <c r="H19" s="190">
        <f>市区町村別_指導対象者群分析!E19</f>
        <v>1486</v>
      </c>
      <c r="I19" s="143">
        <v>1454</v>
      </c>
      <c r="J19" s="171">
        <v>766375460</v>
      </c>
      <c r="K19" s="173">
        <f t="shared" ref="K19:K21" si="43">IFERROR(J19/I19,"-")</f>
        <v>527080.7840440165</v>
      </c>
      <c r="L19" s="190">
        <f>市区町村別_指導対象者群分析!F19</f>
        <v>11906</v>
      </c>
      <c r="M19" s="143">
        <v>11164</v>
      </c>
      <c r="N19" s="171">
        <v>10131614080</v>
      </c>
      <c r="O19" s="173">
        <f t="shared" ref="O19:O21" si="44">IFERROR(N19/M19,"-")</f>
        <v>907525.44607667497</v>
      </c>
      <c r="P19" s="104">
        <f>市区町村別_指導対象者群分析!G19</f>
        <v>254</v>
      </c>
      <c r="Q19" s="143">
        <v>248</v>
      </c>
      <c r="R19" s="171">
        <v>122184900</v>
      </c>
      <c r="S19" s="173">
        <f t="shared" si="8"/>
        <v>492681.04838709679</v>
      </c>
      <c r="T19" s="104">
        <f>市区町村別_指導対象者群分析!I19</f>
        <v>397</v>
      </c>
      <c r="U19" s="143">
        <f t="shared" si="0"/>
        <v>390</v>
      </c>
      <c r="V19" s="171">
        <f t="shared" si="0"/>
        <v>220652660</v>
      </c>
      <c r="W19" s="173">
        <f t="shared" si="9"/>
        <v>565776.05128205125</v>
      </c>
      <c r="X19" s="104">
        <f>市区町村別_指導対象者群分析!K19</f>
        <v>104</v>
      </c>
      <c r="Y19" s="143">
        <v>103</v>
      </c>
      <c r="Z19" s="171">
        <v>85186450</v>
      </c>
      <c r="AA19" s="173">
        <f t="shared" si="10"/>
        <v>827052.91262135922</v>
      </c>
      <c r="AB19" s="104">
        <f>市区町村別_指導対象者群分析!M19</f>
        <v>293</v>
      </c>
      <c r="AC19" s="143">
        <v>287</v>
      </c>
      <c r="AD19" s="171">
        <v>135466210</v>
      </c>
      <c r="AE19" s="173">
        <f t="shared" si="11"/>
        <v>472007.70034843206</v>
      </c>
      <c r="AF19" s="104">
        <f>市区町村別_指導対象者群分析!O19</f>
        <v>0</v>
      </c>
      <c r="AG19" s="143">
        <v>0</v>
      </c>
      <c r="AH19" s="171">
        <v>0</v>
      </c>
      <c r="AI19" s="173" t="str">
        <f t="shared" si="12"/>
        <v>-</v>
      </c>
      <c r="AJ19" s="104">
        <f>市区町村別_指導対象者群分析!Q19</f>
        <v>835</v>
      </c>
      <c r="AK19" s="143">
        <f t="shared" si="1"/>
        <v>816</v>
      </c>
      <c r="AL19" s="171">
        <f t="shared" si="1"/>
        <v>423537900</v>
      </c>
      <c r="AM19" s="173">
        <f t="shared" si="13"/>
        <v>519041.54411764705</v>
      </c>
      <c r="AN19" s="104">
        <f>市区町村別_指導対象者群分析!S19</f>
        <v>82</v>
      </c>
      <c r="AO19" s="143">
        <v>71</v>
      </c>
      <c r="AP19" s="171">
        <v>20969480</v>
      </c>
      <c r="AQ19" s="173">
        <f t="shared" si="14"/>
        <v>295344.78873239434</v>
      </c>
      <c r="AR19" s="104">
        <f>市区町村別_指導対象者群分析!U19</f>
        <v>753</v>
      </c>
      <c r="AS19" s="143">
        <v>745</v>
      </c>
      <c r="AT19" s="171">
        <v>402568420</v>
      </c>
      <c r="AU19" s="173">
        <f t="shared" si="15"/>
        <v>540360.2953020134</v>
      </c>
      <c r="AV19" s="104">
        <f>市区町村別_指導対象者群分析!W19</f>
        <v>8618</v>
      </c>
      <c r="AW19" s="143">
        <v>8618</v>
      </c>
      <c r="AX19" s="171">
        <v>8456017340</v>
      </c>
      <c r="AY19" s="173">
        <f t="shared" si="16"/>
        <v>981204.14713390579</v>
      </c>
      <c r="AZ19" s="104">
        <f>市区町村別_指導対象者群分析!Y19</f>
        <v>74</v>
      </c>
      <c r="BA19" s="143">
        <v>74</v>
      </c>
      <c r="BB19" s="171">
        <v>25370590</v>
      </c>
      <c r="BC19" s="173">
        <f t="shared" si="17"/>
        <v>342845.81081081083</v>
      </c>
      <c r="BD19" s="104">
        <f>市区町村別_指導対象者群分析!AA19</f>
        <v>3214</v>
      </c>
      <c r="BE19" s="143">
        <f t="shared" si="2"/>
        <v>2472</v>
      </c>
      <c r="BF19" s="171">
        <f t="shared" si="2"/>
        <v>1650226150</v>
      </c>
      <c r="BG19" s="173">
        <f t="shared" si="18"/>
        <v>667567.21278317156</v>
      </c>
      <c r="BH19" s="104">
        <f>市区町村別_指導対象者群分析!AC19</f>
        <v>1000</v>
      </c>
      <c r="BI19" s="143">
        <v>1000</v>
      </c>
      <c r="BJ19" s="171">
        <v>887502780</v>
      </c>
      <c r="BK19" s="173">
        <f t="shared" si="19"/>
        <v>887502.78</v>
      </c>
      <c r="BL19" s="104">
        <f>市区町村別_指導対象者群分析!AE19</f>
        <v>2214</v>
      </c>
      <c r="BM19" s="143">
        <v>1472</v>
      </c>
      <c r="BN19" s="171">
        <v>762723370</v>
      </c>
      <c r="BO19" s="173">
        <f t="shared" si="20"/>
        <v>518154.46331521741</v>
      </c>
      <c r="BP19" s="50"/>
      <c r="BQ19" s="48" t="s">
        <v>47</v>
      </c>
      <c r="BR19" s="106">
        <f t="shared" si="21"/>
        <v>249053.69565217392</v>
      </c>
      <c r="BS19" s="48" t="s">
        <v>47</v>
      </c>
      <c r="BT19" s="106">
        <f t="shared" si="22"/>
        <v>660566.31578947371</v>
      </c>
      <c r="BU19" s="50"/>
      <c r="BV19" s="48" t="str">
        <f t="shared" si="23"/>
        <v>堺市</v>
      </c>
      <c r="BW19" s="106">
        <f t="shared" si="3"/>
        <v>238985.01805054152</v>
      </c>
      <c r="BX19" s="48" t="str">
        <f t="shared" si="24"/>
        <v>堺市</v>
      </c>
      <c r="BY19" s="106">
        <f t="shared" si="4"/>
        <v>501136.46362098138</v>
      </c>
      <c r="BZ19" s="106">
        <f t="shared" si="25"/>
        <v>233043.62124414224</v>
      </c>
      <c r="CA19" s="106">
        <f t="shared" si="26"/>
        <v>477188.58003010537</v>
      </c>
      <c r="CB19" s="106">
        <v>0</v>
      </c>
    </row>
    <row r="20" spans="2:80" s="51" customFormat="1">
      <c r="B20" s="54">
        <v>15</v>
      </c>
      <c r="C20" s="47" t="s">
        <v>141</v>
      </c>
      <c r="D20" s="190">
        <f>市区町村別_指導対象者群分析!D20</f>
        <v>21513</v>
      </c>
      <c r="E20" s="143">
        <v>20261</v>
      </c>
      <c r="F20" s="171">
        <v>17517285420</v>
      </c>
      <c r="G20" s="173">
        <f t="shared" si="42"/>
        <v>864581.48265139922</v>
      </c>
      <c r="H20" s="190">
        <f>市区町村別_指導対象者群分析!E20</f>
        <v>2715</v>
      </c>
      <c r="I20" s="143">
        <v>2665</v>
      </c>
      <c r="J20" s="171">
        <v>1258356250</v>
      </c>
      <c r="K20" s="173">
        <f t="shared" si="43"/>
        <v>472178.70544090058</v>
      </c>
      <c r="L20" s="190">
        <f>市区町村別_指導対象者群分析!F20</f>
        <v>18798</v>
      </c>
      <c r="M20" s="143">
        <v>17596</v>
      </c>
      <c r="N20" s="171">
        <v>16258929170</v>
      </c>
      <c r="O20" s="173">
        <f t="shared" si="44"/>
        <v>924012.79665833141</v>
      </c>
      <c r="P20" s="104">
        <f>市区町村別_指導対象者群分析!G20</f>
        <v>415</v>
      </c>
      <c r="Q20" s="143">
        <v>408</v>
      </c>
      <c r="R20" s="171">
        <v>226923030</v>
      </c>
      <c r="S20" s="173">
        <f t="shared" si="8"/>
        <v>556183.8970588235</v>
      </c>
      <c r="T20" s="104">
        <f>市区町村別_指導対象者群分析!I20</f>
        <v>762</v>
      </c>
      <c r="U20" s="143">
        <f t="shared" si="0"/>
        <v>751</v>
      </c>
      <c r="V20" s="171">
        <f t="shared" si="0"/>
        <v>359736940</v>
      </c>
      <c r="W20" s="173">
        <f t="shared" si="9"/>
        <v>479010.57256990677</v>
      </c>
      <c r="X20" s="104">
        <f>市区町村別_指導対象者群分析!K20</f>
        <v>203</v>
      </c>
      <c r="Y20" s="143">
        <v>201</v>
      </c>
      <c r="Z20" s="171">
        <v>98711170</v>
      </c>
      <c r="AA20" s="173">
        <f t="shared" si="10"/>
        <v>491100.34825870645</v>
      </c>
      <c r="AB20" s="104">
        <f>市区町村別_指導対象者群分析!M20</f>
        <v>559</v>
      </c>
      <c r="AC20" s="143">
        <v>550</v>
      </c>
      <c r="AD20" s="171">
        <v>261025770</v>
      </c>
      <c r="AE20" s="173">
        <f t="shared" si="11"/>
        <v>474592.30909090908</v>
      </c>
      <c r="AF20" s="104">
        <f>市区町村別_指導対象者群分析!O20</f>
        <v>0</v>
      </c>
      <c r="AG20" s="143">
        <v>0</v>
      </c>
      <c r="AH20" s="171">
        <v>0</v>
      </c>
      <c r="AI20" s="173" t="str">
        <f t="shared" si="12"/>
        <v>-</v>
      </c>
      <c r="AJ20" s="104">
        <f>市区町村別_指導対象者群分析!Q20</f>
        <v>1538</v>
      </c>
      <c r="AK20" s="143">
        <f t="shared" si="1"/>
        <v>1506</v>
      </c>
      <c r="AL20" s="171">
        <f t="shared" si="1"/>
        <v>671696280</v>
      </c>
      <c r="AM20" s="173">
        <f t="shared" si="13"/>
        <v>446013.46613545815</v>
      </c>
      <c r="AN20" s="104">
        <f>市区町村別_指導対象者群分析!S20</f>
        <v>162</v>
      </c>
      <c r="AO20" s="143">
        <v>138</v>
      </c>
      <c r="AP20" s="171">
        <v>32967110</v>
      </c>
      <c r="AQ20" s="173">
        <f t="shared" si="14"/>
        <v>238892.10144927536</v>
      </c>
      <c r="AR20" s="104">
        <f>市区町村別_指導対象者群分析!U20</f>
        <v>1376</v>
      </c>
      <c r="AS20" s="143">
        <v>1368</v>
      </c>
      <c r="AT20" s="171">
        <v>638729170</v>
      </c>
      <c r="AU20" s="173">
        <f t="shared" si="15"/>
        <v>466907.2880116959</v>
      </c>
      <c r="AV20" s="104">
        <f>市区町村別_指導対象者群分析!W20</f>
        <v>13780</v>
      </c>
      <c r="AW20" s="143">
        <v>13780</v>
      </c>
      <c r="AX20" s="171">
        <v>13526562300</v>
      </c>
      <c r="AY20" s="173">
        <f t="shared" si="16"/>
        <v>981608.29462989839</v>
      </c>
      <c r="AZ20" s="104">
        <f>市区町村別_指導対象者群分析!Y20</f>
        <v>121</v>
      </c>
      <c r="BA20" s="143">
        <v>121</v>
      </c>
      <c r="BB20" s="171">
        <v>51683560</v>
      </c>
      <c r="BC20" s="173">
        <f t="shared" si="17"/>
        <v>427136.85950413224</v>
      </c>
      <c r="BD20" s="104">
        <f>市区町村別_指導対象者群分析!AA20</f>
        <v>4897</v>
      </c>
      <c r="BE20" s="143">
        <f t="shared" si="2"/>
        <v>3695</v>
      </c>
      <c r="BF20" s="171">
        <f t="shared" si="2"/>
        <v>2680683310</v>
      </c>
      <c r="BG20" s="173">
        <f t="shared" si="18"/>
        <v>725489.39377537207</v>
      </c>
      <c r="BH20" s="104">
        <f>市区町村別_指導対象者群分析!AC20</f>
        <v>1475</v>
      </c>
      <c r="BI20" s="143">
        <v>1475</v>
      </c>
      <c r="BJ20" s="171">
        <v>1545698740</v>
      </c>
      <c r="BK20" s="173">
        <f t="shared" si="19"/>
        <v>1047931.3491525424</v>
      </c>
      <c r="BL20" s="104">
        <f>市区町村別_指導対象者群分析!AE20</f>
        <v>3422</v>
      </c>
      <c r="BM20" s="143">
        <v>2220</v>
      </c>
      <c r="BN20" s="171">
        <v>1134984570</v>
      </c>
      <c r="BO20" s="173">
        <f t="shared" si="20"/>
        <v>511254.31081081083</v>
      </c>
      <c r="BP20" s="50"/>
      <c r="BQ20" s="48" t="s">
        <v>25</v>
      </c>
      <c r="BR20" s="106">
        <f t="shared" si="21"/>
        <v>197484.38144329897</v>
      </c>
      <c r="BS20" s="48" t="s">
        <v>25</v>
      </c>
      <c r="BT20" s="106">
        <f t="shared" si="22"/>
        <v>372389.6103896104</v>
      </c>
      <c r="BU20" s="50"/>
      <c r="BV20" s="48" t="str">
        <f t="shared" si="23"/>
        <v>箕面市</v>
      </c>
      <c r="BW20" s="106">
        <f t="shared" si="3"/>
        <v>229598.71794871794</v>
      </c>
      <c r="BX20" s="48" t="str">
        <f t="shared" si="24"/>
        <v>八尾市</v>
      </c>
      <c r="BY20" s="106">
        <f t="shared" si="4"/>
        <v>500081.74757281551</v>
      </c>
      <c r="BZ20" s="106">
        <f t="shared" si="25"/>
        <v>233043.62124414224</v>
      </c>
      <c r="CA20" s="106">
        <f t="shared" si="26"/>
        <v>477188.58003010537</v>
      </c>
      <c r="CB20" s="106">
        <v>0</v>
      </c>
    </row>
    <row r="21" spans="2:80" s="51" customFormat="1">
      <c r="B21" s="54">
        <v>16</v>
      </c>
      <c r="C21" s="47" t="s">
        <v>61</v>
      </c>
      <c r="D21" s="190">
        <f>市区町村別_指導対象者群分析!D21</f>
        <v>14150</v>
      </c>
      <c r="E21" s="143">
        <v>13294</v>
      </c>
      <c r="F21" s="171">
        <v>11544724200</v>
      </c>
      <c r="G21" s="173">
        <f t="shared" si="42"/>
        <v>868416.14262073115</v>
      </c>
      <c r="H21" s="190">
        <f>市区町村別_指導対象者群分析!E21</f>
        <v>1573</v>
      </c>
      <c r="I21" s="143">
        <v>1556</v>
      </c>
      <c r="J21" s="171">
        <v>852851080</v>
      </c>
      <c r="K21" s="173">
        <f t="shared" si="43"/>
        <v>548104.80719794345</v>
      </c>
      <c r="L21" s="190">
        <f>市区町村別_指導対象者群分析!F21</f>
        <v>12577</v>
      </c>
      <c r="M21" s="143">
        <v>11738</v>
      </c>
      <c r="N21" s="171">
        <v>10691873120</v>
      </c>
      <c r="O21" s="173">
        <f t="shared" si="44"/>
        <v>910876.90577611176</v>
      </c>
      <c r="P21" s="104">
        <f>市区町村別_指導対象者群分析!G21</f>
        <v>254</v>
      </c>
      <c r="Q21" s="143">
        <v>251</v>
      </c>
      <c r="R21" s="171">
        <v>141071310</v>
      </c>
      <c r="S21" s="173">
        <f t="shared" si="8"/>
        <v>562037.09163346619</v>
      </c>
      <c r="T21" s="104">
        <f>市区町村別_指導対象者群分析!I21</f>
        <v>455</v>
      </c>
      <c r="U21" s="143">
        <f t="shared" si="0"/>
        <v>453</v>
      </c>
      <c r="V21" s="171">
        <f t="shared" si="0"/>
        <v>249754090</v>
      </c>
      <c r="W21" s="173">
        <f t="shared" si="9"/>
        <v>551333.53200882999</v>
      </c>
      <c r="X21" s="104">
        <f>市区町村別_指導対象者群分析!K21</f>
        <v>126</v>
      </c>
      <c r="Y21" s="143">
        <v>126</v>
      </c>
      <c r="Z21" s="171">
        <v>67725450</v>
      </c>
      <c r="AA21" s="173">
        <f t="shared" si="10"/>
        <v>537503.57142857148</v>
      </c>
      <c r="AB21" s="104">
        <f>市区町村別_指導対象者群分析!M21</f>
        <v>329</v>
      </c>
      <c r="AC21" s="143">
        <v>327</v>
      </c>
      <c r="AD21" s="171">
        <v>182028640</v>
      </c>
      <c r="AE21" s="173">
        <f t="shared" si="11"/>
        <v>556662.50764525996</v>
      </c>
      <c r="AF21" s="104">
        <f>市区町村別_指導対象者群分析!O21</f>
        <v>0</v>
      </c>
      <c r="AG21" s="143">
        <v>0</v>
      </c>
      <c r="AH21" s="171">
        <v>0</v>
      </c>
      <c r="AI21" s="173" t="str">
        <f t="shared" si="12"/>
        <v>-</v>
      </c>
      <c r="AJ21" s="104">
        <f>市区町村別_指導対象者群分析!Q21</f>
        <v>864</v>
      </c>
      <c r="AK21" s="143">
        <f t="shared" si="1"/>
        <v>852</v>
      </c>
      <c r="AL21" s="171">
        <f t="shared" si="1"/>
        <v>462025680</v>
      </c>
      <c r="AM21" s="173">
        <f t="shared" si="13"/>
        <v>542283.661971831</v>
      </c>
      <c r="AN21" s="104">
        <f>市区町村別_指導対象者群分析!S21</f>
        <v>83</v>
      </c>
      <c r="AO21" s="143">
        <v>73</v>
      </c>
      <c r="AP21" s="171">
        <v>12985830</v>
      </c>
      <c r="AQ21" s="173">
        <f t="shared" si="14"/>
        <v>177888.08219178082</v>
      </c>
      <c r="AR21" s="104">
        <f>市区町村別_指導対象者群分析!U21</f>
        <v>781</v>
      </c>
      <c r="AS21" s="143">
        <v>779</v>
      </c>
      <c r="AT21" s="171">
        <v>449039850</v>
      </c>
      <c r="AU21" s="173">
        <f t="shared" si="15"/>
        <v>576431.12965340179</v>
      </c>
      <c r="AV21" s="104">
        <f>市区町村別_指導対象者群分析!W21</f>
        <v>8998</v>
      </c>
      <c r="AW21" s="143">
        <v>8998</v>
      </c>
      <c r="AX21" s="171">
        <v>8738959810</v>
      </c>
      <c r="AY21" s="173">
        <f t="shared" si="16"/>
        <v>971211.35919093131</v>
      </c>
      <c r="AZ21" s="104">
        <f>市区町村別_指導対象者群分析!Y21</f>
        <v>77</v>
      </c>
      <c r="BA21" s="143">
        <v>77</v>
      </c>
      <c r="BB21" s="171">
        <v>21710530</v>
      </c>
      <c r="BC21" s="173">
        <f t="shared" si="17"/>
        <v>281954.93506493507</v>
      </c>
      <c r="BD21" s="104">
        <f>市区町村別_指導対象者群分析!AA21</f>
        <v>3502</v>
      </c>
      <c r="BE21" s="143">
        <f t="shared" si="2"/>
        <v>2663</v>
      </c>
      <c r="BF21" s="171">
        <f t="shared" si="2"/>
        <v>1931202780</v>
      </c>
      <c r="BG21" s="173">
        <f t="shared" si="18"/>
        <v>725198.19001126545</v>
      </c>
      <c r="BH21" s="104">
        <f>市区町村別_指導対象者群分析!AC21</f>
        <v>1034</v>
      </c>
      <c r="BI21" s="143">
        <v>1034</v>
      </c>
      <c r="BJ21" s="171">
        <v>1018079320</v>
      </c>
      <c r="BK21" s="173">
        <f t="shared" si="19"/>
        <v>984602.8239845261</v>
      </c>
      <c r="BL21" s="104">
        <f>市区町村別_指導対象者群分析!AE21</f>
        <v>2468</v>
      </c>
      <c r="BM21" s="143">
        <v>1629</v>
      </c>
      <c r="BN21" s="171">
        <v>913123460</v>
      </c>
      <c r="BO21" s="173">
        <f t="shared" si="20"/>
        <v>560542.33271945978</v>
      </c>
      <c r="BP21" s="50"/>
      <c r="BQ21" s="48" t="s">
        <v>15</v>
      </c>
      <c r="BR21" s="106">
        <f t="shared" si="21"/>
        <v>209890.92672413794</v>
      </c>
      <c r="BS21" s="48" t="s">
        <v>15</v>
      </c>
      <c r="BT21" s="106">
        <f t="shared" si="22"/>
        <v>320759.81481481483</v>
      </c>
      <c r="BU21" s="50"/>
      <c r="BV21" s="48" t="str">
        <f t="shared" si="23"/>
        <v>吹田市</v>
      </c>
      <c r="BW21" s="106">
        <f t="shared" si="3"/>
        <v>228512.89600000001</v>
      </c>
      <c r="BX21" s="48" t="str">
        <f t="shared" si="24"/>
        <v>大阪市</v>
      </c>
      <c r="BY21" s="106">
        <f t="shared" si="4"/>
        <v>497074.82162764773</v>
      </c>
      <c r="BZ21" s="106">
        <f t="shared" si="25"/>
        <v>233043.62124414224</v>
      </c>
      <c r="CA21" s="106">
        <f t="shared" si="26"/>
        <v>477188.58003010537</v>
      </c>
      <c r="CB21" s="106">
        <v>0</v>
      </c>
    </row>
    <row r="22" spans="2:80" s="51" customFormat="1">
      <c r="B22" s="54">
        <v>17</v>
      </c>
      <c r="C22" s="47" t="s">
        <v>142</v>
      </c>
      <c r="D22" s="190">
        <f>市区町村別_指導対象者群分析!D22</f>
        <v>20177</v>
      </c>
      <c r="E22" s="143">
        <v>18985</v>
      </c>
      <c r="F22" s="171">
        <v>16406326750</v>
      </c>
      <c r="G22" s="173">
        <f>IFERROR(F22/E22,"-")</f>
        <v>864173.1235185673</v>
      </c>
      <c r="H22" s="190">
        <f>市区町村別_指導対象者群分析!E22</f>
        <v>2534</v>
      </c>
      <c r="I22" s="143">
        <v>2485</v>
      </c>
      <c r="J22" s="171">
        <v>1294618360</v>
      </c>
      <c r="K22" s="173">
        <f>IFERROR(J22/I22,"-")</f>
        <v>520973.18309859157</v>
      </c>
      <c r="L22" s="190">
        <f>市区町村別_指導対象者群分析!F22</f>
        <v>17643</v>
      </c>
      <c r="M22" s="143">
        <v>16500</v>
      </c>
      <c r="N22" s="171">
        <v>15111708390</v>
      </c>
      <c r="O22" s="173">
        <f>IFERROR(N22/M22,"-")</f>
        <v>915861.1145454545</v>
      </c>
      <c r="P22" s="104">
        <f>市区町村別_指導対象者群分析!G22</f>
        <v>421</v>
      </c>
      <c r="Q22" s="143">
        <v>415</v>
      </c>
      <c r="R22" s="171">
        <v>199022940</v>
      </c>
      <c r="S22" s="173">
        <f>IFERROR(R22/Q22,"-")</f>
        <v>479573.34939759038</v>
      </c>
      <c r="T22" s="104">
        <f>市区町村別_指導対象者群分析!I22</f>
        <v>761</v>
      </c>
      <c r="U22" s="143">
        <f t="shared" si="0"/>
        <v>744</v>
      </c>
      <c r="V22" s="171">
        <f t="shared" si="0"/>
        <v>403111100</v>
      </c>
      <c r="W22" s="173">
        <f>IFERROR(V22/U22,"-")</f>
        <v>541815.99462365592</v>
      </c>
      <c r="X22" s="104">
        <f>市区町村別_指導対象者群分析!K22</f>
        <v>244</v>
      </c>
      <c r="Y22" s="143">
        <v>241</v>
      </c>
      <c r="Z22" s="171">
        <v>137838150</v>
      </c>
      <c r="AA22" s="173">
        <f>IFERROR(Z22/Y22,"-")</f>
        <v>571942.53112033196</v>
      </c>
      <c r="AB22" s="104">
        <f>市区町村別_指導対象者群分析!M22</f>
        <v>517</v>
      </c>
      <c r="AC22" s="143">
        <v>503</v>
      </c>
      <c r="AD22" s="171">
        <v>265272950</v>
      </c>
      <c r="AE22" s="173">
        <f>IFERROR(AD22/AC22,"-")</f>
        <v>527381.61033797218</v>
      </c>
      <c r="AF22" s="104">
        <f>市区町村別_指導対象者群分析!O22</f>
        <v>0</v>
      </c>
      <c r="AG22" s="143">
        <v>0</v>
      </c>
      <c r="AH22" s="171">
        <v>0</v>
      </c>
      <c r="AI22" s="173" t="str">
        <f>IFERROR(AH22/AG22,"-")</f>
        <v>-</v>
      </c>
      <c r="AJ22" s="104">
        <f>市区町村別_指導対象者群分析!Q22</f>
        <v>1352</v>
      </c>
      <c r="AK22" s="143">
        <f t="shared" si="1"/>
        <v>1326</v>
      </c>
      <c r="AL22" s="171">
        <f t="shared" si="1"/>
        <v>692484320</v>
      </c>
      <c r="AM22" s="173">
        <f>IFERROR(AL22/AK22,"-")</f>
        <v>522235.53544494719</v>
      </c>
      <c r="AN22" s="104">
        <f>市区町村別_指導対象者群分析!S22</f>
        <v>110</v>
      </c>
      <c r="AO22" s="143">
        <v>99</v>
      </c>
      <c r="AP22" s="171">
        <v>30081610</v>
      </c>
      <c r="AQ22" s="173">
        <f t="shared" si="14"/>
        <v>303854.64646464644</v>
      </c>
      <c r="AR22" s="104">
        <f>市区町村別_指導対象者群分析!U22</f>
        <v>1242</v>
      </c>
      <c r="AS22" s="143">
        <v>1227</v>
      </c>
      <c r="AT22" s="171">
        <v>662402710</v>
      </c>
      <c r="AU22" s="173">
        <f>IFERROR(AT22/AS22,"-")</f>
        <v>539855.50937245309</v>
      </c>
      <c r="AV22" s="104">
        <f>市区町村別_指導対象者群分析!W22</f>
        <v>13071</v>
      </c>
      <c r="AW22" s="143">
        <v>13071</v>
      </c>
      <c r="AX22" s="171">
        <v>12341115970</v>
      </c>
      <c r="AY22" s="173">
        <f>IFERROR(AX22/AW22,"-")</f>
        <v>944160.0466681968</v>
      </c>
      <c r="AZ22" s="104">
        <f>市区町村別_指導対象者群分析!Y22</f>
        <v>88</v>
      </c>
      <c r="BA22" s="143">
        <v>88</v>
      </c>
      <c r="BB22" s="171">
        <v>42327930</v>
      </c>
      <c r="BC22" s="173">
        <f>IFERROR(BB22/BA22,"-")</f>
        <v>480999.20454545453</v>
      </c>
      <c r="BD22" s="104">
        <f>市区町村別_指導対象者群分析!AA22</f>
        <v>4484</v>
      </c>
      <c r="BE22" s="143">
        <f t="shared" si="2"/>
        <v>3341</v>
      </c>
      <c r="BF22" s="171">
        <f t="shared" si="2"/>
        <v>2728264490</v>
      </c>
      <c r="BG22" s="173">
        <f>IFERROR(BF22/BE22,"-")</f>
        <v>816601.16432205925</v>
      </c>
      <c r="BH22" s="104">
        <f>市区町村別_指導対象者群分析!AC22</f>
        <v>1354</v>
      </c>
      <c r="BI22" s="143">
        <v>1354</v>
      </c>
      <c r="BJ22" s="171">
        <v>1418375940</v>
      </c>
      <c r="BK22" s="173">
        <f>IFERROR(BJ22/BI22,"-")</f>
        <v>1047545.0073855243</v>
      </c>
      <c r="BL22" s="104">
        <f>市区町村別_指導対象者群分析!AE22</f>
        <v>3130</v>
      </c>
      <c r="BM22" s="143">
        <v>1987</v>
      </c>
      <c r="BN22" s="171">
        <v>1309888550</v>
      </c>
      <c r="BO22" s="173">
        <f>IFERROR(BN22/BM22,"-")</f>
        <v>659229.26522395574</v>
      </c>
      <c r="BP22" s="50"/>
      <c r="BQ22" s="48" t="s">
        <v>26</v>
      </c>
      <c r="BR22" s="106">
        <f t="shared" si="21"/>
        <v>207752.70386266094</v>
      </c>
      <c r="BS22" s="48" t="s">
        <v>26</v>
      </c>
      <c r="BT22" s="106">
        <f t="shared" si="22"/>
        <v>561717.74647887319</v>
      </c>
      <c r="BU22" s="50"/>
      <c r="BV22" s="48" t="str">
        <f t="shared" si="23"/>
        <v>豊中市</v>
      </c>
      <c r="BW22" s="106">
        <f t="shared" si="3"/>
        <v>227474.97826086957</v>
      </c>
      <c r="BX22" s="48" t="str">
        <f t="shared" si="24"/>
        <v>柏原市</v>
      </c>
      <c r="BY22" s="106">
        <f t="shared" si="4"/>
        <v>495743.2</v>
      </c>
      <c r="BZ22" s="106">
        <f t="shared" si="25"/>
        <v>233043.62124414224</v>
      </c>
      <c r="CA22" s="106">
        <f t="shared" si="26"/>
        <v>477188.58003010537</v>
      </c>
      <c r="CB22" s="106">
        <v>0</v>
      </c>
    </row>
    <row r="23" spans="2:80" s="51" customFormat="1">
      <c r="B23" s="54">
        <v>18</v>
      </c>
      <c r="C23" s="47" t="s">
        <v>62</v>
      </c>
      <c r="D23" s="190">
        <f>市区町村別_指導対象者群分析!D23</f>
        <v>18442</v>
      </c>
      <c r="E23" s="143">
        <v>17387</v>
      </c>
      <c r="F23" s="171">
        <v>15244277060</v>
      </c>
      <c r="G23" s="173">
        <f t="shared" ref="G23:G25" si="45">IFERROR(F23/E23,"-")</f>
        <v>876762.92977511929</v>
      </c>
      <c r="H23" s="190">
        <f>市区町村別_指導対象者群分析!E23</f>
        <v>2065</v>
      </c>
      <c r="I23" s="143">
        <v>2031</v>
      </c>
      <c r="J23" s="171">
        <v>1033035570</v>
      </c>
      <c r="K23" s="173">
        <f t="shared" ref="K23:K25" si="46">IFERROR(J23/I23,"-")</f>
        <v>508633.95864106354</v>
      </c>
      <c r="L23" s="190">
        <f>市区町村別_指導対象者群分析!F23</f>
        <v>16377</v>
      </c>
      <c r="M23" s="143">
        <v>15356</v>
      </c>
      <c r="N23" s="171">
        <v>14211241490</v>
      </c>
      <c r="O23" s="173">
        <f t="shared" ref="O23:O25" si="47">IFERROR(N23/M23,"-")</f>
        <v>925452.03764001047</v>
      </c>
      <c r="P23" s="104">
        <f>市区町村別_指導対象者群分析!G23</f>
        <v>309</v>
      </c>
      <c r="Q23" s="143">
        <v>305</v>
      </c>
      <c r="R23" s="171">
        <v>155637390</v>
      </c>
      <c r="S23" s="173">
        <f t="shared" ref="S23:S25" si="48">IFERROR(R23/Q23,"-")</f>
        <v>510286.52459016396</v>
      </c>
      <c r="T23" s="104">
        <f>市区町村別_指導対象者群分析!I23</f>
        <v>616</v>
      </c>
      <c r="U23" s="143">
        <f t="shared" si="0"/>
        <v>611</v>
      </c>
      <c r="V23" s="171">
        <f t="shared" si="0"/>
        <v>342481800</v>
      </c>
      <c r="W23" s="173">
        <f t="shared" ref="W23:W25" si="49">IFERROR(V23/U23,"-")</f>
        <v>560526.67757774144</v>
      </c>
      <c r="X23" s="104">
        <f>市区町村別_指導対象者群分析!K23</f>
        <v>163</v>
      </c>
      <c r="Y23" s="143">
        <v>163</v>
      </c>
      <c r="Z23" s="171">
        <v>134326670</v>
      </c>
      <c r="AA23" s="173">
        <f t="shared" ref="AA23:AA25" si="50">IFERROR(Z23/Y23,"-")</f>
        <v>824090</v>
      </c>
      <c r="AB23" s="104">
        <f>市区町村別_指導対象者群分析!M23</f>
        <v>453</v>
      </c>
      <c r="AC23" s="143">
        <v>448</v>
      </c>
      <c r="AD23" s="171">
        <v>208155130</v>
      </c>
      <c r="AE23" s="173">
        <f t="shared" ref="AE23:AE25" si="51">IFERROR(AD23/AC23,"-")</f>
        <v>464631.98660714284</v>
      </c>
      <c r="AF23" s="104">
        <f>市区町村別_指導対象者群分析!O23</f>
        <v>2</v>
      </c>
      <c r="AG23" s="143">
        <v>2</v>
      </c>
      <c r="AH23" s="171">
        <v>363750</v>
      </c>
      <c r="AI23" s="173">
        <f t="shared" ref="AI23:AI25" si="52">IFERROR(AH23/AG23,"-")</f>
        <v>181875</v>
      </c>
      <c r="AJ23" s="104">
        <f>市区町村別_指導対象者群分析!Q23</f>
        <v>1138</v>
      </c>
      <c r="AK23" s="143">
        <f t="shared" si="1"/>
        <v>1113</v>
      </c>
      <c r="AL23" s="171">
        <f t="shared" si="1"/>
        <v>534552630</v>
      </c>
      <c r="AM23" s="173">
        <f t="shared" ref="AM23:AM25" si="53">IFERROR(AL23/AK23,"-")</f>
        <v>480280.88948787062</v>
      </c>
      <c r="AN23" s="104">
        <f>市区町村別_指導対象者群分析!S23</f>
        <v>96</v>
      </c>
      <c r="AO23" s="143">
        <v>83</v>
      </c>
      <c r="AP23" s="171">
        <v>16302550</v>
      </c>
      <c r="AQ23" s="173">
        <f t="shared" si="14"/>
        <v>196416.26506024096</v>
      </c>
      <c r="AR23" s="104">
        <f>市区町村別_指導対象者群分析!U23</f>
        <v>1042</v>
      </c>
      <c r="AS23" s="143">
        <v>1030</v>
      </c>
      <c r="AT23" s="171">
        <v>518250080</v>
      </c>
      <c r="AU23" s="173">
        <f t="shared" ref="AU23:AU25" si="54">IFERROR(AT23/AS23,"-")</f>
        <v>503155.41747572814</v>
      </c>
      <c r="AV23" s="104">
        <f>市区町村別_指導対象者群分析!W23</f>
        <v>12066</v>
      </c>
      <c r="AW23" s="143">
        <v>12066</v>
      </c>
      <c r="AX23" s="171">
        <v>11772833590</v>
      </c>
      <c r="AY23" s="173">
        <f t="shared" ref="AY23:AY25" si="55">IFERROR(AX23/AW23,"-")</f>
        <v>975703.09878998843</v>
      </c>
      <c r="AZ23" s="104">
        <f>市区町村別_指導対象者群分析!Y23</f>
        <v>116</v>
      </c>
      <c r="BA23" s="143">
        <v>116</v>
      </c>
      <c r="BB23" s="171">
        <v>54081760</v>
      </c>
      <c r="BC23" s="173">
        <f t="shared" ref="BC23:BC25" si="56">IFERROR(BB23/BA23,"-")</f>
        <v>466222.06896551722</v>
      </c>
      <c r="BD23" s="104">
        <f>市区町村別_指導対象者群分析!AA23</f>
        <v>4195</v>
      </c>
      <c r="BE23" s="143">
        <f t="shared" si="2"/>
        <v>3174</v>
      </c>
      <c r="BF23" s="171">
        <f t="shared" si="2"/>
        <v>2384326140</v>
      </c>
      <c r="BG23" s="173">
        <f t="shared" ref="BG23:BG25" si="57">IFERROR(BF23/BE23,"-")</f>
        <v>751205.46313799627</v>
      </c>
      <c r="BH23" s="104">
        <f>市区町村別_指導対象者群分析!AC23</f>
        <v>1239</v>
      </c>
      <c r="BI23" s="143">
        <v>1239</v>
      </c>
      <c r="BJ23" s="171">
        <v>1265027020</v>
      </c>
      <c r="BK23" s="173">
        <f t="shared" ref="BK23:BK25" si="58">IFERROR(BJ23/BI23,"-")</f>
        <v>1021006.4729620662</v>
      </c>
      <c r="BL23" s="104">
        <f>市区町村別_指導対象者群分析!AE23</f>
        <v>2956</v>
      </c>
      <c r="BM23" s="143">
        <v>1935</v>
      </c>
      <c r="BN23" s="171">
        <v>1119299120</v>
      </c>
      <c r="BO23" s="173">
        <f t="shared" ref="BO23:BO25" si="59">IFERROR(BN23/BM23,"-")</f>
        <v>578449.15762273897</v>
      </c>
      <c r="BP23" s="50"/>
      <c r="BQ23" s="48" t="s">
        <v>27</v>
      </c>
      <c r="BR23" s="106">
        <f t="shared" si="21"/>
        <v>204724.53125</v>
      </c>
      <c r="BS23" s="48" t="s">
        <v>27</v>
      </c>
      <c r="BT23" s="106">
        <f t="shared" si="22"/>
        <v>446239.75609756098</v>
      </c>
      <c r="BU23" s="50"/>
      <c r="BV23" s="48" t="str">
        <f t="shared" si="23"/>
        <v>和泉市</v>
      </c>
      <c r="BW23" s="106">
        <f t="shared" si="3"/>
        <v>225113.3448275862</v>
      </c>
      <c r="BX23" s="48" t="str">
        <f t="shared" si="24"/>
        <v>東大阪市</v>
      </c>
      <c r="BY23" s="106">
        <f t="shared" si="4"/>
        <v>485722.43827160494</v>
      </c>
      <c r="BZ23" s="106">
        <f t="shared" si="25"/>
        <v>233043.62124414224</v>
      </c>
      <c r="CA23" s="106">
        <f t="shared" si="26"/>
        <v>477188.58003010537</v>
      </c>
      <c r="CB23" s="106">
        <v>0</v>
      </c>
    </row>
    <row r="24" spans="2:80" s="51" customFormat="1">
      <c r="B24" s="54">
        <v>19</v>
      </c>
      <c r="C24" s="47" t="s">
        <v>143</v>
      </c>
      <c r="D24" s="190">
        <f>市区町村別_指導対象者群分析!D24</f>
        <v>12425</v>
      </c>
      <c r="E24" s="143">
        <v>11235</v>
      </c>
      <c r="F24" s="171">
        <v>10258609980</v>
      </c>
      <c r="G24" s="173">
        <f t="shared" si="45"/>
        <v>913093.90120160219</v>
      </c>
      <c r="H24" s="190">
        <f>市区町村別_指導対象者群分析!E24</f>
        <v>1389</v>
      </c>
      <c r="I24" s="143">
        <v>1362</v>
      </c>
      <c r="J24" s="171">
        <v>766802100</v>
      </c>
      <c r="K24" s="173">
        <f t="shared" si="46"/>
        <v>562997.13656387664</v>
      </c>
      <c r="L24" s="190">
        <f>市区町村別_指導対象者群分析!F24</f>
        <v>11036</v>
      </c>
      <c r="M24" s="143">
        <v>9873</v>
      </c>
      <c r="N24" s="171">
        <v>9491807880</v>
      </c>
      <c r="O24" s="173">
        <f t="shared" si="47"/>
        <v>961390.44667274388</v>
      </c>
      <c r="P24" s="104">
        <f>市区町村別_指導対象者群分析!G24</f>
        <v>197</v>
      </c>
      <c r="Q24" s="143">
        <v>194</v>
      </c>
      <c r="R24" s="171">
        <v>108797320</v>
      </c>
      <c r="S24" s="173">
        <f t="shared" si="48"/>
        <v>560810.92783505155</v>
      </c>
      <c r="T24" s="104">
        <f>市区町村別_指導対象者群分析!I24</f>
        <v>417</v>
      </c>
      <c r="U24" s="143">
        <f t="shared" si="0"/>
        <v>414</v>
      </c>
      <c r="V24" s="171">
        <f t="shared" si="0"/>
        <v>229768020</v>
      </c>
      <c r="W24" s="173">
        <f t="shared" si="49"/>
        <v>554995.21739130432</v>
      </c>
      <c r="X24" s="104">
        <f>市区町村別_指導対象者群分析!K24</f>
        <v>148</v>
      </c>
      <c r="Y24" s="143">
        <v>147</v>
      </c>
      <c r="Z24" s="171">
        <v>80539820</v>
      </c>
      <c r="AA24" s="173">
        <f t="shared" si="50"/>
        <v>547889.93197278911</v>
      </c>
      <c r="AB24" s="104">
        <f>市区町村別_指導対象者群分析!M24</f>
        <v>269</v>
      </c>
      <c r="AC24" s="143">
        <v>267</v>
      </c>
      <c r="AD24" s="171">
        <v>149228200</v>
      </c>
      <c r="AE24" s="173">
        <f t="shared" si="51"/>
        <v>558907.11610486894</v>
      </c>
      <c r="AF24" s="104">
        <f>市区町村別_指導対象者群分析!O24</f>
        <v>1</v>
      </c>
      <c r="AG24" s="143">
        <v>1</v>
      </c>
      <c r="AH24" s="171">
        <v>541440</v>
      </c>
      <c r="AI24" s="173">
        <f t="shared" si="52"/>
        <v>541440</v>
      </c>
      <c r="AJ24" s="104">
        <f>市区町村別_指導対象者群分析!Q24</f>
        <v>774</v>
      </c>
      <c r="AK24" s="143">
        <f t="shared" si="1"/>
        <v>753</v>
      </c>
      <c r="AL24" s="171">
        <f t="shared" si="1"/>
        <v>427695320</v>
      </c>
      <c r="AM24" s="173">
        <f t="shared" si="53"/>
        <v>567988.47277556441</v>
      </c>
      <c r="AN24" s="104">
        <f>市区町村別_指導対象者群分析!S24</f>
        <v>71</v>
      </c>
      <c r="AO24" s="143">
        <v>57</v>
      </c>
      <c r="AP24" s="171">
        <v>17025200</v>
      </c>
      <c r="AQ24" s="173">
        <f t="shared" si="14"/>
        <v>298687.71929824562</v>
      </c>
      <c r="AR24" s="104">
        <f>市区町村別_指導対象者群分析!U24</f>
        <v>703</v>
      </c>
      <c r="AS24" s="143">
        <v>696</v>
      </c>
      <c r="AT24" s="171">
        <v>410670120</v>
      </c>
      <c r="AU24" s="173">
        <f t="shared" si="54"/>
        <v>590043.27586206899</v>
      </c>
      <c r="AV24" s="104">
        <f>市区町村別_指導対象者群分析!W24</f>
        <v>7803</v>
      </c>
      <c r="AW24" s="143">
        <v>7803</v>
      </c>
      <c r="AX24" s="171">
        <v>7827517080</v>
      </c>
      <c r="AY24" s="173">
        <f t="shared" si="55"/>
        <v>1003142.0069204152</v>
      </c>
      <c r="AZ24" s="104">
        <f>市区町村別_指導対象者群分析!Y24</f>
        <v>85</v>
      </c>
      <c r="BA24" s="143">
        <v>85</v>
      </c>
      <c r="BB24" s="171">
        <v>50078650</v>
      </c>
      <c r="BC24" s="173">
        <f t="shared" si="56"/>
        <v>589160.5882352941</v>
      </c>
      <c r="BD24" s="104">
        <f>市区町村別_指導対象者群分析!AA24</f>
        <v>3148</v>
      </c>
      <c r="BE24" s="143">
        <f t="shared" si="2"/>
        <v>1985</v>
      </c>
      <c r="BF24" s="171">
        <f t="shared" si="2"/>
        <v>1614212150</v>
      </c>
      <c r="BG24" s="173">
        <f t="shared" si="57"/>
        <v>813205.11335012596</v>
      </c>
      <c r="BH24" s="104">
        <f>市区町村別_指導対象者群分析!AC24</f>
        <v>732</v>
      </c>
      <c r="BI24" s="143">
        <v>732</v>
      </c>
      <c r="BJ24" s="171">
        <v>789256370</v>
      </c>
      <c r="BK24" s="173">
        <f t="shared" si="58"/>
        <v>1078219.0846994536</v>
      </c>
      <c r="BL24" s="104">
        <f>市区町村別_指導対象者群分析!AE24</f>
        <v>2416</v>
      </c>
      <c r="BM24" s="143">
        <v>1253</v>
      </c>
      <c r="BN24" s="171">
        <v>824955780</v>
      </c>
      <c r="BO24" s="173">
        <f t="shared" si="59"/>
        <v>658384.50119712693</v>
      </c>
      <c r="BP24" s="50"/>
      <c r="BQ24" s="48" t="s">
        <v>16</v>
      </c>
      <c r="BR24" s="106">
        <f t="shared" si="21"/>
        <v>252701.5172413793</v>
      </c>
      <c r="BS24" s="48" t="s">
        <v>16</v>
      </c>
      <c r="BT24" s="106">
        <f t="shared" si="22"/>
        <v>417358.08510638296</v>
      </c>
      <c r="BU24" s="50"/>
      <c r="BV24" s="48" t="str">
        <f t="shared" si="23"/>
        <v>池田市</v>
      </c>
      <c r="BW24" s="106">
        <f t="shared" si="3"/>
        <v>224508.1673306773</v>
      </c>
      <c r="BX24" s="48" t="str">
        <f t="shared" si="24"/>
        <v>茨木市</v>
      </c>
      <c r="BY24" s="106">
        <f t="shared" si="4"/>
        <v>461903.14917127072</v>
      </c>
      <c r="BZ24" s="106">
        <f t="shared" si="25"/>
        <v>233043.62124414224</v>
      </c>
      <c r="CA24" s="106">
        <f t="shared" si="26"/>
        <v>477188.58003010537</v>
      </c>
      <c r="CB24" s="106">
        <v>0</v>
      </c>
    </row>
    <row r="25" spans="2:80" s="51" customFormat="1">
      <c r="B25" s="54">
        <v>20</v>
      </c>
      <c r="C25" s="47" t="s">
        <v>144</v>
      </c>
      <c r="D25" s="190">
        <f>市区町村別_指導対象者群分析!D25</f>
        <v>19493</v>
      </c>
      <c r="E25" s="143">
        <v>18290</v>
      </c>
      <c r="F25" s="171">
        <v>15582684730</v>
      </c>
      <c r="G25" s="173">
        <f t="shared" si="45"/>
        <v>851978.38873701473</v>
      </c>
      <c r="H25" s="190">
        <f>市区町村別_指導対象者群分析!E25</f>
        <v>2063</v>
      </c>
      <c r="I25" s="143">
        <v>2034</v>
      </c>
      <c r="J25" s="171">
        <v>998315570</v>
      </c>
      <c r="K25" s="173">
        <f t="shared" si="46"/>
        <v>490813.94788593904</v>
      </c>
      <c r="L25" s="190">
        <f>市区町村別_指導対象者群分析!F25</f>
        <v>17430</v>
      </c>
      <c r="M25" s="143">
        <v>16256</v>
      </c>
      <c r="N25" s="171">
        <v>14584369160</v>
      </c>
      <c r="O25" s="173">
        <f t="shared" si="47"/>
        <v>897168.37844488188</v>
      </c>
      <c r="P25" s="104">
        <f>市区町村別_指導対象者群分析!G25</f>
        <v>312</v>
      </c>
      <c r="Q25" s="143">
        <v>308</v>
      </c>
      <c r="R25" s="171">
        <v>174973620</v>
      </c>
      <c r="S25" s="173">
        <f t="shared" si="48"/>
        <v>568096.16883116879</v>
      </c>
      <c r="T25" s="104">
        <f>市区町村別_指導対象者群分析!I25</f>
        <v>555</v>
      </c>
      <c r="U25" s="143">
        <f t="shared" si="0"/>
        <v>545</v>
      </c>
      <c r="V25" s="171">
        <f t="shared" si="0"/>
        <v>265880240</v>
      </c>
      <c r="W25" s="173">
        <f t="shared" si="49"/>
        <v>487853.65137614676</v>
      </c>
      <c r="X25" s="104">
        <f>市区町村別_指導対象者群分析!K25</f>
        <v>166</v>
      </c>
      <c r="Y25" s="143">
        <v>165</v>
      </c>
      <c r="Z25" s="171">
        <v>92304490</v>
      </c>
      <c r="AA25" s="173">
        <f t="shared" si="50"/>
        <v>559421.15151515149</v>
      </c>
      <c r="AB25" s="104">
        <f>市区町村別_指導対象者群分析!M25</f>
        <v>389</v>
      </c>
      <c r="AC25" s="143">
        <v>380</v>
      </c>
      <c r="AD25" s="171">
        <v>173575750</v>
      </c>
      <c r="AE25" s="173">
        <f t="shared" si="51"/>
        <v>456778.28947368421</v>
      </c>
      <c r="AF25" s="104">
        <f>市区町村別_指導対象者群分析!O25</f>
        <v>1</v>
      </c>
      <c r="AG25" s="143">
        <v>1</v>
      </c>
      <c r="AH25" s="171">
        <v>90530</v>
      </c>
      <c r="AI25" s="173">
        <f t="shared" si="52"/>
        <v>90530</v>
      </c>
      <c r="AJ25" s="104">
        <f>市区町村別_指導対象者群分析!Q25</f>
        <v>1195</v>
      </c>
      <c r="AK25" s="143">
        <f t="shared" si="1"/>
        <v>1180</v>
      </c>
      <c r="AL25" s="171">
        <f t="shared" si="1"/>
        <v>557371180</v>
      </c>
      <c r="AM25" s="173">
        <f t="shared" si="53"/>
        <v>472348.45762711862</v>
      </c>
      <c r="AN25" s="104">
        <f>市区町村別_指導対象者群分析!S25</f>
        <v>112</v>
      </c>
      <c r="AO25" s="143">
        <v>104</v>
      </c>
      <c r="AP25" s="171">
        <v>29334840</v>
      </c>
      <c r="AQ25" s="173">
        <f t="shared" si="14"/>
        <v>282065.76923076925</v>
      </c>
      <c r="AR25" s="104">
        <f>市区町村別_指導対象者群分析!U25</f>
        <v>1083</v>
      </c>
      <c r="AS25" s="143">
        <v>1076</v>
      </c>
      <c r="AT25" s="171">
        <v>528036340</v>
      </c>
      <c r="AU25" s="173">
        <f t="shared" si="54"/>
        <v>490740.09293680295</v>
      </c>
      <c r="AV25" s="104">
        <f>市区町村別_指導対象者群分析!W25</f>
        <v>12767</v>
      </c>
      <c r="AW25" s="143">
        <v>12767</v>
      </c>
      <c r="AX25" s="171">
        <v>12027745880</v>
      </c>
      <c r="AY25" s="173">
        <f t="shared" si="55"/>
        <v>942096.48938670009</v>
      </c>
      <c r="AZ25" s="104">
        <f>市区町村別_指導対象者群分析!Y25</f>
        <v>115</v>
      </c>
      <c r="BA25" s="143">
        <v>115</v>
      </c>
      <c r="BB25" s="171">
        <v>63908980</v>
      </c>
      <c r="BC25" s="173">
        <f t="shared" si="56"/>
        <v>555730.26086956519</v>
      </c>
      <c r="BD25" s="104">
        <f>市区町村別_指導対象者群分析!AA25</f>
        <v>4548</v>
      </c>
      <c r="BE25" s="143">
        <f t="shared" si="2"/>
        <v>3374</v>
      </c>
      <c r="BF25" s="171">
        <f t="shared" si="2"/>
        <v>2492714300</v>
      </c>
      <c r="BG25" s="173">
        <f t="shared" si="57"/>
        <v>738800.91879075277</v>
      </c>
      <c r="BH25" s="104">
        <f>市区町村別_指導対象者群分析!AC25</f>
        <v>1424</v>
      </c>
      <c r="BI25" s="143">
        <v>1424</v>
      </c>
      <c r="BJ25" s="171">
        <v>1444570450</v>
      </c>
      <c r="BK25" s="173">
        <f t="shared" si="58"/>
        <v>1014445.540730337</v>
      </c>
      <c r="BL25" s="104">
        <f>市区町村別_指導対象者群分析!AE25</f>
        <v>3124</v>
      </c>
      <c r="BM25" s="143">
        <v>1950</v>
      </c>
      <c r="BN25" s="171">
        <v>1048143850</v>
      </c>
      <c r="BO25" s="173">
        <f t="shared" si="59"/>
        <v>537509.66666666663</v>
      </c>
      <c r="BP25" s="50"/>
      <c r="BQ25" s="48" t="s">
        <v>48</v>
      </c>
      <c r="BR25" s="106">
        <f t="shared" si="21"/>
        <v>225113.3448275862</v>
      </c>
      <c r="BS25" s="48" t="s">
        <v>48</v>
      </c>
      <c r="BT25" s="106">
        <f t="shared" si="22"/>
        <v>872041.07142857148</v>
      </c>
      <c r="BU25" s="50"/>
      <c r="BV25" s="48" t="str">
        <f t="shared" si="23"/>
        <v>交野市</v>
      </c>
      <c r="BW25" s="106">
        <f t="shared" si="3"/>
        <v>223998.84297520661</v>
      </c>
      <c r="BX25" s="48" t="str">
        <f t="shared" si="24"/>
        <v>交野市</v>
      </c>
      <c r="BY25" s="106">
        <f t="shared" si="4"/>
        <v>459126.61290322582</v>
      </c>
      <c r="BZ25" s="106">
        <f t="shared" si="25"/>
        <v>233043.62124414224</v>
      </c>
      <c r="CA25" s="106">
        <f t="shared" si="26"/>
        <v>477188.58003010537</v>
      </c>
      <c r="CB25" s="106">
        <v>0</v>
      </c>
    </row>
    <row r="26" spans="2:80" s="51" customFormat="1">
      <c r="B26" s="54">
        <v>21</v>
      </c>
      <c r="C26" s="47" t="s">
        <v>145</v>
      </c>
      <c r="D26" s="190">
        <f>市区町村別_指導対象者群分析!D26</f>
        <v>12938</v>
      </c>
      <c r="E26" s="143">
        <v>12262</v>
      </c>
      <c r="F26" s="171">
        <v>10558475640</v>
      </c>
      <c r="G26" s="173">
        <f>IFERROR(F26/E26,"-")</f>
        <v>861072.87881259178</v>
      </c>
      <c r="H26" s="190">
        <f>市区町村別_指導対象者群分析!E26</f>
        <v>1665</v>
      </c>
      <c r="I26" s="143">
        <v>1647</v>
      </c>
      <c r="J26" s="171">
        <v>878657790</v>
      </c>
      <c r="K26" s="173">
        <f>IFERROR(J26/I26,"-")</f>
        <v>533489.85428050999</v>
      </c>
      <c r="L26" s="190">
        <f>市区町村別_指導対象者群分析!F26</f>
        <v>11273</v>
      </c>
      <c r="M26" s="143">
        <v>10615</v>
      </c>
      <c r="N26" s="171">
        <v>9679817850</v>
      </c>
      <c r="O26" s="173">
        <f>IFERROR(N26/M26,"-")</f>
        <v>911899.9387658973</v>
      </c>
      <c r="P26" s="104">
        <f>市区町村別_指導対象者群分析!G26</f>
        <v>230</v>
      </c>
      <c r="Q26" s="143">
        <v>226</v>
      </c>
      <c r="R26" s="171">
        <v>124782460</v>
      </c>
      <c r="S26" s="173">
        <f>IFERROR(R26/Q26,"-")</f>
        <v>552134.77876106196</v>
      </c>
      <c r="T26" s="104">
        <f>市区町村別_指導対象者群分析!I26</f>
        <v>398</v>
      </c>
      <c r="U26" s="143">
        <f t="shared" si="0"/>
        <v>397</v>
      </c>
      <c r="V26" s="171">
        <f t="shared" si="0"/>
        <v>229075310</v>
      </c>
      <c r="W26" s="173">
        <f>IFERROR(V26/U26,"-")</f>
        <v>577015.89420654916</v>
      </c>
      <c r="X26" s="104">
        <f>市区町村別_指導対象者群分析!K26</f>
        <v>136</v>
      </c>
      <c r="Y26" s="143">
        <v>136</v>
      </c>
      <c r="Z26" s="171">
        <v>74679840</v>
      </c>
      <c r="AA26" s="173">
        <f>IFERROR(Z26/Y26,"-")</f>
        <v>549116.4705882353</v>
      </c>
      <c r="AB26" s="104">
        <f>市区町村別_指導対象者群分析!M26</f>
        <v>262</v>
      </c>
      <c r="AC26" s="143">
        <v>261</v>
      </c>
      <c r="AD26" s="171">
        <v>154395470</v>
      </c>
      <c r="AE26" s="173">
        <f>IFERROR(AD26/AC26,"-")</f>
        <v>591553.52490421454</v>
      </c>
      <c r="AF26" s="104">
        <f>市区町村別_指導対象者群分析!O26</f>
        <v>0</v>
      </c>
      <c r="AG26" s="143">
        <v>0</v>
      </c>
      <c r="AH26" s="171">
        <v>0</v>
      </c>
      <c r="AI26" s="173" t="str">
        <f>IFERROR(AH26/AG26,"-")</f>
        <v>-</v>
      </c>
      <c r="AJ26" s="104">
        <f>市区町村別_指導対象者群分析!Q26</f>
        <v>1037</v>
      </c>
      <c r="AK26" s="143">
        <f t="shared" si="1"/>
        <v>1024</v>
      </c>
      <c r="AL26" s="171">
        <f t="shared" si="1"/>
        <v>524800020</v>
      </c>
      <c r="AM26" s="173">
        <f>IFERROR(AL26/AK26,"-")</f>
        <v>512500.01953125</v>
      </c>
      <c r="AN26" s="104">
        <f>市区町村別_指導対象者群分析!S26</f>
        <v>100</v>
      </c>
      <c r="AO26" s="143">
        <v>92</v>
      </c>
      <c r="AP26" s="171">
        <v>23755590</v>
      </c>
      <c r="AQ26" s="173">
        <f t="shared" si="14"/>
        <v>258212.9347826087</v>
      </c>
      <c r="AR26" s="104">
        <f>市区町村別_指導対象者群分析!U26</f>
        <v>937</v>
      </c>
      <c r="AS26" s="143">
        <v>932</v>
      </c>
      <c r="AT26" s="171">
        <v>501044430</v>
      </c>
      <c r="AU26" s="173">
        <f>IFERROR(AT26/AS26,"-")</f>
        <v>537601.31974248926</v>
      </c>
      <c r="AV26" s="104">
        <f>市区町村別_指導対象者群分析!W26</f>
        <v>8424</v>
      </c>
      <c r="AW26" s="143">
        <v>8424</v>
      </c>
      <c r="AX26" s="171">
        <v>8220926370</v>
      </c>
      <c r="AY26" s="173">
        <f>IFERROR(AX26/AW26,"-")</f>
        <v>975893.44373219379</v>
      </c>
      <c r="AZ26" s="104">
        <f>市区町村別_指導対象者群分析!Y26</f>
        <v>87</v>
      </c>
      <c r="BA26" s="143">
        <v>87</v>
      </c>
      <c r="BB26" s="171">
        <v>29558330</v>
      </c>
      <c r="BC26" s="173">
        <f>IFERROR(BB26/BA26,"-")</f>
        <v>339750.91954022989</v>
      </c>
      <c r="BD26" s="104">
        <f>市区町村別_指導対象者群分析!AA26</f>
        <v>2762</v>
      </c>
      <c r="BE26" s="143">
        <f t="shared" si="2"/>
        <v>2104</v>
      </c>
      <c r="BF26" s="171">
        <f t="shared" si="2"/>
        <v>1429333150</v>
      </c>
      <c r="BG26" s="173">
        <f>IFERROR(BF26/BE26,"-")</f>
        <v>679340.85076045629</v>
      </c>
      <c r="BH26" s="104">
        <f>市区町村別_指導対象者群分析!AC26</f>
        <v>898</v>
      </c>
      <c r="BI26" s="143">
        <v>898</v>
      </c>
      <c r="BJ26" s="171">
        <v>851946070</v>
      </c>
      <c r="BK26" s="173">
        <f>IFERROR(BJ26/BI26,"-")</f>
        <v>948715</v>
      </c>
      <c r="BL26" s="104">
        <f>市区町村別_指導対象者群分析!AE26</f>
        <v>1864</v>
      </c>
      <c r="BM26" s="143">
        <v>1206</v>
      </c>
      <c r="BN26" s="171">
        <v>577387080</v>
      </c>
      <c r="BO26" s="173">
        <f>IFERROR(BN26/BM26,"-")</f>
        <v>478762.08955223882</v>
      </c>
      <c r="BP26" s="50"/>
      <c r="BQ26" s="48" t="s">
        <v>4</v>
      </c>
      <c r="BR26" s="106">
        <f t="shared" si="21"/>
        <v>229598.71794871794</v>
      </c>
      <c r="BS26" s="48" t="s">
        <v>4</v>
      </c>
      <c r="BT26" s="106">
        <f t="shared" si="22"/>
        <v>436023.76</v>
      </c>
      <c r="BU26" s="50"/>
      <c r="BV26" s="48" t="str">
        <f t="shared" si="23"/>
        <v>忠岡町</v>
      </c>
      <c r="BW26" s="106">
        <f t="shared" si="3"/>
        <v>223745.86206896551</v>
      </c>
      <c r="BX26" s="48" t="str">
        <f t="shared" si="24"/>
        <v>高槻市</v>
      </c>
      <c r="BY26" s="106">
        <f t="shared" si="4"/>
        <v>446314.31623931625</v>
      </c>
      <c r="BZ26" s="106">
        <f t="shared" si="25"/>
        <v>233043.62124414224</v>
      </c>
      <c r="CA26" s="106">
        <f t="shared" si="26"/>
        <v>477188.58003010537</v>
      </c>
      <c r="CB26" s="106">
        <v>0</v>
      </c>
    </row>
    <row r="27" spans="2:80" s="51" customFormat="1">
      <c r="B27" s="54">
        <v>22</v>
      </c>
      <c r="C27" s="47" t="s">
        <v>63</v>
      </c>
      <c r="D27" s="190">
        <f>市区町村別_指導対象者群分析!D27</f>
        <v>16350</v>
      </c>
      <c r="E27" s="143">
        <v>15406</v>
      </c>
      <c r="F27" s="171">
        <v>13412864960</v>
      </c>
      <c r="G27" s="173">
        <f t="shared" ref="G27:G29" si="60">IFERROR(F27/E27,"-")</f>
        <v>870626.05218745943</v>
      </c>
      <c r="H27" s="190">
        <f>市区町村別_指導対象者群分析!E27</f>
        <v>1627</v>
      </c>
      <c r="I27" s="143">
        <v>1604</v>
      </c>
      <c r="J27" s="171">
        <v>821030700</v>
      </c>
      <c r="K27" s="173">
        <f t="shared" ref="K27:K29" si="61">IFERROR(J27/I27,"-")</f>
        <v>511864.52618453867</v>
      </c>
      <c r="L27" s="190">
        <f>市区町村別_指導対象者群分析!F27</f>
        <v>14723</v>
      </c>
      <c r="M27" s="143">
        <v>13802</v>
      </c>
      <c r="N27" s="171">
        <v>12591834260</v>
      </c>
      <c r="O27" s="173">
        <f t="shared" ref="O27:O29" si="62">IFERROR(N27/M27,"-")</f>
        <v>912319.53774815239</v>
      </c>
      <c r="P27" s="104">
        <f>市区町村別_指導対象者群分析!G27</f>
        <v>249</v>
      </c>
      <c r="Q27" s="143">
        <v>246</v>
      </c>
      <c r="R27" s="171">
        <v>114335550</v>
      </c>
      <c r="S27" s="173">
        <f t="shared" si="8"/>
        <v>464778.65853658534</v>
      </c>
      <c r="T27" s="104">
        <f>市区町村別_指導対象者群分析!I27</f>
        <v>493</v>
      </c>
      <c r="U27" s="143">
        <f t="shared" si="0"/>
        <v>485</v>
      </c>
      <c r="V27" s="171">
        <f t="shared" si="0"/>
        <v>263840580</v>
      </c>
      <c r="W27" s="173">
        <f t="shared" si="9"/>
        <v>544001.19587628869</v>
      </c>
      <c r="X27" s="104">
        <f>市区町村別_指導対象者群分析!K27</f>
        <v>164</v>
      </c>
      <c r="Y27" s="143">
        <v>162</v>
      </c>
      <c r="Z27" s="171">
        <v>91391120</v>
      </c>
      <c r="AA27" s="173">
        <f t="shared" si="10"/>
        <v>564142.7160493827</v>
      </c>
      <c r="AB27" s="104">
        <f>市区町村別_指導対象者群分析!M27</f>
        <v>329</v>
      </c>
      <c r="AC27" s="143">
        <v>323</v>
      </c>
      <c r="AD27" s="171">
        <v>172449460</v>
      </c>
      <c r="AE27" s="173">
        <f t="shared" si="11"/>
        <v>533899.25696594431</v>
      </c>
      <c r="AF27" s="104">
        <f>市区町村別_指導対象者群分析!O27</f>
        <v>0</v>
      </c>
      <c r="AG27" s="143">
        <v>0</v>
      </c>
      <c r="AH27" s="171">
        <v>0</v>
      </c>
      <c r="AI27" s="173" t="str">
        <f t="shared" si="12"/>
        <v>-</v>
      </c>
      <c r="AJ27" s="104">
        <f>市区町村別_指導対象者群分析!Q27</f>
        <v>885</v>
      </c>
      <c r="AK27" s="143">
        <f t="shared" si="1"/>
        <v>873</v>
      </c>
      <c r="AL27" s="171">
        <f t="shared" si="1"/>
        <v>442854570</v>
      </c>
      <c r="AM27" s="173">
        <f t="shared" si="13"/>
        <v>507279.00343642611</v>
      </c>
      <c r="AN27" s="104">
        <f>市区町村別_指導対象者群分析!S27</f>
        <v>89</v>
      </c>
      <c r="AO27" s="143">
        <v>79</v>
      </c>
      <c r="AP27" s="171">
        <v>23187970</v>
      </c>
      <c r="AQ27" s="173">
        <f t="shared" si="14"/>
        <v>293518.60759493674</v>
      </c>
      <c r="AR27" s="104">
        <f>市区町村別_指導対象者群分析!U27</f>
        <v>796</v>
      </c>
      <c r="AS27" s="143">
        <v>794</v>
      </c>
      <c r="AT27" s="171">
        <v>419666600</v>
      </c>
      <c r="AU27" s="173">
        <f t="shared" si="15"/>
        <v>528547.355163728</v>
      </c>
      <c r="AV27" s="104">
        <f>市区町村別_指導対象者群分析!W27</f>
        <v>10871</v>
      </c>
      <c r="AW27" s="143">
        <v>10871</v>
      </c>
      <c r="AX27" s="171">
        <v>10494050080</v>
      </c>
      <c r="AY27" s="173">
        <f t="shared" si="16"/>
        <v>965325.18443565455</v>
      </c>
      <c r="AZ27" s="104">
        <f>市区町村別_指導対象者群分析!Y27</f>
        <v>90</v>
      </c>
      <c r="BA27" s="143">
        <v>90</v>
      </c>
      <c r="BB27" s="171">
        <v>51938880</v>
      </c>
      <c r="BC27" s="173">
        <f t="shared" si="17"/>
        <v>577098.66666666663</v>
      </c>
      <c r="BD27" s="104">
        <f>市区町村別_指導対象者群分析!AA27</f>
        <v>3762</v>
      </c>
      <c r="BE27" s="143">
        <f t="shared" si="2"/>
        <v>2841</v>
      </c>
      <c r="BF27" s="171">
        <f t="shared" si="2"/>
        <v>2045845300</v>
      </c>
      <c r="BG27" s="173">
        <f t="shared" si="18"/>
        <v>720114.50193593802</v>
      </c>
      <c r="BH27" s="104">
        <f>市区町村別_指導対象者群分析!AC27</f>
        <v>1126</v>
      </c>
      <c r="BI27" s="143">
        <v>1126</v>
      </c>
      <c r="BJ27" s="171">
        <v>1072294370</v>
      </c>
      <c r="BK27" s="173">
        <f t="shared" si="19"/>
        <v>952304.05861456483</v>
      </c>
      <c r="BL27" s="104">
        <f>市区町村別_指導対象者群分析!AE27</f>
        <v>2636</v>
      </c>
      <c r="BM27" s="143">
        <v>1715</v>
      </c>
      <c r="BN27" s="171">
        <v>973550930</v>
      </c>
      <c r="BO27" s="173">
        <f t="shared" si="20"/>
        <v>567668.18075801746</v>
      </c>
      <c r="BP27" s="50"/>
      <c r="BQ27" s="48" t="s">
        <v>22</v>
      </c>
      <c r="BR27" s="106">
        <f t="shared" si="21"/>
        <v>247127.25490196078</v>
      </c>
      <c r="BS27" s="48" t="s">
        <v>22</v>
      </c>
      <c r="BT27" s="106">
        <f t="shared" si="22"/>
        <v>495743.2</v>
      </c>
      <c r="BU27" s="50"/>
      <c r="BV27" s="48" t="str">
        <f t="shared" si="23"/>
        <v>四條畷市</v>
      </c>
      <c r="BW27" s="106">
        <f t="shared" si="3"/>
        <v>223074.7191011236</v>
      </c>
      <c r="BX27" s="48" t="str">
        <f t="shared" si="24"/>
        <v>松原市</v>
      </c>
      <c r="BY27" s="106">
        <f t="shared" si="4"/>
        <v>446239.75609756098</v>
      </c>
      <c r="BZ27" s="106">
        <f t="shared" si="25"/>
        <v>233043.62124414224</v>
      </c>
      <c r="CA27" s="106">
        <f t="shared" si="26"/>
        <v>477188.58003010537</v>
      </c>
      <c r="CB27" s="106">
        <v>0</v>
      </c>
    </row>
    <row r="28" spans="2:80" s="51" customFormat="1">
      <c r="B28" s="54">
        <v>23</v>
      </c>
      <c r="C28" s="47" t="s">
        <v>146</v>
      </c>
      <c r="D28" s="190">
        <f>市区町村別_指導対象者群分析!D28</f>
        <v>27361</v>
      </c>
      <c r="E28" s="143">
        <v>25831</v>
      </c>
      <c r="F28" s="171">
        <v>21936834740</v>
      </c>
      <c r="G28" s="173">
        <f t="shared" si="60"/>
        <v>849244.50234214705</v>
      </c>
      <c r="H28" s="190">
        <f>市区町村別_指導対象者群分析!E28</f>
        <v>2892</v>
      </c>
      <c r="I28" s="143">
        <v>2844</v>
      </c>
      <c r="J28" s="171">
        <v>1457845270</v>
      </c>
      <c r="K28" s="173">
        <f t="shared" si="61"/>
        <v>512603.82208157523</v>
      </c>
      <c r="L28" s="190">
        <f>市区町村別_指導対象者群分析!F28</f>
        <v>24469</v>
      </c>
      <c r="M28" s="143">
        <v>22987</v>
      </c>
      <c r="N28" s="171">
        <v>20478989470</v>
      </c>
      <c r="O28" s="173">
        <f t="shared" si="62"/>
        <v>890894.39552790707</v>
      </c>
      <c r="P28" s="104">
        <f>市区町村別_指導対象者群分析!G28</f>
        <v>493</v>
      </c>
      <c r="Q28" s="143">
        <v>486</v>
      </c>
      <c r="R28" s="171">
        <v>256626500</v>
      </c>
      <c r="S28" s="173">
        <f t="shared" si="8"/>
        <v>528038.06584362139</v>
      </c>
      <c r="T28" s="104">
        <f>市区町村別_指導対象者群分析!I28</f>
        <v>890</v>
      </c>
      <c r="U28" s="143">
        <f t="shared" si="0"/>
        <v>878</v>
      </c>
      <c r="V28" s="171">
        <f t="shared" si="0"/>
        <v>446332710</v>
      </c>
      <c r="W28" s="173">
        <f t="shared" si="9"/>
        <v>508351.60592255124</v>
      </c>
      <c r="X28" s="104">
        <f>市区町村別_指導対象者群分析!K28</f>
        <v>272</v>
      </c>
      <c r="Y28" s="143">
        <v>270</v>
      </c>
      <c r="Z28" s="171">
        <v>139198480</v>
      </c>
      <c r="AA28" s="173">
        <f t="shared" si="10"/>
        <v>515549.9259259259</v>
      </c>
      <c r="AB28" s="104">
        <f>市区町村別_指導対象者群分析!M28</f>
        <v>618</v>
      </c>
      <c r="AC28" s="143">
        <v>608</v>
      </c>
      <c r="AD28" s="171">
        <v>307134230</v>
      </c>
      <c r="AE28" s="173">
        <f t="shared" si="11"/>
        <v>505154.98355263157</v>
      </c>
      <c r="AF28" s="104">
        <f>市区町村別_指導対象者群分析!O28</f>
        <v>0</v>
      </c>
      <c r="AG28" s="143">
        <v>0</v>
      </c>
      <c r="AH28" s="171">
        <v>0</v>
      </c>
      <c r="AI28" s="173" t="str">
        <f t="shared" si="12"/>
        <v>-</v>
      </c>
      <c r="AJ28" s="104">
        <f>市区町村別_指導対象者群分析!Q28</f>
        <v>1509</v>
      </c>
      <c r="AK28" s="143">
        <f t="shared" si="1"/>
        <v>1480</v>
      </c>
      <c r="AL28" s="171">
        <f t="shared" si="1"/>
        <v>754886060</v>
      </c>
      <c r="AM28" s="173">
        <f t="shared" si="13"/>
        <v>510058.14864864864</v>
      </c>
      <c r="AN28" s="104">
        <f>市区町村別_指導対象者群分析!S28</f>
        <v>125</v>
      </c>
      <c r="AO28" s="143">
        <v>112</v>
      </c>
      <c r="AP28" s="171">
        <v>25142920</v>
      </c>
      <c r="AQ28" s="173">
        <f t="shared" si="14"/>
        <v>224490.35714285713</v>
      </c>
      <c r="AR28" s="104">
        <f>市区町村別_指導対象者群分析!U28</f>
        <v>1384</v>
      </c>
      <c r="AS28" s="143">
        <v>1368</v>
      </c>
      <c r="AT28" s="171">
        <v>729743140</v>
      </c>
      <c r="AU28" s="173">
        <f t="shared" si="15"/>
        <v>533437.9678362573</v>
      </c>
      <c r="AV28" s="104">
        <f>市区町村別_指導対象者群分析!W28</f>
        <v>18496</v>
      </c>
      <c r="AW28" s="143">
        <v>18496</v>
      </c>
      <c r="AX28" s="171">
        <v>17279812410</v>
      </c>
      <c r="AY28" s="173">
        <f t="shared" si="16"/>
        <v>934245.91317041521</v>
      </c>
      <c r="AZ28" s="104">
        <f>市区町村別_指導対象者群分析!Y28</f>
        <v>156</v>
      </c>
      <c r="BA28" s="143">
        <v>156</v>
      </c>
      <c r="BB28" s="171">
        <v>78191310</v>
      </c>
      <c r="BC28" s="173">
        <f t="shared" si="17"/>
        <v>501226.34615384613</v>
      </c>
      <c r="BD28" s="104">
        <f>市区町村別_指導対象者群分析!AA28</f>
        <v>5817</v>
      </c>
      <c r="BE28" s="143">
        <f t="shared" si="2"/>
        <v>4335</v>
      </c>
      <c r="BF28" s="171">
        <f t="shared" si="2"/>
        <v>3120985750</v>
      </c>
      <c r="BG28" s="173">
        <f t="shared" si="18"/>
        <v>719950.57670126879</v>
      </c>
      <c r="BH28" s="104">
        <f>市区町村別_指導対象者群分析!AC28</f>
        <v>1735</v>
      </c>
      <c r="BI28" s="143">
        <v>1735</v>
      </c>
      <c r="BJ28" s="171">
        <v>1693345420</v>
      </c>
      <c r="BK28" s="173">
        <f t="shared" si="19"/>
        <v>975991.5965417868</v>
      </c>
      <c r="BL28" s="104">
        <f>市区町村別_指導対象者群分析!AE28</f>
        <v>4082</v>
      </c>
      <c r="BM28" s="143">
        <v>2600</v>
      </c>
      <c r="BN28" s="171">
        <v>1427640330</v>
      </c>
      <c r="BO28" s="173">
        <f t="shared" si="20"/>
        <v>549092.43461538467</v>
      </c>
      <c r="BP28" s="50"/>
      <c r="BQ28" s="48" t="s">
        <v>28</v>
      </c>
      <c r="BR28" s="106">
        <f t="shared" si="21"/>
        <v>241821.53191489363</v>
      </c>
      <c r="BS28" s="48" t="s">
        <v>28</v>
      </c>
      <c r="BT28" s="106">
        <f t="shared" si="22"/>
        <v>438293.28125</v>
      </c>
      <c r="BU28" s="50"/>
      <c r="BV28" s="48" t="str">
        <f t="shared" si="23"/>
        <v>岸和田市</v>
      </c>
      <c r="BW28" s="106">
        <f t="shared" si="3"/>
        <v>216977.42857142858</v>
      </c>
      <c r="BX28" s="48" t="str">
        <f t="shared" si="24"/>
        <v>羽曳野市</v>
      </c>
      <c r="BY28" s="106">
        <f t="shared" si="4"/>
        <v>438293.28125</v>
      </c>
      <c r="BZ28" s="106">
        <f t="shared" si="25"/>
        <v>233043.62124414224</v>
      </c>
      <c r="CA28" s="106">
        <f t="shared" si="26"/>
        <v>477188.58003010537</v>
      </c>
      <c r="CB28" s="106">
        <v>0</v>
      </c>
    </row>
    <row r="29" spans="2:80" s="51" customFormat="1">
      <c r="B29" s="54">
        <v>24</v>
      </c>
      <c r="C29" s="47" t="s">
        <v>147</v>
      </c>
      <c r="D29" s="190">
        <f>市区町村別_指導対象者群分析!D29</f>
        <v>11667</v>
      </c>
      <c r="E29" s="143">
        <v>10908</v>
      </c>
      <c r="F29" s="171">
        <v>9600917560</v>
      </c>
      <c r="G29" s="173">
        <f t="shared" si="60"/>
        <v>880172.12687935459</v>
      </c>
      <c r="H29" s="190">
        <f>市区町村別_指導対象者群分析!E29</f>
        <v>928</v>
      </c>
      <c r="I29" s="143">
        <v>911</v>
      </c>
      <c r="J29" s="171">
        <v>435441820</v>
      </c>
      <c r="K29" s="173">
        <f t="shared" si="61"/>
        <v>477982.23929747532</v>
      </c>
      <c r="L29" s="190">
        <f>市区町村別_指導対象者群分析!F29</f>
        <v>10739</v>
      </c>
      <c r="M29" s="143">
        <v>9997</v>
      </c>
      <c r="N29" s="171">
        <v>9165475740</v>
      </c>
      <c r="O29" s="173">
        <f t="shared" si="62"/>
        <v>916822.6207862359</v>
      </c>
      <c r="P29" s="104">
        <f>市区町村別_指導対象者群分析!G29</f>
        <v>160</v>
      </c>
      <c r="Q29" s="143">
        <v>157</v>
      </c>
      <c r="R29" s="171">
        <v>69566370</v>
      </c>
      <c r="S29" s="173">
        <f t="shared" si="8"/>
        <v>443097.89808917197</v>
      </c>
      <c r="T29" s="104">
        <f>市区町村別_指導対象者群分析!I29</f>
        <v>270</v>
      </c>
      <c r="U29" s="143">
        <f t="shared" si="0"/>
        <v>264</v>
      </c>
      <c r="V29" s="171">
        <f t="shared" si="0"/>
        <v>125586330</v>
      </c>
      <c r="W29" s="173">
        <f t="shared" si="9"/>
        <v>475705.79545454547</v>
      </c>
      <c r="X29" s="104">
        <f>市区町村別_指導対象者群分析!K29</f>
        <v>65</v>
      </c>
      <c r="Y29" s="143">
        <v>63</v>
      </c>
      <c r="Z29" s="171">
        <v>39080820</v>
      </c>
      <c r="AA29" s="173">
        <f t="shared" si="10"/>
        <v>620330.47619047621</v>
      </c>
      <c r="AB29" s="104">
        <f>市区町村別_指導対象者群分析!M29</f>
        <v>205</v>
      </c>
      <c r="AC29" s="143">
        <v>201</v>
      </c>
      <c r="AD29" s="171">
        <v>86505510</v>
      </c>
      <c r="AE29" s="173">
        <f t="shared" si="11"/>
        <v>430375.67164179106</v>
      </c>
      <c r="AF29" s="104">
        <f>市区町村別_指導対象者群分析!O29</f>
        <v>1</v>
      </c>
      <c r="AG29" s="143">
        <v>1</v>
      </c>
      <c r="AH29" s="171">
        <v>351040</v>
      </c>
      <c r="AI29" s="173">
        <f t="shared" si="12"/>
        <v>351040</v>
      </c>
      <c r="AJ29" s="104">
        <f>市区町村別_指導対象者群分析!Q29</f>
        <v>497</v>
      </c>
      <c r="AK29" s="143">
        <f t="shared" si="1"/>
        <v>489</v>
      </c>
      <c r="AL29" s="171">
        <f t="shared" si="1"/>
        <v>239938080</v>
      </c>
      <c r="AM29" s="173">
        <f t="shared" si="13"/>
        <v>490670.92024539877</v>
      </c>
      <c r="AN29" s="104">
        <f>市区町村別_指導対象者群分析!S29</f>
        <v>59</v>
      </c>
      <c r="AO29" s="143">
        <v>54</v>
      </c>
      <c r="AP29" s="171">
        <v>11545150</v>
      </c>
      <c r="AQ29" s="173">
        <f t="shared" si="14"/>
        <v>213799.07407407407</v>
      </c>
      <c r="AR29" s="104">
        <f>市区町村別_指導対象者群分析!U29</f>
        <v>438</v>
      </c>
      <c r="AS29" s="143">
        <v>435</v>
      </c>
      <c r="AT29" s="171">
        <v>228392930</v>
      </c>
      <c r="AU29" s="173">
        <f t="shared" si="15"/>
        <v>525041.2183908046</v>
      </c>
      <c r="AV29" s="104">
        <f>市区町村別_指導対象者群分析!W29</f>
        <v>7711</v>
      </c>
      <c r="AW29" s="143">
        <v>7711</v>
      </c>
      <c r="AX29" s="171">
        <v>7522147610</v>
      </c>
      <c r="AY29" s="173">
        <f t="shared" si="16"/>
        <v>975508.70315134223</v>
      </c>
      <c r="AZ29" s="104">
        <f>市区町村別_指導対象者群分析!Y29</f>
        <v>57</v>
      </c>
      <c r="BA29" s="143">
        <v>57</v>
      </c>
      <c r="BB29" s="171">
        <v>26866710</v>
      </c>
      <c r="BC29" s="173">
        <f t="shared" si="17"/>
        <v>471345.78947368421</v>
      </c>
      <c r="BD29" s="104">
        <f>市区町村別_指導対象者群分析!AA29</f>
        <v>2971</v>
      </c>
      <c r="BE29" s="143">
        <f t="shared" si="2"/>
        <v>2229</v>
      </c>
      <c r="BF29" s="171">
        <f t="shared" si="2"/>
        <v>1616461420</v>
      </c>
      <c r="BG29" s="173">
        <f t="shared" si="18"/>
        <v>725195.79183490353</v>
      </c>
      <c r="BH29" s="104">
        <f>市区町村別_指導対象者群分析!AC29</f>
        <v>909</v>
      </c>
      <c r="BI29" s="143">
        <v>909</v>
      </c>
      <c r="BJ29" s="171">
        <v>892881080</v>
      </c>
      <c r="BK29" s="173">
        <f t="shared" si="19"/>
        <v>982267.4147414742</v>
      </c>
      <c r="BL29" s="104">
        <f>市区町村別_指導対象者群分析!AE29</f>
        <v>2062</v>
      </c>
      <c r="BM29" s="143">
        <v>1320</v>
      </c>
      <c r="BN29" s="171">
        <v>723580340</v>
      </c>
      <c r="BO29" s="173">
        <f t="shared" si="20"/>
        <v>548166.9242424242</v>
      </c>
      <c r="BP29" s="50"/>
      <c r="BQ29" s="48" t="s">
        <v>17</v>
      </c>
      <c r="BR29" s="106">
        <f t="shared" si="21"/>
        <v>285340.43689320388</v>
      </c>
      <c r="BS29" s="48" t="s">
        <v>17</v>
      </c>
      <c r="BT29" s="106">
        <f t="shared" si="22"/>
        <v>407571.6216216216</v>
      </c>
      <c r="BU29" s="50"/>
      <c r="BV29" s="48" t="str">
        <f t="shared" si="23"/>
        <v>高槻市</v>
      </c>
      <c r="BW29" s="106">
        <f t="shared" si="3"/>
        <v>215764.66005665722</v>
      </c>
      <c r="BX29" s="48" t="str">
        <f t="shared" si="24"/>
        <v>箕面市</v>
      </c>
      <c r="BY29" s="106">
        <f t="shared" si="4"/>
        <v>436023.76</v>
      </c>
      <c r="BZ29" s="106">
        <f t="shared" si="25"/>
        <v>233043.62124414224</v>
      </c>
      <c r="CA29" s="106">
        <f t="shared" si="26"/>
        <v>477188.58003010537</v>
      </c>
      <c r="CB29" s="106">
        <v>0</v>
      </c>
    </row>
    <row r="30" spans="2:80" s="51" customFormat="1">
      <c r="B30" s="54">
        <v>25</v>
      </c>
      <c r="C30" s="47" t="s">
        <v>148</v>
      </c>
      <c r="D30" s="190">
        <f>市区町村別_指導対象者群分析!D30</f>
        <v>8059</v>
      </c>
      <c r="E30" s="143">
        <v>7485</v>
      </c>
      <c r="F30" s="171">
        <v>6263859030</v>
      </c>
      <c r="G30" s="173">
        <f>IFERROR(F30/E30,"-")</f>
        <v>836854.91382765525</v>
      </c>
      <c r="H30" s="190">
        <f>市区町村別_指導対象者群分析!E30</f>
        <v>943</v>
      </c>
      <c r="I30" s="143">
        <v>929</v>
      </c>
      <c r="J30" s="171">
        <v>469517700</v>
      </c>
      <c r="K30" s="173">
        <f>IFERROR(J30/I30,"-")</f>
        <v>505401.18406889128</v>
      </c>
      <c r="L30" s="190">
        <f>市区町村別_指導対象者群分析!F30</f>
        <v>7116</v>
      </c>
      <c r="M30" s="143">
        <v>6556</v>
      </c>
      <c r="N30" s="171">
        <v>5794341330</v>
      </c>
      <c r="O30" s="173">
        <f>IFERROR(N30/M30,"-")</f>
        <v>883822.65558267233</v>
      </c>
      <c r="P30" s="104">
        <f>市区町村別_指導対象者群分析!G30</f>
        <v>151</v>
      </c>
      <c r="Q30" s="143">
        <v>148</v>
      </c>
      <c r="R30" s="171">
        <v>70000450</v>
      </c>
      <c r="S30" s="173">
        <f>IFERROR(R30/Q30,"-")</f>
        <v>472976.01351351349</v>
      </c>
      <c r="T30" s="104">
        <f>市区町村別_指導対象者群分析!I30</f>
        <v>249</v>
      </c>
      <c r="U30" s="143">
        <f t="shared" si="0"/>
        <v>245</v>
      </c>
      <c r="V30" s="171">
        <f t="shared" si="0"/>
        <v>145932170</v>
      </c>
      <c r="W30" s="173">
        <f>IFERROR(V30/U30,"-")</f>
        <v>595641.51020408166</v>
      </c>
      <c r="X30" s="104">
        <f>市区町村別_指導対象者群分析!K30</f>
        <v>64</v>
      </c>
      <c r="Y30" s="143">
        <v>63</v>
      </c>
      <c r="Z30" s="171">
        <v>35794470</v>
      </c>
      <c r="AA30" s="173">
        <f>IFERROR(Z30/Y30,"-")</f>
        <v>568166.19047619053</v>
      </c>
      <c r="AB30" s="104">
        <f>市区町村別_指導対象者群分析!M30</f>
        <v>185</v>
      </c>
      <c r="AC30" s="143">
        <v>182</v>
      </c>
      <c r="AD30" s="171">
        <v>110137700</v>
      </c>
      <c r="AE30" s="173">
        <f>IFERROR(AD30/AC30,"-")</f>
        <v>605152.19780219777</v>
      </c>
      <c r="AF30" s="104">
        <f>市区町村別_指導対象者群分析!O30</f>
        <v>0</v>
      </c>
      <c r="AG30" s="143">
        <v>0</v>
      </c>
      <c r="AH30" s="171">
        <v>0</v>
      </c>
      <c r="AI30" s="173" t="str">
        <f>IFERROR(AH30/AG30,"-")</f>
        <v>-</v>
      </c>
      <c r="AJ30" s="104">
        <f>市区町村別_指導対象者群分析!Q30</f>
        <v>543</v>
      </c>
      <c r="AK30" s="143">
        <f t="shared" si="1"/>
        <v>536</v>
      </c>
      <c r="AL30" s="171">
        <f t="shared" si="1"/>
        <v>253585080</v>
      </c>
      <c r="AM30" s="173">
        <f>IFERROR(AL30/AK30,"-")</f>
        <v>473106.49253731343</v>
      </c>
      <c r="AN30" s="104">
        <f>市区町村別_指導対象者群分析!S30</f>
        <v>40</v>
      </c>
      <c r="AO30" s="143">
        <v>36</v>
      </c>
      <c r="AP30" s="171">
        <v>7810620</v>
      </c>
      <c r="AQ30" s="173">
        <f t="shared" si="14"/>
        <v>216961.66666666666</v>
      </c>
      <c r="AR30" s="104">
        <f>市区町村別_指導対象者群分析!U30</f>
        <v>503</v>
      </c>
      <c r="AS30" s="143">
        <v>500</v>
      </c>
      <c r="AT30" s="171">
        <v>245774460</v>
      </c>
      <c r="AU30" s="173">
        <f>IFERROR(AT30/AS30,"-")</f>
        <v>491548.92</v>
      </c>
      <c r="AV30" s="104">
        <f>市区町村別_指導対象者群分析!W30</f>
        <v>4989</v>
      </c>
      <c r="AW30" s="143">
        <v>4989</v>
      </c>
      <c r="AX30" s="171">
        <v>4744536620</v>
      </c>
      <c r="AY30" s="173">
        <f>IFERROR(AX30/AW30,"-")</f>
        <v>950999.52295049105</v>
      </c>
      <c r="AZ30" s="104">
        <f>市区町村別_指導対象者群分析!Y30</f>
        <v>61</v>
      </c>
      <c r="BA30" s="143">
        <v>61</v>
      </c>
      <c r="BB30" s="171">
        <v>30966510</v>
      </c>
      <c r="BC30" s="173">
        <f>IFERROR(BB30/BA30,"-")</f>
        <v>507647.7049180328</v>
      </c>
      <c r="BD30" s="104">
        <f>市区町村別_指導対象者群分析!AA30</f>
        <v>2066</v>
      </c>
      <c r="BE30" s="143">
        <f t="shared" si="2"/>
        <v>1506</v>
      </c>
      <c r="BF30" s="171">
        <f t="shared" si="2"/>
        <v>1018838200</v>
      </c>
      <c r="BG30" s="173">
        <f>IFERROR(BF30/BE30,"-")</f>
        <v>676519.38911022572</v>
      </c>
      <c r="BH30" s="104">
        <f>市区町村別_指導対象者群分析!AC30</f>
        <v>585</v>
      </c>
      <c r="BI30" s="143">
        <v>585</v>
      </c>
      <c r="BJ30" s="171">
        <v>523147930</v>
      </c>
      <c r="BK30" s="173">
        <f>IFERROR(BJ30/BI30,"-")</f>
        <v>894269.96581196575</v>
      </c>
      <c r="BL30" s="104">
        <f>市区町村別_指導対象者群分析!AE30</f>
        <v>1481</v>
      </c>
      <c r="BM30" s="143">
        <v>921</v>
      </c>
      <c r="BN30" s="171">
        <v>495690270</v>
      </c>
      <c r="BO30" s="173">
        <f>IFERROR(BN30/BM30,"-")</f>
        <v>538208.7622149837</v>
      </c>
      <c r="BP30" s="50"/>
      <c r="BQ30" s="48" t="s">
        <v>10</v>
      </c>
      <c r="BR30" s="106">
        <f t="shared" si="21"/>
        <v>204571.18181818182</v>
      </c>
      <c r="BS30" s="48" t="s">
        <v>10</v>
      </c>
      <c r="BT30" s="106">
        <f t="shared" si="22"/>
        <v>632449.15254237293</v>
      </c>
      <c r="BU30" s="50"/>
      <c r="BV30" s="48" t="str">
        <f t="shared" si="23"/>
        <v>枚方市</v>
      </c>
      <c r="BW30" s="106">
        <f t="shared" si="3"/>
        <v>212071.34851138355</v>
      </c>
      <c r="BX30" s="48" t="str">
        <f t="shared" si="24"/>
        <v>貝塚市</v>
      </c>
      <c r="BY30" s="106">
        <f t="shared" si="4"/>
        <v>422233.66666666669</v>
      </c>
      <c r="BZ30" s="106">
        <f t="shared" si="25"/>
        <v>233043.62124414224</v>
      </c>
      <c r="CA30" s="106">
        <f t="shared" si="26"/>
        <v>477188.58003010537</v>
      </c>
      <c r="CB30" s="106">
        <v>0</v>
      </c>
    </row>
    <row r="31" spans="2:80" s="51" customFormat="1">
      <c r="B31" s="54">
        <v>26</v>
      </c>
      <c r="C31" s="47" t="s">
        <v>35</v>
      </c>
      <c r="D31" s="190">
        <f>市区町村別_指導対象者群分析!D31</f>
        <v>115860</v>
      </c>
      <c r="E31" s="143">
        <v>109520</v>
      </c>
      <c r="F31" s="171">
        <v>88756445930</v>
      </c>
      <c r="G31" s="173">
        <f t="shared" ref="G31:G33" si="63">IFERROR(F31/E31,"-")</f>
        <v>810413.1293827612</v>
      </c>
      <c r="H31" s="190">
        <f>市区町村別_指導対象者群分析!E31</f>
        <v>19737</v>
      </c>
      <c r="I31" s="143">
        <v>19445</v>
      </c>
      <c r="J31" s="171">
        <v>9209330020</v>
      </c>
      <c r="K31" s="173">
        <f t="shared" ref="K31:K33" si="64">IFERROR(J31/I31,"-")</f>
        <v>473609.15505271277</v>
      </c>
      <c r="L31" s="190">
        <f>市区町村別_指導対象者群分析!F31</f>
        <v>96123</v>
      </c>
      <c r="M31" s="143">
        <v>90075</v>
      </c>
      <c r="N31" s="171">
        <v>79547115910</v>
      </c>
      <c r="O31" s="173">
        <f t="shared" ref="O31:O33" si="65">IFERROR(N31/M31,"-")</f>
        <v>883120.90935331665</v>
      </c>
      <c r="P31" s="104">
        <f>市区町村別_指導対象者群分析!G31</f>
        <v>2617</v>
      </c>
      <c r="Q31" s="143">
        <v>2588</v>
      </c>
      <c r="R31" s="171">
        <v>1192597580</v>
      </c>
      <c r="S31" s="173">
        <f t="shared" ref="S31:S33" si="66">IFERROR(R31/Q31,"-")</f>
        <v>460818.23029366304</v>
      </c>
      <c r="T31" s="104">
        <f>市区町村別_指導対象者群分析!I31</f>
        <v>5274</v>
      </c>
      <c r="U31" s="143">
        <f t="shared" si="0"/>
        <v>5212</v>
      </c>
      <c r="V31" s="171">
        <f t="shared" si="0"/>
        <v>2519245040</v>
      </c>
      <c r="W31" s="173">
        <f t="shared" ref="W31:W33" si="67">IFERROR(V31/U31,"-")</f>
        <v>483354.76592478895</v>
      </c>
      <c r="X31" s="104">
        <f>市区町村別_指導対象者群分析!K31</f>
        <v>1892</v>
      </c>
      <c r="Y31" s="143">
        <v>1876</v>
      </c>
      <c r="Z31" s="171">
        <v>975970890</v>
      </c>
      <c r="AA31" s="173">
        <f t="shared" ref="AA31:AA33" si="68">IFERROR(Z31/Y31,"-")</f>
        <v>520240.34648187633</v>
      </c>
      <c r="AB31" s="104">
        <f>市区町村別_指導対象者群分析!M31</f>
        <v>3382</v>
      </c>
      <c r="AC31" s="143">
        <v>3336</v>
      </c>
      <c r="AD31" s="171">
        <v>1543274150</v>
      </c>
      <c r="AE31" s="173">
        <f t="shared" ref="AE31:AE33" si="69">IFERROR(AD31/AC31,"-")</f>
        <v>462612.15527577937</v>
      </c>
      <c r="AF31" s="104">
        <f>市区町村別_指導対象者群分析!O31</f>
        <v>5</v>
      </c>
      <c r="AG31" s="143">
        <v>4</v>
      </c>
      <c r="AH31" s="171">
        <v>3796610</v>
      </c>
      <c r="AI31" s="173">
        <f t="shared" ref="AI31:AI33" si="70">IFERROR(AH31/AG31,"-")</f>
        <v>949152.5</v>
      </c>
      <c r="AJ31" s="104">
        <f>市区町村別_指導対象者群分析!Q31</f>
        <v>11841</v>
      </c>
      <c r="AK31" s="143">
        <f t="shared" si="1"/>
        <v>11641</v>
      </c>
      <c r="AL31" s="171">
        <f t="shared" si="1"/>
        <v>5493690790</v>
      </c>
      <c r="AM31" s="173">
        <f t="shared" ref="AM31:AM33" si="71">IFERROR(AL31/AK31,"-")</f>
        <v>471926.01924233313</v>
      </c>
      <c r="AN31" s="104">
        <f>市区町村別_指導対象者群分析!S31</f>
        <v>1232</v>
      </c>
      <c r="AO31" s="143">
        <v>1108</v>
      </c>
      <c r="AP31" s="171">
        <v>264795400</v>
      </c>
      <c r="AQ31" s="173">
        <f t="shared" si="14"/>
        <v>238985.01805054152</v>
      </c>
      <c r="AR31" s="104">
        <f>市区町村別_指導対象者群分析!U31</f>
        <v>10609</v>
      </c>
      <c r="AS31" s="143">
        <v>10533</v>
      </c>
      <c r="AT31" s="171">
        <v>5228895390</v>
      </c>
      <c r="AU31" s="173">
        <f t="shared" ref="AU31:AU33" si="72">IFERROR(AT31/AS31,"-")</f>
        <v>496429.8291085161</v>
      </c>
      <c r="AV31" s="104">
        <f>市区町村別_指導対象者群分析!W31</f>
        <v>69142</v>
      </c>
      <c r="AW31" s="143">
        <v>69142</v>
      </c>
      <c r="AX31" s="171">
        <v>64293784410</v>
      </c>
      <c r="AY31" s="173">
        <f t="shared" ref="AY31:AY33" si="73">IFERROR(AX31/AW31,"-")</f>
        <v>929880.31023111858</v>
      </c>
      <c r="AZ31" s="104">
        <f>市区町村別_指導対象者群分析!Y31</f>
        <v>591</v>
      </c>
      <c r="BA31" s="143">
        <v>591</v>
      </c>
      <c r="BB31" s="171">
        <v>296171650</v>
      </c>
      <c r="BC31" s="173">
        <f t="shared" ref="BC31:BC33" si="74">IFERROR(BB31/BA31,"-")</f>
        <v>501136.46362098138</v>
      </c>
      <c r="BD31" s="104">
        <f>市区町村別_指導対象者群分析!AA31</f>
        <v>26390</v>
      </c>
      <c r="BE31" s="143">
        <f t="shared" si="2"/>
        <v>20342</v>
      </c>
      <c r="BF31" s="171">
        <f t="shared" si="2"/>
        <v>14957159850</v>
      </c>
      <c r="BG31" s="173">
        <f t="shared" ref="BG31:BG33" si="75">IFERROR(BF31/BE31,"-")</f>
        <v>735284.62540556479</v>
      </c>
      <c r="BH31" s="104">
        <f>市区町村別_指導対象者群分析!AC31</f>
        <v>7291</v>
      </c>
      <c r="BI31" s="143">
        <v>7291</v>
      </c>
      <c r="BJ31" s="171">
        <v>7131159900</v>
      </c>
      <c r="BK31" s="173">
        <f t="shared" ref="BK31:BK33" si="76">IFERROR(BJ31/BI31,"-")</f>
        <v>978077.0676176108</v>
      </c>
      <c r="BL31" s="104">
        <f>市区町村別_指導対象者群分析!AE31</f>
        <v>19099</v>
      </c>
      <c r="BM31" s="143">
        <v>13051</v>
      </c>
      <c r="BN31" s="171">
        <v>7825999950</v>
      </c>
      <c r="BO31" s="173">
        <f t="shared" ref="BO31:BO33" si="77">IFERROR(BN31/BM31,"-")</f>
        <v>599647.53275611065</v>
      </c>
      <c r="BP31" s="50"/>
      <c r="BQ31" s="48" t="s">
        <v>49</v>
      </c>
      <c r="BR31" s="106">
        <f t="shared" si="21"/>
        <v>252072.63157894736</v>
      </c>
      <c r="BS31" s="48" t="s">
        <v>49</v>
      </c>
      <c r="BT31" s="106">
        <f t="shared" si="22"/>
        <v>846852.04545454541</v>
      </c>
      <c r="BU31" s="50"/>
      <c r="BV31" s="48" t="str">
        <f t="shared" si="23"/>
        <v>大阪狭山市</v>
      </c>
      <c r="BW31" s="106">
        <f t="shared" si="3"/>
        <v>211795.59322033898</v>
      </c>
      <c r="BX31" s="48" t="str">
        <f t="shared" si="24"/>
        <v>大東市</v>
      </c>
      <c r="BY31" s="106">
        <f t="shared" si="4"/>
        <v>417358.08510638296</v>
      </c>
      <c r="BZ31" s="106">
        <f t="shared" si="25"/>
        <v>233043.62124414224</v>
      </c>
      <c r="CA31" s="106">
        <f t="shared" si="26"/>
        <v>477188.58003010537</v>
      </c>
      <c r="CB31" s="106">
        <v>0</v>
      </c>
    </row>
    <row r="32" spans="2:80" s="51" customFormat="1">
      <c r="B32" s="54">
        <v>27</v>
      </c>
      <c r="C32" s="47" t="s">
        <v>36</v>
      </c>
      <c r="D32" s="190">
        <f>市区町村別_指導対象者群分析!D32</f>
        <v>18947</v>
      </c>
      <c r="E32" s="143">
        <v>17909</v>
      </c>
      <c r="F32" s="171">
        <v>14784885220</v>
      </c>
      <c r="G32" s="173">
        <f t="shared" si="63"/>
        <v>825556.1572393768</v>
      </c>
      <c r="H32" s="190">
        <f>市区町村別_指導対象者群分析!E32</f>
        <v>2831</v>
      </c>
      <c r="I32" s="143">
        <v>2795</v>
      </c>
      <c r="J32" s="171">
        <v>1373627680</v>
      </c>
      <c r="K32" s="173">
        <f t="shared" si="64"/>
        <v>491458.91949910554</v>
      </c>
      <c r="L32" s="190">
        <f>市区町村別_指導対象者群分析!F32</f>
        <v>16116</v>
      </c>
      <c r="M32" s="143">
        <v>15114</v>
      </c>
      <c r="N32" s="171">
        <v>13411257540</v>
      </c>
      <c r="O32" s="173">
        <f t="shared" si="65"/>
        <v>887340.05160778086</v>
      </c>
      <c r="P32" s="104">
        <f>市区町村別_指導対象者群分析!G32</f>
        <v>359</v>
      </c>
      <c r="Q32" s="143">
        <v>357</v>
      </c>
      <c r="R32" s="171">
        <v>186218980</v>
      </c>
      <c r="S32" s="173">
        <f t="shared" si="66"/>
        <v>521621.79271708685</v>
      </c>
      <c r="T32" s="104">
        <f>市区町村別_指導対象者群分析!I32</f>
        <v>697</v>
      </c>
      <c r="U32" s="143">
        <f t="shared" si="0"/>
        <v>691</v>
      </c>
      <c r="V32" s="171">
        <f t="shared" si="0"/>
        <v>381259650</v>
      </c>
      <c r="W32" s="173">
        <f t="shared" si="67"/>
        <v>551750.57887120114</v>
      </c>
      <c r="X32" s="104">
        <f>市区町村別_指導対象者群分析!K32</f>
        <v>296</v>
      </c>
      <c r="Y32" s="143">
        <v>293</v>
      </c>
      <c r="Z32" s="171">
        <v>183942040</v>
      </c>
      <c r="AA32" s="173">
        <f t="shared" si="68"/>
        <v>627788.53242320823</v>
      </c>
      <c r="AB32" s="104">
        <f>市区町村別_指導対象者群分析!M32</f>
        <v>401</v>
      </c>
      <c r="AC32" s="143">
        <v>398</v>
      </c>
      <c r="AD32" s="171">
        <v>197317610</v>
      </c>
      <c r="AE32" s="173">
        <f t="shared" si="69"/>
        <v>495772.8894472362</v>
      </c>
      <c r="AF32" s="104">
        <f>市区町村別_指導対象者群分析!O32</f>
        <v>1</v>
      </c>
      <c r="AG32" s="143">
        <v>1</v>
      </c>
      <c r="AH32" s="171">
        <v>268710</v>
      </c>
      <c r="AI32" s="173">
        <f t="shared" si="70"/>
        <v>268710</v>
      </c>
      <c r="AJ32" s="104">
        <f>市区町村別_指導対象者群分析!Q32</f>
        <v>1774</v>
      </c>
      <c r="AK32" s="143">
        <f t="shared" si="1"/>
        <v>1746</v>
      </c>
      <c r="AL32" s="171">
        <f t="shared" si="1"/>
        <v>805880340</v>
      </c>
      <c r="AM32" s="173">
        <f t="shared" si="71"/>
        <v>461558.04123711342</v>
      </c>
      <c r="AN32" s="104">
        <f>市区町村別_指導対象者群分析!S32</f>
        <v>156</v>
      </c>
      <c r="AO32" s="143">
        <v>141</v>
      </c>
      <c r="AP32" s="171">
        <v>31709060</v>
      </c>
      <c r="AQ32" s="173">
        <f t="shared" si="14"/>
        <v>224886.95035460993</v>
      </c>
      <c r="AR32" s="104">
        <f>市区町村別_指導対象者群分析!U32</f>
        <v>1618</v>
      </c>
      <c r="AS32" s="143">
        <v>1605</v>
      </c>
      <c r="AT32" s="171">
        <v>774171280</v>
      </c>
      <c r="AU32" s="173">
        <f t="shared" si="72"/>
        <v>482349.70716510905</v>
      </c>
      <c r="AV32" s="104">
        <f>市区町村別_指導対象者群分析!W32</f>
        <v>11767</v>
      </c>
      <c r="AW32" s="143">
        <v>11767</v>
      </c>
      <c r="AX32" s="171">
        <v>10846426150</v>
      </c>
      <c r="AY32" s="173">
        <f t="shared" si="73"/>
        <v>921766.47828673408</v>
      </c>
      <c r="AZ32" s="104">
        <f>市区町村別_指導対象者群分析!Y32</f>
        <v>105</v>
      </c>
      <c r="BA32" s="143">
        <v>105</v>
      </c>
      <c r="BB32" s="171">
        <v>57836000</v>
      </c>
      <c r="BC32" s="173">
        <f t="shared" si="74"/>
        <v>550819.04761904757</v>
      </c>
      <c r="BD32" s="104">
        <f>市区町村別_指導対象者群分析!AA32</f>
        <v>4244</v>
      </c>
      <c r="BE32" s="143">
        <f t="shared" si="2"/>
        <v>3242</v>
      </c>
      <c r="BF32" s="171">
        <f t="shared" si="2"/>
        <v>2506995390</v>
      </c>
      <c r="BG32" s="173">
        <f t="shared" si="75"/>
        <v>773286.67180752626</v>
      </c>
      <c r="BH32" s="104">
        <f>市区町村別_指導対象者群分析!AC32</f>
        <v>1235</v>
      </c>
      <c r="BI32" s="143">
        <v>1235</v>
      </c>
      <c r="BJ32" s="171">
        <v>1310724270</v>
      </c>
      <c r="BK32" s="173">
        <f t="shared" si="76"/>
        <v>1061315.1983805669</v>
      </c>
      <c r="BL32" s="104">
        <f>市区町村別_指導対象者群分析!AE32</f>
        <v>3009</v>
      </c>
      <c r="BM32" s="143">
        <v>2007</v>
      </c>
      <c r="BN32" s="171">
        <v>1196271120</v>
      </c>
      <c r="BO32" s="173">
        <f t="shared" si="77"/>
        <v>596049.38714499248</v>
      </c>
      <c r="BP32" s="50"/>
      <c r="BQ32" s="48" t="s">
        <v>29</v>
      </c>
      <c r="BR32" s="106">
        <f t="shared" si="21"/>
        <v>267320.74074074073</v>
      </c>
      <c r="BS32" s="48" t="s">
        <v>29</v>
      </c>
      <c r="BT32" s="106">
        <f t="shared" si="22"/>
        <v>589923.33333333337</v>
      </c>
      <c r="BU32" s="50"/>
      <c r="BV32" s="48" t="str">
        <f t="shared" si="23"/>
        <v>豊能町</v>
      </c>
      <c r="BW32" s="106">
        <f t="shared" si="3"/>
        <v>210874.90066225166</v>
      </c>
      <c r="BX32" s="48" t="str">
        <f t="shared" si="24"/>
        <v>吹田市</v>
      </c>
      <c r="BY32" s="106">
        <f t="shared" si="4"/>
        <v>412996.66666666669</v>
      </c>
      <c r="BZ32" s="106">
        <f t="shared" si="25"/>
        <v>233043.62124414224</v>
      </c>
      <c r="CA32" s="106">
        <f t="shared" si="26"/>
        <v>477188.58003010537</v>
      </c>
      <c r="CB32" s="106">
        <v>0</v>
      </c>
    </row>
    <row r="33" spans="2:80" s="51" customFormat="1">
      <c r="B33" s="54">
        <v>28</v>
      </c>
      <c r="C33" s="47" t="s">
        <v>37</v>
      </c>
      <c r="D33" s="190">
        <f>市区町村別_指導対象者群分析!D33</f>
        <v>15466</v>
      </c>
      <c r="E33" s="143">
        <v>14653</v>
      </c>
      <c r="F33" s="171">
        <v>11859770610</v>
      </c>
      <c r="G33" s="173">
        <f t="shared" si="63"/>
        <v>809374.91366955568</v>
      </c>
      <c r="H33" s="190">
        <f>市区町村別_指導対象者群分析!E33</f>
        <v>2503</v>
      </c>
      <c r="I33" s="143">
        <v>2457</v>
      </c>
      <c r="J33" s="171">
        <v>1153212680</v>
      </c>
      <c r="K33" s="173">
        <f t="shared" si="64"/>
        <v>469358.03011803015</v>
      </c>
      <c r="L33" s="190">
        <f>市区町村別_指導対象者群分析!F33</f>
        <v>12963</v>
      </c>
      <c r="M33" s="143">
        <v>12196</v>
      </c>
      <c r="N33" s="171">
        <v>10706557930</v>
      </c>
      <c r="O33" s="173">
        <f t="shared" si="65"/>
        <v>877874.54329288297</v>
      </c>
      <c r="P33" s="104">
        <f>市区町村別_指導対象者群分析!G33</f>
        <v>325</v>
      </c>
      <c r="Q33" s="143">
        <v>320</v>
      </c>
      <c r="R33" s="171">
        <v>133005130</v>
      </c>
      <c r="S33" s="173">
        <f t="shared" si="66"/>
        <v>415641.03125</v>
      </c>
      <c r="T33" s="104">
        <f>市区町村別_指導対象者群分析!I33</f>
        <v>703</v>
      </c>
      <c r="U33" s="143">
        <f t="shared" si="0"/>
        <v>692</v>
      </c>
      <c r="V33" s="171">
        <f t="shared" si="0"/>
        <v>321960630</v>
      </c>
      <c r="W33" s="173">
        <f t="shared" si="67"/>
        <v>465261.02601156069</v>
      </c>
      <c r="X33" s="104">
        <f>市区町村別_指導対象者群分析!K33</f>
        <v>268</v>
      </c>
      <c r="Y33" s="143">
        <v>264</v>
      </c>
      <c r="Z33" s="171">
        <v>119063220</v>
      </c>
      <c r="AA33" s="173">
        <f t="shared" si="68"/>
        <v>450997.04545454547</v>
      </c>
      <c r="AB33" s="104">
        <f>市区町村別_指導対象者群分析!M33</f>
        <v>435</v>
      </c>
      <c r="AC33" s="143">
        <v>428</v>
      </c>
      <c r="AD33" s="171">
        <v>202897410</v>
      </c>
      <c r="AE33" s="173">
        <f t="shared" si="69"/>
        <v>474059.36915887852</v>
      </c>
      <c r="AF33" s="104">
        <f>市区町村別_指導対象者群分析!O33</f>
        <v>0</v>
      </c>
      <c r="AG33" s="143">
        <v>0</v>
      </c>
      <c r="AH33" s="171">
        <v>0</v>
      </c>
      <c r="AI33" s="173" t="str">
        <f t="shared" si="70"/>
        <v>-</v>
      </c>
      <c r="AJ33" s="104">
        <f>市区町村別_指導対象者群分析!Q33</f>
        <v>1475</v>
      </c>
      <c r="AK33" s="143">
        <f t="shared" si="1"/>
        <v>1445</v>
      </c>
      <c r="AL33" s="171">
        <f t="shared" si="1"/>
        <v>698246920</v>
      </c>
      <c r="AM33" s="173">
        <f t="shared" si="71"/>
        <v>483215.86159169552</v>
      </c>
      <c r="AN33" s="104">
        <f>市区町村別_指導対象者群分析!S33</f>
        <v>146</v>
      </c>
      <c r="AO33" s="143">
        <v>128</v>
      </c>
      <c r="AP33" s="171">
        <v>32616720</v>
      </c>
      <c r="AQ33" s="173">
        <f t="shared" si="14"/>
        <v>254818.125</v>
      </c>
      <c r="AR33" s="104">
        <f>市区町村別_指導対象者群分析!U33</f>
        <v>1329</v>
      </c>
      <c r="AS33" s="143">
        <v>1317</v>
      </c>
      <c r="AT33" s="171">
        <v>665630200</v>
      </c>
      <c r="AU33" s="173">
        <f t="shared" si="72"/>
        <v>505413.9711465452</v>
      </c>
      <c r="AV33" s="104">
        <f>市区町村別_指導対象者群分析!W33</f>
        <v>9584</v>
      </c>
      <c r="AW33" s="143">
        <v>9584</v>
      </c>
      <c r="AX33" s="171">
        <v>8729185290</v>
      </c>
      <c r="AY33" s="173">
        <f t="shared" si="73"/>
        <v>910808.14795492485</v>
      </c>
      <c r="AZ33" s="104">
        <f>市区町村別_指導対象者群分析!Y33</f>
        <v>68</v>
      </c>
      <c r="BA33" s="143">
        <v>68</v>
      </c>
      <c r="BB33" s="171">
        <v>36999530</v>
      </c>
      <c r="BC33" s="173">
        <f t="shared" si="74"/>
        <v>544110.73529411759</v>
      </c>
      <c r="BD33" s="104">
        <f>市区町村別_指導対象者群分析!AA33</f>
        <v>3311</v>
      </c>
      <c r="BE33" s="143">
        <f t="shared" si="2"/>
        <v>2544</v>
      </c>
      <c r="BF33" s="171">
        <f t="shared" si="2"/>
        <v>1940373110</v>
      </c>
      <c r="BG33" s="173">
        <f t="shared" si="75"/>
        <v>762725.27908805036</v>
      </c>
      <c r="BH33" s="104">
        <f>市区町村別_指導対象者群分析!AC33</f>
        <v>881</v>
      </c>
      <c r="BI33" s="143">
        <v>881</v>
      </c>
      <c r="BJ33" s="171">
        <v>887969480</v>
      </c>
      <c r="BK33" s="173">
        <f t="shared" si="76"/>
        <v>1007910.8740068105</v>
      </c>
      <c r="BL33" s="104">
        <f>市区町村別_指導対象者群分析!AE33</f>
        <v>2430</v>
      </c>
      <c r="BM33" s="143">
        <v>1663</v>
      </c>
      <c r="BN33" s="171">
        <v>1052403630</v>
      </c>
      <c r="BO33" s="173">
        <f t="shared" si="77"/>
        <v>632834.41371016239</v>
      </c>
      <c r="BP33" s="50"/>
      <c r="BQ33" s="48" t="s">
        <v>23</v>
      </c>
      <c r="BR33" s="106">
        <f t="shared" si="21"/>
        <v>240957.12538226301</v>
      </c>
      <c r="BS33" s="48" t="s">
        <v>23</v>
      </c>
      <c r="BT33" s="106">
        <f t="shared" si="22"/>
        <v>485722.43827160494</v>
      </c>
      <c r="BU33" s="50"/>
      <c r="BV33" s="48" t="str">
        <f t="shared" si="23"/>
        <v>寝屋川市</v>
      </c>
      <c r="BW33" s="106">
        <f t="shared" si="3"/>
        <v>209890.92672413794</v>
      </c>
      <c r="BX33" s="48" t="str">
        <f t="shared" si="24"/>
        <v>門真市</v>
      </c>
      <c r="BY33" s="106">
        <f t="shared" si="4"/>
        <v>407571.6216216216</v>
      </c>
      <c r="BZ33" s="106">
        <f t="shared" si="25"/>
        <v>233043.62124414224</v>
      </c>
      <c r="CA33" s="106">
        <f t="shared" si="26"/>
        <v>477188.58003010537</v>
      </c>
      <c r="CB33" s="106">
        <v>0</v>
      </c>
    </row>
    <row r="34" spans="2:80" s="51" customFormat="1">
      <c r="B34" s="54">
        <v>29</v>
      </c>
      <c r="C34" s="47" t="s">
        <v>38</v>
      </c>
      <c r="D34" s="190">
        <f>市区町村別_指導対象者群分析!D34</f>
        <v>13532</v>
      </c>
      <c r="E34" s="143">
        <v>12802</v>
      </c>
      <c r="F34" s="171">
        <v>10502419250</v>
      </c>
      <c r="G34" s="173">
        <f>IFERROR(F34/E34,"-")</f>
        <v>820373.32057491015</v>
      </c>
      <c r="H34" s="190">
        <f>市区町村別_指導対象者群分析!E34</f>
        <v>2393</v>
      </c>
      <c r="I34" s="143">
        <v>2355</v>
      </c>
      <c r="J34" s="171">
        <v>1170861210</v>
      </c>
      <c r="K34" s="173">
        <f>IFERROR(J34/I34,"-")</f>
        <v>497180.98089171975</v>
      </c>
      <c r="L34" s="190">
        <f>市区町村別_指導対象者群分析!F34</f>
        <v>11139</v>
      </c>
      <c r="M34" s="143">
        <v>10447</v>
      </c>
      <c r="N34" s="171">
        <v>9331558040</v>
      </c>
      <c r="O34" s="173">
        <f>IFERROR(N34/M34,"-")</f>
        <v>893228.4904757347</v>
      </c>
      <c r="P34" s="104">
        <f>市区町村別_指導対象者群分析!G34</f>
        <v>326</v>
      </c>
      <c r="Q34" s="143">
        <v>318</v>
      </c>
      <c r="R34" s="171">
        <v>156740920</v>
      </c>
      <c r="S34" s="173">
        <f>IFERROR(R34/Q34,"-")</f>
        <v>492895.97484276729</v>
      </c>
      <c r="T34" s="104">
        <f>市区町村別_指導対象者群分析!I34</f>
        <v>641</v>
      </c>
      <c r="U34" s="143">
        <f t="shared" si="0"/>
        <v>635</v>
      </c>
      <c r="V34" s="171">
        <f t="shared" si="0"/>
        <v>322210220</v>
      </c>
      <c r="W34" s="173">
        <f>IFERROR(V34/U34,"-")</f>
        <v>507417.66929133859</v>
      </c>
      <c r="X34" s="104">
        <f>市区町村別_指導対象者群分析!K34</f>
        <v>257</v>
      </c>
      <c r="Y34" s="143">
        <v>257</v>
      </c>
      <c r="Z34" s="171">
        <v>135382820</v>
      </c>
      <c r="AA34" s="173">
        <f>IFERROR(Z34/Y34,"-")</f>
        <v>526781.40077821014</v>
      </c>
      <c r="AB34" s="104">
        <f>市区町村別_指導対象者群分析!M34</f>
        <v>384</v>
      </c>
      <c r="AC34" s="143">
        <v>378</v>
      </c>
      <c r="AD34" s="171">
        <v>186827400</v>
      </c>
      <c r="AE34" s="173">
        <f>IFERROR(AD34/AC34,"-")</f>
        <v>494252.38095238095</v>
      </c>
      <c r="AF34" s="104">
        <f>市区町村別_指導対象者群分析!O34</f>
        <v>1</v>
      </c>
      <c r="AG34" s="143">
        <v>1</v>
      </c>
      <c r="AH34" s="171">
        <v>2974980</v>
      </c>
      <c r="AI34" s="173">
        <f>IFERROR(AH34/AG34,"-")</f>
        <v>2974980</v>
      </c>
      <c r="AJ34" s="104">
        <f>市区町村別_指導対象者群分析!Q34</f>
        <v>1425</v>
      </c>
      <c r="AK34" s="143">
        <f t="shared" si="1"/>
        <v>1401</v>
      </c>
      <c r="AL34" s="171">
        <f t="shared" si="1"/>
        <v>688935090</v>
      </c>
      <c r="AM34" s="173">
        <f>IFERROR(AL34/AK34,"-")</f>
        <v>491745.24625267665</v>
      </c>
      <c r="AN34" s="104">
        <f>市区町村別_指導対象者群分析!S34</f>
        <v>130</v>
      </c>
      <c r="AO34" s="143">
        <v>111</v>
      </c>
      <c r="AP34" s="171">
        <v>28921600</v>
      </c>
      <c r="AQ34" s="173">
        <f t="shared" si="14"/>
        <v>260554.95495495494</v>
      </c>
      <c r="AR34" s="104">
        <f>市区町村別_指導対象者群分析!U34</f>
        <v>1295</v>
      </c>
      <c r="AS34" s="143">
        <v>1290</v>
      </c>
      <c r="AT34" s="171">
        <v>660013490</v>
      </c>
      <c r="AU34" s="173">
        <f>IFERROR(AT34/AS34,"-")</f>
        <v>511638.36434108525</v>
      </c>
      <c r="AV34" s="104">
        <f>市区町村別_指導対象者群分析!W34</f>
        <v>8128</v>
      </c>
      <c r="AW34" s="143">
        <v>8128</v>
      </c>
      <c r="AX34" s="171">
        <v>7691879730</v>
      </c>
      <c r="AY34" s="173">
        <f>IFERROR(AX34/AW34,"-")</f>
        <v>946343.47071850393</v>
      </c>
      <c r="AZ34" s="104">
        <f>市区町村別_指導対象者群分析!Y34</f>
        <v>57</v>
      </c>
      <c r="BA34" s="143">
        <v>57</v>
      </c>
      <c r="BB34" s="171">
        <v>15533340</v>
      </c>
      <c r="BC34" s="173">
        <f>IFERROR(BB34/BA34,"-")</f>
        <v>272514.73684210528</v>
      </c>
      <c r="BD34" s="104">
        <f>市区町村別_指導対象者群分析!AA34</f>
        <v>2954</v>
      </c>
      <c r="BE34" s="143">
        <f t="shared" si="2"/>
        <v>2262</v>
      </c>
      <c r="BF34" s="171">
        <f t="shared" si="2"/>
        <v>1624144970</v>
      </c>
      <c r="BG34" s="173">
        <f>IFERROR(BF34/BE34,"-")</f>
        <v>718012.80725022103</v>
      </c>
      <c r="BH34" s="104">
        <f>市区町村別_指導対象者群分析!AC34</f>
        <v>836</v>
      </c>
      <c r="BI34" s="143">
        <v>836</v>
      </c>
      <c r="BJ34" s="171">
        <v>766090240</v>
      </c>
      <c r="BK34" s="173">
        <f>IFERROR(BJ34/BI34,"-")</f>
        <v>916375.88516746415</v>
      </c>
      <c r="BL34" s="104">
        <f>市区町村別_指導対象者群分析!AE34</f>
        <v>2118</v>
      </c>
      <c r="BM34" s="143">
        <v>1426</v>
      </c>
      <c r="BN34" s="171">
        <v>858054730</v>
      </c>
      <c r="BO34" s="173">
        <f>IFERROR(BN34/BM34,"-")</f>
        <v>601721.40953716694</v>
      </c>
      <c r="BP34" s="50"/>
      <c r="BQ34" s="48" t="s">
        <v>50</v>
      </c>
      <c r="BR34" s="106">
        <f t="shared" si="21"/>
        <v>149170.76923076922</v>
      </c>
      <c r="BS34" s="48" t="s">
        <v>50</v>
      </c>
      <c r="BT34" s="106">
        <f t="shared" si="22"/>
        <v>338400.63829787233</v>
      </c>
      <c r="BU34" s="50"/>
      <c r="BV34" s="48" t="str">
        <f t="shared" si="23"/>
        <v>河内長野市</v>
      </c>
      <c r="BW34" s="106">
        <f t="shared" si="3"/>
        <v>207752.70386266094</v>
      </c>
      <c r="BX34" s="48" t="str">
        <f t="shared" si="24"/>
        <v>豊中市</v>
      </c>
      <c r="BY34" s="106">
        <f t="shared" si="4"/>
        <v>384053.40659340657</v>
      </c>
      <c r="BZ34" s="106">
        <f t="shared" si="25"/>
        <v>233043.62124414224</v>
      </c>
      <c r="CA34" s="106">
        <f t="shared" si="26"/>
        <v>477188.58003010537</v>
      </c>
      <c r="CB34" s="106">
        <v>0</v>
      </c>
    </row>
    <row r="35" spans="2:80" s="51" customFormat="1">
      <c r="B35" s="54">
        <v>30</v>
      </c>
      <c r="C35" s="47" t="s">
        <v>39</v>
      </c>
      <c r="D35" s="190">
        <f>市区町村別_指導対象者群分析!D35</f>
        <v>17962</v>
      </c>
      <c r="E35" s="143">
        <v>17004</v>
      </c>
      <c r="F35" s="171">
        <v>13748383480</v>
      </c>
      <c r="G35" s="173">
        <f t="shared" ref="G35:G37" si="78">IFERROR(F35/E35,"-")</f>
        <v>808538.19571865443</v>
      </c>
      <c r="H35" s="190">
        <f>市区町村別_指導対象者群分析!E35</f>
        <v>2856</v>
      </c>
      <c r="I35" s="143">
        <v>2830</v>
      </c>
      <c r="J35" s="171">
        <v>1396977880</v>
      </c>
      <c r="K35" s="173">
        <f t="shared" ref="K35:K37" si="79">IFERROR(J35/I35,"-")</f>
        <v>493631.7597173145</v>
      </c>
      <c r="L35" s="190">
        <f>市区町村別_指導対象者群分析!F35</f>
        <v>15106</v>
      </c>
      <c r="M35" s="143">
        <v>14174</v>
      </c>
      <c r="N35" s="171">
        <v>12351405600</v>
      </c>
      <c r="O35" s="173">
        <f t="shared" ref="O35:O37" si="80">IFERROR(N35/M35,"-")</f>
        <v>871412.84041202196</v>
      </c>
      <c r="P35" s="104">
        <f>市区町村別_指導対象者群分析!G35</f>
        <v>360</v>
      </c>
      <c r="Q35" s="143">
        <v>358</v>
      </c>
      <c r="R35" s="171">
        <v>159735600</v>
      </c>
      <c r="S35" s="173">
        <f t="shared" si="8"/>
        <v>446188.82681564247</v>
      </c>
      <c r="T35" s="104">
        <f>市区町村別_指導対象者群分析!I35</f>
        <v>750</v>
      </c>
      <c r="U35" s="143">
        <f t="shared" si="0"/>
        <v>742</v>
      </c>
      <c r="V35" s="171">
        <f t="shared" si="0"/>
        <v>357559040</v>
      </c>
      <c r="W35" s="173">
        <f t="shared" si="9"/>
        <v>481885.49865229108</v>
      </c>
      <c r="X35" s="104">
        <f>市区町村別_指導対象者群分析!K35</f>
        <v>250</v>
      </c>
      <c r="Y35" s="143">
        <v>248</v>
      </c>
      <c r="Z35" s="171">
        <v>105157820</v>
      </c>
      <c r="AA35" s="173">
        <f t="shared" si="10"/>
        <v>424023.46774193546</v>
      </c>
      <c r="AB35" s="104">
        <f>市区町村別_指導対象者群分析!M35</f>
        <v>500</v>
      </c>
      <c r="AC35" s="143">
        <v>494</v>
      </c>
      <c r="AD35" s="171">
        <v>252401220</v>
      </c>
      <c r="AE35" s="173">
        <f t="shared" si="11"/>
        <v>510933.64372469636</v>
      </c>
      <c r="AF35" s="104">
        <f>市区町村別_指導対象者群分析!O35</f>
        <v>0</v>
      </c>
      <c r="AG35" s="143">
        <v>0</v>
      </c>
      <c r="AH35" s="171">
        <v>0</v>
      </c>
      <c r="AI35" s="173" t="str">
        <f t="shared" si="12"/>
        <v>-</v>
      </c>
      <c r="AJ35" s="104">
        <f>市区町村別_指導対象者群分析!Q35</f>
        <v>1746</v>
      </c>
      <c r="AK35" s="143">
        <f t="shared" si="1"/>
        <v>1730</v>
      </c>
      <c r="AL35" s="171">
        <f t="shared" si="1"/>
        <v>879683240</v>
      </c>
      <c r="AM35" s="173">
        <f t="shared" si="13"/>
        <v>508487.42196531792</v>
      </c>
      <c r="AN35" s="104">
        <f>市区町村別_指導対象者群分析!S35</f>
        <v>164</v>
      </c>
      <c r="AO35" s="143">
        <v>153</v>
      </c>
      <c r="AP35" s="171">
        <v>33937010</v>
      </c>
      <c r="AQ35" s="173">
        <f t="shared" si="14"/>
        <v>221810.522875817</v>
      </c>
      <c r="AR35" s="104">
        <f>市区町村別_指導対象者群分析!U35</f>
        <v>1582</v>
      </c>
      <c r="AS35" s="143">
        <v>1577</v>
      </c>
      <c r="AT35" s="171">
        <v>845746230</v>
      </c>
      <c r="AU35" s="173">
        <f t="shared" si="15"/>
        <v>536300.71655041212</v>
      </c>
      <c r="AV35" s="104">
        <f>市区町村別_指導対象者群分析!W35</f>
        <v>10914</v>
      </c>
      <c r="AW35" s="143">
        <v>10914</v>
      </c>
      <c r="AX35" s="171">
        <v>9909041930</v>
      </c>
      <c r="AY35" s="173">
        <f t="shared" si="16"/>
        <v>907920.27945757739</v>
      </c>
      <c r="AZ35" s="104">
        <f>市区町村別_指導対象者群分析!Y35</f>
        <v>97</v>
      </c>
      <c r="BA35" s="143">
        <v>97</v>
      </c>
      <c r="BB35" s="171">
        <v>61562260</v>
      </c>
      <c r="BC35" s="173">
        <f t="shared" si="17"/>
        <v>634662.4742268041</v>
      </c>
      <c r="BD35" s="104">
        <f>市区町村別_指導対象者群分析!AA35</f>
        <v>4095</v>
      </c>
      <c r="BE35" s="143">
        <f t="shared" si="2"/>
        <v>3163</v>
      </c>
      <c r="BF35" s="171">
        <f t="shared" si="2"/>
        <v>2380801410</v>
      </c>
      <c r="BG35" s="173">
        <f t="shared" si="18"/>
        <v>752703.57571925386</v>
      </c>
      <c r="BH35" s="104">
        <f>市区町村別_指導対象者群分析!AC35</f>
        <v>1164</v>
      </c>
      <c r="BI35" s="143">
        <v>1164</v>
      </c>
      <c r="BJ35" s="171">
        <v>1145115370</v>
      </c>
      <c r="BK35" s="173">
        <f t="shared" si="19"/>
        <v>983776.09106529213</v>
      </c>
      <c r="BL35" s="104">
        <f>市区町村別_指導対象者群分析!AE35</f>
        <v>2931</v>
      </c>
      <c r="BM35" s="143">
        <v>1999</v>
      </c>
      <c r="BN35" s="171">
        <v>1235686040</v>
      </c>
      <c r="BO35" s="173">
        <f t="shared" si="20"/>
        <v>618152.09604802402</v>
      </c>
      <c r="BP35" s="50"/>
      <c r="BQ35" s="48" t="s">
        <v>18</v>
      </c>
      <c r="BR35" s="106">
        <f t="shared" si="21"/>
        <v>223074.7191011236</v>
      </c>
      <c r="BS35" s="48" t="s">
        <v>18</v>
      </c>
      <c r="BT35" s="106">
        <f t="shared" si="22"/>
        <v>372165.2</v>
      </c>
      <c r="BU35" s="50"/>
      <c r="BV35" s="48" t="str">
        <f t="shared" si="23"/>
        <v>守口市</v>
      </c>
      <c r="BW35" s="106">
        <f t="shared" si="3"/>
        <v>207501.85185185185</v>
      </c>
      <c r="BX35" s="48" t="str">
        <f t="shared" si="24"/>
        <v>守口市</v>
      </c>
      <c r="BY35" s="106">
        <f t="shared" si="4"/>
        <v>381619.4117647059</v>
      </c>
      <c r="BZ35" s="106">
        <f t="shared" si="25"/>
        <v>233043.62124414224</v>
      </c>
      <c r="CA35" s="106">
        <f t="shared" si="26"/>
        <v>477188.58003010537</v>
      </c>
      <c r="CB35" s="106">
        <v>0</v>
      </c>
    </row>
    <row r="36" spans="2:80" s="51" customFormat="1">
      <c r="B36" s="54">
        <v>31</v>
      </c>
      <c r="C36" s="47" t="s">
        <v>40</v>
      </c>
      <c r="D36" s="190">
        <f>市区町村別_指導対象者群分析!D36</f>
        <v>23867</v>
      </c>
      <c r="E36" s="143">
        <v>22492</v>
      </c>
      <c r="F36" s="171">
        <v>17306660930</v>
      </c>
      <c r="G36" s="173">
        <f t="shared" si="78"/>
        <v>769458.51547216787</v>
      </c>
      <c r="H36" s="190">
        <f>市区町村別_指導対象者群分析!E36</f>
        <v>4448</v>
      </c>
      <c r="I36" s="143">
        <v>4360</v>
      </c>
      <c r="J36" s="171">
        <v>1886629410</v>
      </c>
      <c r="K36" s="173">
        <f t="shared" si="79"/>
        <v>432713.16743119265</v>
      </c>
      <c r="L36" s="190">
        <f>市区町村別_指導対象者群分析!F36</f>
        <v>19419</v>
      </c>
      <c r="M36" s="143">
        <v>18132</v>
      </c>
      <c r="N36" s="171">
        <v>15420031520</v>
      </c>
      <c r="O36" s="173">
        <f t="shared" si="80"/>
        <v>850431.91705272452</v>
      </c>
      <c r="P36" s="104">
        <f>市区町村別_指導対象者群分析!G36</f>
        <v>633</v>
      </c>
      <c r="Q36" s="143">
        <v>626</v>
      </c>
      <c r="R36" s="171">
        <v>280377160</v>
      </c>
      <c r="S36" s="173">
        <f t="shared" si="8"/>
        <v>447886.83706070285</v>
      </c>
      <c r="T36" s="104">
        <f>市区町村別_指導対象者群分析!I36</f>
        <v>1170</v>
      </c>
      <c r="U36" s="143">
        <f t="shared" si="0"/>
        <v>1156</v>
      </c>
      <c r="V36" s="171">
        <f t="shared" si="0"/>
        <v>523826730</v>
      </c>
      <c r="W36" s="173">
        <f t="shared" si="9"/>
        <v>453137.30968858133</v>
      </c>
      <c r="X36" s="104">
        <f>市区町村別_指導対象者群分析!K36</f>
        <v>377</v>
      </c>
      <c r="Y36" s="143">
        <v>373</v>
      </c>
      <c r="Z36" s="171">
        <v>186067010</v>
      </c>
      <c r="AA36" s="173">
        <f t="shared" si="10"/>
        <v>498839.1689008043</v>
      </c>
      <c r="AB36" s="104">
        <f>市区町村別_指導対象者群分析!M36</f>
        <v>793</v>
      </c>
      <c r="AC36" s="143">
        <v>783</v>
      </c>
      <c r="AD36" s="171">
        <v>337759720</v>
      </c>
      <c r="AE36" s="173">
        <f t="shared" si="11"/>
        <v>431366.18135376758</v>
      </c>
      <c r="AF36" s="104">
        <f>市区町村別_指導対象者群分析!O36</f>
        <v>1</v>
      </c>
      <c r="AG36" s="143">
        <v>1</v>
      </c>
      <c r="AH36" s="171">
        <v>373840</v>
      </c>
      <c r="AI36" s="173">
        <f t="shared" si="12"/>
        <v>373840</v>
      </c>
      <c r="AJ36" s="104">
        <f>市区町村別_指導対象者群分析!Q36</f>
        <v>2644</v>
      </c>
      <c r="AK36" s="143">
        <f t="shared" si="1"/>
        <v>2577</v>
      </c>
      <c r="AL36" s="171">
        <f t="shared" si="1"/>
        <v>1082051680</v>
      </c>
      <c r="AM36" s="173">
        <f t="shared" si="13"/>
        <v>419888.11796662788</v>
      </c>
      <c r="AN36" s="104">
        <f>市区町村別_指導対象者群分析!S36</f>
        <v>345</v>
      </c>
      <c r="AO36" s="143">
        <v>307</v>
      </c>
      <c r="AP36" s="171">
        <v>74720490</v>
      </c>
      <c r="AQ36" s="173">
        <f t="shared" si="14"/>
        <v>243389.21824104234</v>
      </c>
      <c r="AR36" s="104">
        <f>市区町村別_指導対象者群分析!U36</f>
        <v>2299</v>
      </c>
      <c r="AS36" s="143">
        <v>2270</v>
      </c>
      <c r="AT36" s="171">
        <v>1007331190</v>
      </c>
      <c r="AU36" s="173">
        <f t="shared" si="15"/>
        <v>443758.23348017619</v>
      </c>
      <c r="AV36" s="104">
        <f>市区町村別_指導対象者群分析!W36</f>
        <v>13418</v>
      </c>
      <c r="AW36" s="143">
        <v>13418</v>
      </c>
      <c r="AX36" s="171">
        <v>12260843330</v>
      </c>
      <c r="AY36" s="173">
        <f t="shared" si="16"/>
        <v>913760.86823669693</v>
      </c>
      <c r="AZ36" s="104">
        <f>市区町村別_指導対象者群分析!Y36</f>
        <v>125</v>
      </c>
      <c r="BA36" s="143">
        <v>125</v>
      </c>
      <c r="BB36" s="171">
        <v>54349810</v>
      </c>
      <c r="BC36" s="173">
        <f t="shared" si="17"/>
        <v>434798.48</v>
      </c>
      <c r="BD36" s="104">
        <f>市区町村別_指導対象者群分析!AA36</f>
        <v>5876</v>
      </c>
      <c r="BE36" s="143">
        <f t="shared" si="2"/>
        <v>4589</v>
      </c>
      <c r="BF36" s="171">
        <f t="shared" si="2"/>
        <v>3104838380</v>
      </c>
      <c r="BG36" s="173">
        <f t="shared" si="18"/>
        <v>676582.78056221397</v>
      </c>
      <c r="BH36" s="104">
        <f>市区町村別_指導対象者群分析!AC36</f>
        <v>1572</v>
      </c>
      <c r="BI36" s="143">
        <v>1572</v>
      </c>
      <c r="BJ36" s="171">
        <v>1374809140</v>
      </c>
      <c r="BK36" s="173">
        <f t="shared" si="19"/>
        <v>874560.52162849868</v>
      </c>
      <c r="BL36" s="104">
        <f>市区町村別_指導対象者群分析!AE36</f>
        <v>4304</v>
      </c>
      <c r="BM36" s="143">
        <v>3017</v>
      </c>
      <c r="BN36" s="171">
        <v>1730029240</v>
      </c>
      <c r="BO36" s="173">
        <f t="shared" si="20"/>
        <v>573426.99370235333</v>
      </c>
      <c r="BP36" s="50"/>
      <c r="BQ36" s="48" t="s">
        <v>19</v>
      </c>
      <c r="BR36" s="106">
        <f t="shared" si="21"/>
        <v>223998.84297520661</v>
      </c>
      <c r="BS36" s="48" t="s">
        <v>19</v>
      </c>
      <c r="BT36" s="106">
        <f t="shared" si="22"/>
        <v>459126.61290322582</v>
      </c>
      <c r="BU36" s="50"/>
      <c r="BV36" s="48" t="str">
        <f t="shared" si="23"/>
        <v>松原市</v>
      </c>
      <c r="BW36" s="106">
        <f t="shared" si="3"/>
        <v>204724.53125</v>
      </c>
      <c r="BX36" s="48" t="str">
        <f t="shared" si="24"/>
        <v>島本町</v>
      </c>
      <c r="BY36" s="106">
        <f t="shared" si="4"/>
        <v>378304.21052631579</v>
      </c>
      <c r="BZ36" s="106">
        <f t="shared" si="25"/>
        <v>233043.62124414224</v>
      </c>
      <c r="CA36" s="106">
        <f t="shared" si="26"/>
        <v>477188.58003010537</v>
      </c>
      <c r="CB36" s="106">
        <v>0</v>
      </c>
    </row>
    <row r="37" spans="2:80" s="51" customFormat="1">
      <c r="B37" s="54">
        <v>32</v>
      </c>
      <c r="C37" s="47" t="s">
        <v>41</v>
      </c>
      <c r="D37" s="190">
        <f>市区町村別_指導対象者群分析!D37</f>
        <v>20330</v>
      </c>
      <c r="E37" s="143">
        <v>19226</v>
      </c>
      <c r="F37" s="171">
        <v>16014563720</v>
      </c>
      <c r="G37" s="173">
        <f t="shared" si="78"/>
        <v>832963.88848434412</v>
      </c>
      <c r="H37" s="190">
        <f>市区町村別_指導対象者群分析!E37</f>
        <v>3444</v>
      </c>
      <c r="I37" s="143">
        <v>3395</v>
      </c>
      <c r="J37" s="171">
        <v>1622662720</v>
      </c>
      <c r="K37" s="173">
        <f t="shared" si="79"/>
        <v>477956.61855670105</v>
      </c>
      <c r="L37" s="190">
        <f>市区町村別_指導対象者群分析!F37</f>
        <v>16886</v>
      </c>
      <c r="M37" s="143">
        <v>15831</v>
      </c>
      <c r="N37" s="171">
        <v>14391901000</v>
      </c>
      <c r="O37" s="173">
        <f t="shared" si="80"/>
        <v>909096.14048386074</v>
      </c>
      <c r="P37" s="104">
        <f>市区町村別_指導対象者群分析!G37</f>
        <v>453</v>
      </c>
      <c r="Q37" s="143">
        <v>449</v>
      </c>
      <c r="R37" s="171">
        <v>181463210</v>
      </c>
      <c r="S37" s="173">
        <f t="shared" si="8"/>
        <v>404149.6881959911</v>
      </c>
      <c r="T37" s="104">
        <f>市区町村別_指導対象者群分析!I37</f>
        <v>971</v>
      </c>
      <c r="U37" s="143">
        <f t="shared" si="0"/>
        <v>956</v>
      </c>
      <c r="V37" s="171">
        <f t="shared" si="0"/>
        <v>473329900</v>
      </c>
      <c r="W37" s="173">
        <f t="shared" si="9"/>
        <v>495114.95815899584</v>
      </c>
      <c r="X37" s="104">
        <f>市区町村別_指導対象者群分析!K37</f>
        <v>348</v>
      </c>
      <c r="Y37" s="143">
        <v>345</v>
      </c>
      <c r="Z37" s="171">
        <v>201337280</v>
      </c>
      <c r="AA37" s="173">
        <f t="shared" si="10"/>
        <v>583586.31884057971</v>
      </c>
      <c r="AB37" s="104">
        <f>市区町村別_指導対象者群分析!M37</f>
        <v>623</v>
      </c>
      <c r="AC37" s="143">
        <v>611</v>
      </c>
      <c r="AD37" s="171">
        <v>271992620</v>
      </c>
      <c r="AE37" s="173">
        <f t="shared" si="11"/>
        <v>445159.77086743043</v>
      </c>
      <c r="AF37" s="104">
        <f>市区町村別_指導対象者群分析!O37</f>
        <v>2</v>
      </c>
      <c r="AG37" s="143">
        <v>1</v>
      </c>
      <c r="AH37" s="171">
        <v>179080</v>
      </c>
      <c r="AI37" s="173">
        <f t="shared" si="12"/>
        <v>179080</v>
      </c>
      <c r="AJ37" s="104">
        <f>市区町村別_指導対象者群分析!Q37</f>
        <v>2018</v>
      </c>
      <c r="AK37" s="143">
        <f t="shared" si="1"/>
        <v>1989</v>
      </c>
      <c r="AL37" s="171">
        <f t="shared" si="1"/>
        <v>967690530</v>
      </c>
      <c r="AM37" s="173">
        <f t="shared" si="13"/>
        <v>486521.13122171944</v>
      </c>
      <c r="AN37" s="104">
        <f>市区町村別_指導対象者群分析!S37</f>
        <v>223</v>
      </c>
      <c r="AO37" s="143">
        <v>204</v>
      </c>
      <c r="AP37" s="171">
        <v>49002310</v>
      </c>
      <c r="AQ37" s="173">
        <f t="shared" si="14"/>
        <v>240207.40196078431</v>
      </c>
      <c r="AR37" s="104">
        <f>市区町村別_指導対象者群分析!U37</f>
        <v>1795</v>
      </c>
      <c r="AS37" s="143">
        <v>1785</v>
      </c>
      <c r="AT37" s="171">
        <v>918688220</v>
      </c>
      <c r="AU37" s="173">
        <f t="shared" si="15"/>
        <v>514671.27170868346</v>
      </c>
      <c r="AV37" s="104">
        <f>市区町村別_指導対象者群分析!W37</f>
        <v>12079</v>
      </c>
      <c r="AW37" s="143">
        <v>12079</v>
      </c>
      <c r="AX37" s="171">
        <v>11637346900</v>
      </c>
      <c r="AY37" s="173">
        <f t="shared" si="16"/>
        <v>963436.28611640038</v>
      </c>
      <c r="AZ37" s="104">
        <f>市区町村別_指導対象者群分析!Y37</f>
        <v>106</v>
      </c>
      <c r="BA37" s="143">
        <v>106</v>
      </c>
      <c r="BB37" s="171">
        <v>56928530</v>
      </c>
      <c r="BC37" s="173">
        <f t="shared" si="17"/>
        <v>537061.60377358494</v>
      </c>
      <c r="BD37" s="104">
        <f>市区町村別_指導対象者群分析!AA37</f>
        <v>4701</v>
      </c>
      <c r="BE37" s="143">
        <f t="shared" si="2"/>
        <v>3646</v>
      </c>
      <c r="BF37" s="171">
        <f t="shared" si="2"/>
        <v>2697625570</v>
      </c>
      <c r="BG37" s="173">
        <f t="shared" si="18"/>
        <v>739886.33296763571</v>
      </c>
      <c r="BH37" s="104">
        <f>市区町村別_指導対象者群分析!AC37</f>
        <v>1302</v>
      </c>
      <c r="BI37" s="143">
        <v>1302</v>
      </c>
      <c r="BJ37" s="171">
        <v>1316340690</v>
      </c>
      <c r="BK37" s="173">
        <f t="shared" si="19"/>
        <v>1011014.3548387097</v>
      </c>
      <c r="BL37" s="104">
        <f>市区町村別_指導対象者群分析!AE37</f>
        <v>3399</v>
      </c>
      <c r="BM37" s="143">
        <v>2344</v>
      </c>
      <c r="BN37" s="171">
        <v>1381284880</v>
      </c>
      <c r="BO37" s="173">
        <f t="shared" si="20"/>
        <v>589285.35836177471</v>
      </c>
      <c r="BP37" s="50"/>
      <c r="BQ37" s="48" t="s">
        <v>30</v>
      </c>
      <c r="BR37" s="106">
        <f t="shared" si="21"/>
        <v>211795.59322033898</v>
      </c>
      <c r="BS37" s="48" t="s">
        <v>30</v>
      </c>
      <c r="BT37" s="106">
        <f t="shared" si="22"/>
        <v>258615.90909090909</v>
      </c>
      <c r="BU37" s="50"/>
      <c r="BV37" s="48" t="str">
        <f t="shared" si="23"/>
        <v>摂津市</v>
      </c>
      <c r="BW37" s="106">
        <f t="shared" si="3"/>
        <v>204571.18181818182</v>
      </c>
      <c r="BX37" s="48" t="str">
        <f t="shared" si="24"/>
        <v>富田林市</v>
      </c>
      <c r="BY37" s="106">
        <f t="shared" si="4"/>
        <v>372389.6103896104</v>
      </c>
      <c r="BZ37" s="106">
        <f t="shared" si="25"/>
        <v>233043.62124414224</v>
      </c>
      <c r="CA37" s="106">
        <f t="shared" si="26"/>
        <v>477188.58003010537</v>
      </c>
      <c r="CB37" s="106">
        <v>0</v>
      </c>
    </row>
    <row r="38" spans="2:80" s="51" customFormat="1">
      <c r="B38" s="54">
        <v>33</v>
      </c>
      <c r="C38" s="47" t="s">
        <v>42</v>
      </c>
      <c r="D38" s="190">
        <f>市区町村別_指導対象者群分析!D38</f>
        <v>5756</v>
      </c>
      <c r="E38" s="143">
        <v>5434</v>
      </c>
      <c r="F38" s="171">
        <v>4539762720</v>
      </c>
      <c r="G38" s="173">
        <f>IFERROR(F38/E38,"-")</f>
        <v>835436.64335664338</v>
      </c>
      <c r="H38" s="190">
        <f>市区町村別_指導対象者群分析!E38</f>
        <v>1262</v>
      </c>
      <c r="I38" s="143">
        <v>1253</v>
      </c>
      <c r="J38" s="171">
        <v>605358440</v>
      </c>
      <c r="K38" s="173">
        <f>IFERROR(J38/I38,"-")</f>
        <v>483127.24660814047</v>
      </c>
      <c r="L38" s="190">
        <f>市区町村別_指導対象者群分析!F38</f>
        <v>4494</v>
      </c>
      <c r="M38" s="143">
        <v>4181</v>
      </c>
      <c r="N38" s="171">
        <v>3934404280</v>
      </c>
      <c r="O38" s="173">
        <f>IFERROR(N38/M38,"-")</f>
        <v>941019.91867974168</v>
      </c>
      <c r="P38" s="104">
        <f>市区町村別_指導対象者群分析!G38</f>
        <v>161</v>
      </c>
      <c r="Q38" s="143">
        <v>160</v>
      </c>
      <c r="R38" s="171">
        <v>95056580</v>
      </c>
      <c r="S38" s="173">
        <f>IFERROR(R38/Q38,"-")</f>
        <v>594103.625</v>
      </c>
      <c r="T38" s="104">
        <f>市区町村別_指導対象者群分析!I38</f>
        <v>342</v>
      </c>
      <c r="U38" s="143">
        <f t="shared" si="0"/>
        <v>340</v>
      </c>
      <c r="V38" s="171">
        <f t="shared" si="0"/>
        <v>139098870</v>
      </c>
      <c r="W38" s="173">
        <f>IFERROR(V38/U38,"-")</f>
        <v>409114.32352941175</v>
      </c>
      <c r="X38" s="104">
        <f>市区町村別_指導対象者群分析!K38</f>
        <v>96</v>
      </c>
      <c r="Y38" s="143">
        <v>96</v>
      </c>
      <c r="Z38" s="171">
        <v>45020700</v>
      </c>
      <c r="AA38" s="173">
        <f>IFERROR(Z38/Y38,"-")</f>
        <v>468965.625</v>
      </c>
      <c r="AB38" s="104">
        <f>市区町村別_指導対象者群分析!M38</f>
        <v>246</v>
      </c>
      <c r="AC38" s="143">
        <v>244</v>
      </c>
      <c r="AD38" s="171">
        <v>94078170</v>
      </c>
      <c r="AE38" s="173">
        <f>IFERROR(AD38/AC38,"-")</f>
        <v>385566.2704918033</v>
      </c>
      <c r="AF38" s="104">
        <f>市区町村別_指導対象者群分析!O38</f>
        <v>0</v>
      </c>
      <c r="AG38" s="143">
        <v>0</v>
      </c>
      <c r="AH38" s="171">
        <v>0</v>
      </c>
      <c r="AI38" s="173" t="str">
        <f>IFERROR(AH38/AG38,"-")</f>
        <v>-</v>
      </c>
      <c r="AJ38" s="104">
        <f>市区町村別_指導対象者群分析!Q38</f>
        <v>759</v>
      </c>
      <c r="AK38" s="143">
        <f t="shared" si="1"/>
        <v>753</v>
      </c>
      <c r="AL38" s="171">
        <f t="shared" si="1"/>
        <v>371202990</v>
      </c>
      <c r="AM38" s="173">
        <f>IFERROR(AL38/AK38,"-")</f>
        <v>492965.45816733065</v>
      </c>
      <c r="AN38" s="104">
        <f>市区町村別_指導対象者群分析!S38</f>
        <v>68</v>
      </c>
      <c r="AO38" s="143">
        <v>64</v>
      </c>
      <c r="AP38" s="171">
        <v>13888210</v>
      </c>
      <c r="AQ38" s="173">
        <f t="shared" si="14"/>
        <v>217003.28125</v>
      </c>
      <c r="AR38" s="104">
        <f>市区町村別_指導対象者群分析!U38</f>
        <v>691</v>
      </c>
      <c r="AS38" s="143">
        <v>689</v>
      </c>
      <c r="AT38" s="171">
        <v>357314780</v>
      </c>
      <c r="AU38" s="173">
        <f>IFERROR(AT38/AS38,"-")</f>
        <v>518599.10014513787</v>
      </c>
      <c r="AV38" s="104">
        <f>市区町村別_指導対象者群分析!W38</f>
        <v>3252</v>
      </c>
      <c r="AW38" s="143">
        <v>3252</v>
      </c>
      <c r="AX38" s="171">
        <v>3219061080</v>
      </c>
      <c r="AY38" s="173">
        <f>IFERROR(AX38/AW38,"-")</f>
        <v>989871.1808118081</v>
      </c>
      <c r="AZ38" s="104">
        <f>市区町村別_指導対象者群分析!Y38</f>
        <v>33</v>
      </c>
      <c r="BA38" s="143">
        <v>33</v>
      </c>
      <c r="BB38" s="171">
        <v>12962180</v>
      </c>
      <c r="BC38" s="173">
        <f>IFERROR(BB38/BA38,"-")</f>
        <v>392793.33333333331</v>
      </c>
      <c r="BD38" s="104">
        <f>市区町村別_指導対象者群分析!AA38</f>
        <v>1209</v>
      </c>
      <c r="BE38" s="143">
        <f t="shared" si="2"/>
        <v>896</v>
      </c>
      <c r="BF38" s="171">
        <f t="shared" si="2"/>
        <v>702381020</v>
      </c>
      <c r="BG38" s="173">
        <f>IFERROR(BF38/BE38,"-")</f>
        <v>783907.38839285716</v>
      </c>
      <c r="BH38" s="104">
        <f>市区町村別_指導対象者群分析!AC38</f>
        <v>301</v>
      </c>
      <c r="BI38" s="143">
        <v>301</v>
      </c>
      <c r="BJ38" s="171">
        <v>330110710</v>
      </c>
      <c r="BK38" s="173">
        <f>IFERROR(BJ38/BI38,"-")</f>
        <v>1096713.3222591362</v>
      </c>
      <c r="BL38" s="104">
        <f>市区町村別_指導対象者群分析!AE38</f>
        <v>908</v>
      </c>
      <c r="BM38" s="143">
        <v>595</v>
      </c>
      <c r="BN38" s="171">
        <v>372270310</v>
      </c>
      <c r="BO38" s="173">
        <f>IFERROR(BN38/BM38,"-")</f>
        <v>625664.38655462186</v>
      </c>
      <c r="BP38" s="50"/>
      <c r="BQ38" s="48" t="s">
        <v>51</v>
      </c>
      <c r="BR38" s="106">
        <f t="shared" si="21"/>
        <v>274099.0625</v>
      </c>
      <c r="BS38" s="48" t="s">
        <v>51</v>
      </c>
      <c r="BT38" s="106">
        <f t="shared" si="22"/>
        <v>544089.33333333337</v>
      </c>
      <c r="BU38" s="50"/>
      <c r="BV38" s="48" t="str">
        <f t="shared" si="23"/>
        <v>富田林市</v>
      </c>
      <c r="BW38" s="106">
        <f t="shared" si="3"/>
        <v>197484.38144329897</v>
      </c>
      <c r="BX38" s="48" t="str">
        <f t="shared" si="24"/>
        <v>四條畷市</v>
      </c>
      <c r="BY38" s="106">
        <f t="shared" si="4"/>
        <v>372165.2</v>
      </c>
      <c r="BZ38" s="106">
        <f t="shared" si="25"/>
        <v>233043.62124414224</v>
      </c>
      <c r="CA38" s="106">
        <f t="shared" si="26"/>
        <v>477188.58003010537</v>
      </c>
      <c r="CB38" s="106">
        <v>0</v>
      </c>
    </row>
    <row r="39" spans="2:80" s="51" customFormat="1">
      <c r="B39" s="54">
        <v>34</v>
      </c>
      <c r="C39" s="47" t="s">
        <v>44</v>
      </c>
      <c r="D39" s="190">
        <f>市区町村別_指導対象者群分析!D39</f>
        <v>25873</v>
      </c>
      <c r="E39" s="143">
        <v>24679</v>
      </c>
      <c r="F39" s="171">
        <v>20404487380</v>
      </c>
      <c r="G39" s="173">
        <f t="shared" ref="G39:G45" si="81">IFERROR(F39/E39,"-")</f>
        <v>826795.55006280646</v>
      </c>
      <c r="H39" s="190">
        <f>市区町村別_指導対象者群分析!E39</f>
        <v>4283</v>
      </c>
      <c r="I39" s="143">
        <v>4227</v>
      </c>
      <c r="J39" s="171">
        <v>1923253410</v>
      </c>
      <c r="K39" s="173">
        <f t="shared" ref="K39:K45" si="82">IFERROR(J39/I39,"-")</f>
        <v>454992.52661462029</v>
      </c>
      <c r="L39" s="190">
        <f>市区町村別_指導対象者群分析!F39</f>
        <v>21590</v>
      </c>
      <c r="M39" s="143">
        <v>20452</v>
      </c>
      <c r="N39" s="171">
        <v>18481233970</v>
      </c>
      <c r="O39" s="173">
        <f t="shared" ref="O39:O45" si="83">IFERROR(N39/M39,"-")</f>
        <v>903639.44699784857</v>
      </c>
      <c r="P39" s="104">
        <f>市区町村別_指導対象者群分析!G39</f>
        <v>667</v>
      </c>
      <c r="Q39" s="143">
        <v>665</v>
      </c>
      <c r="R39" s="171">
        <v>305431930</v>
      </c>
      <c r="S39" s="173">
        <f t="shared" ref="S39:S45" si="84">IFERROR(R39/Q39,"-")</f>
        <v>459296.13533834589</v>
      </c>
      <c r="T39" s="104">
        <f>市区町村別_指導対象者群分析!I39</f>
        <v>1278</v>
      </c>
      <c r="U39" s="143">
        <f t="shared" si="0"/>
        <v>1263</v>
      </c>
      <c r="V39" s="171">
        <f t="shared" si="0"/>
        <v>592328740</v>
      </c>
      <c r="W39" s="173">
        <f t="shared" ref="W39:W45" si="85">IFERROR(V39/U39,"-")</f>
        <v>468985.5423594616</v>
      </c>
      <c r="X39" s="104">
        <f>市区町村別_指導対象者群分析!K39</f>
        <v>384</v>
      </c>
      <c r="Y39" s="143">
        <v>381</v>
      </c>
      <c r="Z39" s="171">
        <v>185365050</v>
      </c>
      <c r="AA39" s="173">
        <f t="shared" ref="AA39:AA45" si="86">IFERROR(Z39/Y39,"-")</f>
        <v>486522.44094488188</v>
      </c>
      <c r="AB39" s="104">
        <f>市区町村別_指導対象者群分析!M39</f>
        <v>894</v>
      </c>
      <c r="AC39" s="143">
        <v>882</v>
      </c>
      <c r="AD39" s="171">
        <v>406963690</v>
      </c>
      <c r="AE39" s="173">
        <f t="shared" ref="AE39:AE45" si="87">IFERROR(AD39/AC39,"-")</f>
        <v>461410.07936507935</v>
      </c>
      <c r="AF39" s="104">
        <f>市区町村別_指導対象者群分析!O39</f>
        <v>0</v>
      </c>
      <c r="AG39" s="143">
        <v>0</v>
      </c>
      <c r="AH39" s="171">
        <v>0</v>
      </c>
      <c r="AI39" s="173" t="str">
        <f t="shared" ref="AI39:AI45" si="88">IFERROR(AH39/AG39,"-")</f>
        <v>-</v>
      </c>
      <c r="AJ39" s="104">
        <f>市区町村別_指導対象者群分析!Q39</f>
        <v>2338</v>
      </c>
      <c r="AK39" s="143">
        <f t="shared" si="1"/>
        <v>2299</v>
      </c>
      <c r="AL39" s="171">
        <f t="shared" si="1"/>
        <v>1025492740</v>
      </c>
      <c r="AM39" s="173">
        <f t="shared" ref="AM39:AM45" si="89">IFERROR(AL39/AK39,"-")</f>
        <v>446060.34797738149</v>
      </c>
      <c r="AN39" s="104">
        <f>市区町村別_指導対象者群分析!S39</f>
        <v>200</v>
      </c>
      <c r="AO39" s="143">
        <v>175</v>
      </c>
      <c r="AP39" s="171">
        <v>37971050</v>
      </c>
      <c r="AQ39" s="173">
        <f t="shared" si="14"/>
        <v>216977.42857142858</v>
      </c>
      <c r="AR39" s="104">
        <f>市区町村別_指導対象者群分析!U39</f>
        <v>2138</v>
      </c>
      <c r="AS39" s="143">
        <v>2124</v>
      </c>
      <c r="AT39" s="171">
        <v>987521690</v>
      </c>
      <c r="AU39" s="173">
        <f t="shared" ref="AU39:AU45" si="90">IFERROR(AT39/AS39,"-")</f>
        <v>464934.88229755178</v>
      </c>
      <c r="AV39" s="104">
        <f>市区町村別_指導対象者群分析!W39</f>
        <v>16140</v>
      </c>
      <c r="AW39" s="143">
        <v>16140</v>
      </c>
      <c r="AX39" s="171">
        <v>14903425490</v>
      </c>
      <c r="AY39" s="173">
        <f t="shared" ref="AY39:AY45" si="91">IFERROR(AX39/AW39,"-")</f>
        <v>923384.4789343247</v>
      </c>
      <c r="AZ39" s="104">
        <f>市区町村別_指導対象者群分析!Y39</f>
        <v>132</v>
      </c>
      <c r="BA39" s="143">
        <v>132</v>
      </c>
      <c r="BB39" s="171">
        <v>81570090</v>
      </c>
      <c r="BC39" s="173">
        <f t="shared" ref="BC39:BC45" si="92">IFERROR(BB39/BA39,"-")</f>
        <v>617955.22727272729</v>
      </c>
      <c r="BD39" s="104">
        <f>市区町村別_指導対象者群分析!AA39</f>
        <v>5318</v>
      </c>
      <c r="BE39" s="143">
        <f t="shared" si="2"/>
        <v>4180</v>
      </c>
      <c r="BF39" s="171">
        <f t="shared" si="2"/>
        <v>3496238390</v>
      </c>
      <c r="BG39" s="173">
        <f t="shared" ref="BG39:BG45" si="93">IFERROR(BF39/BE39,"-")</f>
        <v>836420.66746411484</v>
      </c>
      <c r="BH39" s="104">
        <f>市区町村別_指導対象者群分析!AC39</f>
        <v>1513</v>
      </c>
      <c r="BI39" s="143">
        <v>1513</v>
      </c>
      <c r="BJ39" s="171">
        <v>1564519050</v>
      </c>
      <c r="BK39" s="173">
        <f t="shared" ref="BK39:BK45" si="94">IFERROR(BJ39/BI39,"-")</f>
        <v>1034050.9253139459</v>
      </c>
      <c r="BL39" s="104">
        <f>市区町村別_指導対象者群分析!AE39</f>
        <v>3805</v>
      </c>
      <c r="BM39" s="143">
        <v>2667</v>
      </c>
      <c r="BN39" s="171">
        <v>1931719340</v>
      </c>
      <c r="BO39" s="173">
        <f t="shared" ref="BO39:BO45" si="95">IFERROR(BN39/BM39,"-")</f>
        <v>724304.21447319083</v>
      </c>
      <c r="BP39" s="50"/>
      <c r="BQ39" s="48" t="s">
        <v>11</v>
      </c>
      <c r="BR39" s="106">
        <f t="shared" si="21"/>
        <v>162871.71428571429</v>
      </c>
      <c r="BS39" s="48" t="s">
        <v>11</v>
      </c>
      <c r="BT39" s="106">
        <f t="shared" si="22"/>
        <v>378304.21052631579</v>
      </c>
      <c r="BU39" s="50"/>
      <c r="BV39" s="48" t="str">
        <f t="shared" si="23"/>
        <v>熊取町</v>
      </c>
      <c r="BW39" s="106">
        <f t="shared" si="3"/>
        <v>192692.5</v>
      </c>
      <c r="BX39" s="48" t="str">
        <f t="shared" si="24"/>
        <v>枚方市</v>
      </c>
      <c r="BY39" s="106">
        <f t="shared" si="4"/>
        <v>366409.78647686832</v>
      </c>
      <c r="BZ39" s="106">
        <f t="shared" si="25"/>
        <v>233043.62124414224</v>
      </c>
      <c r="CA39" s="106">
        <f t="shared" si="26"/>
        <v>477188.58003010537</v>
      </c>
      <c r="CB39" s="106">
        <v>0</v>
      </c>
    </row>
    <row r="40" spans="2:80" s="51" customFormat="1">
      <c r="B40" s="54">
        <v>35</v>
      </c>
      <c r="C40" s="47" t="s">
        <v>1</v>
      </c>
      <c r="D40" s="190">
        <f>市区町村別_指導対象者群分析!D40</f>
        <v>52879</v>
      </c>
      <c r="E40" s="143">
        <v>50131</v>
      </c>
      <c r="F40" s="171">
        <v>39066680210</v>
      </c>
      <c r="G40" s="173">
        <f t="shared" si="81"/>
        <v>779291.85952803656</v>
      </c>
      <c r="H40" s="190">
        <f>市区町村別_指導対象者群分析!E40</f>
        <v>9538</v>
      </c>
      <c r="I40" s="143">
        <v>9418</v>
      </c>
      <c r="J40" s="171">
        <v>4410846980</v>
      </c>
      <c r="K40" s="173">
        <f t="shared" si="82"/>
        <v>468342.21490762371</v>
      </c>
      <c r="L40" s="190">
        <f>市区町村別_指導対象者群分析!F40</f>
        <v>43341</v>
      </c>
      <c r="M40" s="143">
        <v>40713</v>
      </c>
      <c r="N40" s="171">
        <v>34655833230</v>
      </c>
      <c r="O40" s="173">
        <f t="shared" si="83"/>
        <v>851222.784614251</v>
      </c>
      <c r="P40" s="104">
        <f>市区町村別_指導対象者群分析!G40</f>
        <v>1597</v>
      </c>
      <c r="Q40" s="143">
        <v>1584</v>
      </c>
      <c r="R40" s="171">
        <v>720383560</v>
      </c>
      <c r="S40" s="173">
        <f t="shared" si="84"/>
        <v>454787.60101010103</v>
      </c>
      <c r="T40" s="104">
        <f>市区町村別_指導対象者群分析!I40</f>
        <v>2716</v>
      </c>
      <c r="U40" s="143">
        <f t="shared" si="0"/>
        <v>2689</v>
      </c>
      <c r="V40" s="171">
        <f t="shared" si="0"/>
        <v>1357386170</v>
      </c>
      <c r="W40" s="173">
        <f t="shared" si="85"/>
        <v>504792.17924879136</v>
      </c>
      <c r="X40" s="104">
        <f>市区町村別_指導対象者群分析!K40</f>
        <v>819</v>
      </c>
      <c r="Y40" s="143">
        <v>812</v>
      </c>
      <c r="Z40" s="171">
        <v>413183860</v>
      </c>
      <c r="AA40" s="173">
        <f t="shared" si="86"/>
        <v>508847.11822660099</v>
      </c>
      <c r="AB40" s="104">
        <f>市区町村別_指導対象者群分析!M40</f>
        <v>1897</v>
      </c>
      <c r="AC40" s="143">
        <v>1877</v>
      </c>
      <c r="AD40" s="171">
        <v>944202310</v>
      </c>
      <c r="AE40" s="173">
        <f t="shared" si="87"/>
        <v>503037.99147575919</v>
      </c>
      <c r="AF40" s="104">
        <f>市区町村別_指導対象者群分析!O40</f>
        <v>1</v>
      </c>
      <c r="AG40" s="143">
        <v>1</v>
      </c>
      <c r="AH40" s="171">
        <v>280430</v>
      </c>
      <c r="AI40" s="173">
        <f t="shared" si="88"/>
        <v>280430</v>
      </c>
      <c r="AJ40" s="104">
        <f>市区町村別_指導対象者群分析!Q40</f>
        <v>5224</v>
      </c>
      <c r="AK40" s="143">
        <f t="shared" si="1"/>
        <v>5144</v>
      </c>
      <c r="AL40" s="171">
        <f t="shared" si="1"/>
        <v>2332796820</v>
      </c>
      <c r="AM40" s="173">
        <f t="shared" si="89"/>
        <v>453498.60419906687</v>
      </c>
      <c r="AN40" s="104">
        <f>市区町村別_指導対象者群分析!S40</f>
        <v>509</v>
      </c>
      <c r="AO40" s="143">
        <v>460</v>
      </c>
      <c r="AP40" s="171">
        <v>104638490</v>
      </c>
      <c r="AQ40" s="173">
        <f t="shared" si="14"/>
        <v>227474.97826086957</v>
      </c>
      <c r="AR40" s="104">
        <f>市区町村別_指導対象者群分析!U40</f>
        <v>4715</v>
      </c>
      <c r="AS40" s="143">
        <v>4684</v>
      </c>
      <c r="AT40" s="171">
        <v>2228158330</v>
      </c>
      <c r="AU40" s="173">
        <f t="shared" si="90"/>
        <v>475695.62980358669</v>
      </c>
      <c r="AV40" s="104">
        <f>市区町村別_指導対象者群分析!W40</f>
        <v>30663</v>
      </c>
      <c r="AW40" s="143">
        <v>30663</v>
      </c>
      <c r="AX40" s="171">
        <v>28192956580</v>
      </c>
      <c r="AY40" s="173">
        <f t="shared" si="91"/>
        <v>919445.4743501941</v>
      </c>
      <c r="AZ40" s="104">
        <f>市区町村別_指導対象者群分析!Y40</f>
        <v>273</v>
      </c>
      <c r="BA40" s="143">
        <v>273</v>
      </c>
      <c r="BB40" s="171">
        <v>104846580</v>
      </c>
      <c r="BC40" s="173">
        <f t="shared" si="92"/>
        <v>384053.40659340657</v>
      </c>
      <c r="BD40" s="104">
        <f>市区町村別_指導対象者群分析!AA40</f>
        <v>12405</v>
      </c>
      <c r="BE40" s="143">
        <f t="shared" si="2"/>
        <v>9777</v>
      </c>
      <c r="BF40" s="171">
        <f t="shared" si="2"/>
        <v>6358030070</v>
      </c>
      <c r="BG40" s="173">
        <f t="shared" si="93"/>
        <v>650304.80413214688</v>
      </c>
      <c r="BH40" s="104">
        <f>市区町村別_指導対象者群分析!AC40</f>
        <v>3424</v>
      </c>
      <c r="BI40" s="143">
        <v>3424</v>
      </c>
      <c r="BJ40" s="171">
        <v>3225641810</v>
      </c>
      <c r="BK40" s="173">
        <f t="shared" si="94"/>
        <v>942068.28563084116</v>
      </c>
      <c r="BL40" s="104">
        <f>市区町村別_指導対象者群分析!AE40</f>
        <v>8981</v>
      </c>
      <c r="BM40" s="143">
        <v>6353</v>
      </c>
      <c r="BN40" s="171">
        <v>3132388260</v>
      </c>
      <c r="BO40" s="173">
        <f t="shared" si="95"/>
        <v>493056.54966157721</v>
      </c>
      <c r="BP40" s="50"/>
      <c r="BQ40" s="48" t="s">
        <v>5</v>
      </c>
      <c r="BR40" s="106">
        <f t="shared" si="21"/>
        <v>210874.90066225166</v>
      </c>
      <c r="BS40" s="48" t="s">
        <v>5</v>
      </c>
      <c r="BT40" s="106">
        <f t="shared" si="22"/>
        <v>109243.15789473684</v>
      </c>
      <c r="BU40" s="50"/>
      <c r="BV40" s="48" t="str">
        <f t="shared" si="23"/>
        <v>河南町</v>
      </c>
      <c r="BW40" s="106">
        <f t="shared" si="3"/>
        <v>186521.36363636365</v>
      </c>
      <c r="BX40" s="48" t="str">
        <f t="shared" si="24"/>
        <v>泉南市</v>
      </c>
      <c r="BY40" s="106">
        <f t="shared" si="4"/>
        <v>338400.63829787233</v>
      </c>
      <c r="BZ40" s="106">
        <f t="shared" si="25"/>
        <v>233043.62124414224</v>
      </c>
      <c r="CA40" s="106">
        <f t="shared" si="26"/>
        <v>477188.58003010537</v>
      </c>
      <c r="CB40" s="106">
        <v>0</v>
      </c>
    </row>
    <row r="41" spans="2:80" s="51" customFormat="1">
      <c r="B41" s="54">
        <v>36</v>
      </c>
      <c r="C41" s="47" t="s">
        <v>2</v>
      </c>
      <c r="D41" s="190">
        <f>市区町村別_指導対象者群分析!D41</f>
        <v>14741</v>
      </c>
      <c r="E41" s="143">
        <v>13999</v>
      </c>
      <c r="F41" s="171">
        <v>10630623090</v>
      </c>
      <c r="G41" s="173">
        <f t="shared" si="81"/>
        <v>759384.46246160439</v>
      </c>
      <c r="H41" s="190">
        <f>市区町村別_指導対象者群分析!E41</f>
        <v>5699</v>
      </c>
      <c r="I41" s="143">
        <v>5636</v>
      </c>
      <c r="J41" s="171">
        <v>2849181690</v>
      </c>
      <c r="K41" s="173">
        <f t="shared" si="82"/>
        <v>505532.59226401703</v>
      </c>
      <c r="L41" s="190">
        <f>市区町村別_指導対象者群分析!F41</f>
        <v>9042</v>
      </c>
      <c r="M41" s="143">
        <v>8363</v>
      </c>
      <c r="N41" s="171">
        <v>7781441400</v>
      </c>
      <c r="O41" s="173">
        <f t="shared" si="83"/>
        <v>930460.5285184742</v>
      </c>
      <c r="P41" s="104">
        <f>市区町村別_指導対象者群分析!G41</f>
        <v>837</v>
      </c>
      <c r="Q41" s="143">
        <v>826</v>
      </c>
      <c r="R41" s="171">
        <v>386931960</v>
      </c>
      <c r="S41" s="173">
        <f t="shared" si="84"/>
        <v>468440.62953995157</v>
      </c>
      <c r="T41" s="104">
        <f>市区町村別_指導対象者群分析!I41</f>
        <v>984</v>
      </c>
      <c r="U41" s="143">
        <f t="shared" si="0"/>
        <v>974</v>
      </c>
      <c r="V41" s="171">
        <f t="shared" si="0"/>
        <v>451021060</v>
      </c>
      <c r="W41" s="173">
        <f t="shared" si="85"/>
        <v>463060.63655030803</v>
      </c>
      <c r="X41" s="104">
        <f>市区町村別_指導対象者群分析!K41</f>
        <v>6</v>
      </c>
      <c r="Y41" s="143">
        <v>6</v>
      </c>
      <c r="Z41" s="171">
        <v>3987240</v>
      </c>
      <c r="AA41" s="173">
        <f t="shared" si="86"/>
        <v>664540</v>
      </c>
      <c r="AB41" s="104">
        <f>市区町村別_指導対象者群分析!M41</f>
        <v>978</v>
      </c>
      <c r="AC41" s="143">
        <v>968</v>
      </c>
      <c r="AD41" s="171">
        <v>447033820</v>
      </c>
      <c r="AE41" s="173">
        <f t="shared" si="87"/>
        <v>461811.79752066114</v>
      </c>
      <c r="AF41" s="104">
        <f>市区町村別_指導対象者群分析!O41</f>
        <v>744</v>
      </c>
      <c r="AG41" s="143">
        <v>739</v>
      </c>
      <c r="AH41" s="171">
        <v>387214330</v>
      </c>
      <c r="AI41" s="173">
        <f t="shared" si="88"/>
        <v>523970.67658998648</v>
      </c>
      <c r="AJ41" s="104">
        <f>市区町村別_指導対象者群分析!Q41</f>
        <v>3134</v>
      </c>
      <c r="AK41" s="143">
        <f t="shared" si="1"/>
        <v>3097</v>
      </c>
      <c r="AL41" s="171">
        <f t="shared" si="1"/>
        <v>1624014340</v>
      </c>
      <c r="AM41" s="173">
        <f t="shared" si="89"/>
        <v>524383.06102680007</v>
      </c>
      <c r="AN41" s="104">
        <f>市区町村別_指導対象者群分析!S41</f>
        <v>276</v>
      </c>
      <c r="AO41" s="143">
        <v>251</v>
      </c>
      <c r="AP41" s="171">
        <v>56351550</v>
      </c>
      <c r="AQ41" s="173">
        <f t="shared" si="14"/>
        <v>224508.1673306773</v>
      </c>
      <c r="AR41" s="104">
        <f>市区町村別_指導対象者群分析!U41</f>
        <v>2858</v>
      </c>
      <c r="AS41" s="143">
        <v>2846</v>
      </c>
      <c r="AT41" s="171">
        <v>1567662790</v>
      </c>
      <c r="AU41" s="173">
        <f t="shared" si="90"/>
        <v>550830.21433591004</v>
      </c>
      <c r="AV41" s="104">
        <f>市区町村別_指導対象者群分析!W41</f>
        <v>6032</v>
      </c>
      <c r="AW41" s="143">
        <v>6032</v>
      </c>
      <c r="AX41" s="171">
        <v>6063887800</v>
      </c>
      <c r="AY41" s="173">
        <f t="shared" si="91"/>
        <v>1005286.4389920424</v>
      </c>
      <c r="AZ41" s="104">
        <f>市区町村別_指導対象者群分析!Y41</f>
        <v>81</v>
      </c>
      <c r="BA41" s="143">
        <v>81</v>
      </c>
      <c r="BB41" s="171">
        <v>47195230</v>
      </c>
      <c r="BC41" s="173">
        <f t="shared" si="92"/>
        <v>582657.16049382719</v>
      </c>
      <c r="BD41" s="104">
        <f>市区町村別_指導対象者群分析!AA41</f>
        <v>2929</v>
      </c>
      <c r="BE41" s="143">
        <f t="shared" si="2"/>
        <v>2250</v>
      </c>
      <c r="BF41" s="171">
        <f t="shared" si="2"/>
        <v>1670358370</v>
      </c>
      <c r="BG41" s="173">
        <f t="shared" si="93"/>
        <v>742381.49777777772</v>
      </c>
      <c r="BH41" s="104">
        <f>市区町村別_指導対象者群分析!AC41</f>
        <v>774</v>
      </c>
      <c r="BI41" s="143">
        <v>774</v>
      </c>
      <c r="BJ41" s="171">
        <v>809009540</v>
      </c>
      <c r="BK41" s="173">
        <f t="shared" si="94"/>
        <v>1045231.9638242894</v>
      </c>
      <c r="BL41" s="104">
        <f>市区町村別_指導対象者群分析!AE41</f>
        <v>2155</v>
      </c>
      <c r="BM41" s="143">
        <v>1476</v>
      </c>
      <c r="BN41" s="171">
        <v>861348830</v>
      </c>
      <c r="BO41" s="173">
        <f t="shared" si="95"/>
        <v>583569.66802168021</v>
      </c>
      <c r="BP41" s="50"/>
      <c r="BQ41" s="48" t="s">
        <v>6</v>
      </c>
      <c r="BR41" s="106">
        <f t="shared" si="21"/>
        <v>126094.28571428571</v>
      </c>
      <c r="BS41" s="48" t="s">
        <v>6</v>
      </c>
      <c r="BT41" s="106">
        <f t="shared" si="22"/>
        <v>645157.69230769225</v>
      </c>
      <c r="BU41" s="50"/>
      <c r="BV41" s="48" t="str">
        <f t="shared" si="23"/>
        <v>貝塚市</v>
      </c>
      <c r="BW41" s="106">
        <f t="shared" si="3"/>
        <v>186481.75824175825</v>
      </c>
      <c r="BX41" s="48" t="str">
        <f t="shared" si="24"/>
        <v>寝屋川市</v>
      </c>
      <c r="BY41" s="106">
        <f t="shared" si="4"/>
        <v>320759.81481481483</v>
      </c>
      <c r="BZ41" s="106">
        <f t="shared" si="25"/>
        <v>233043.62124414224</v>
      </c>
      <c r="CA41" s="106">
        <f t="shared" si="26"/>
        <v>477188.58003010537</v>
      </c>
      <c r="CB41" s="106">
        <v>0</v>
      </c>
    </row>
    <row r="42" spans="2:80" s="51" customFormat="1">
      <c r="B42" s="54">
        <v>37</v>
      </c>
      <c r="C42" s="47" t="s">
        <v>3</v>
      </c>
      <c r="D42" s="190">
        <f>市区町村別_指導対象者群分析!D42</f>
        <v>44931</v>
      </c>
      <c r="E42" s="143">
        <v>42784</v>
      </c>
      <c r="F42" s="171">
        <v>33985719830</v>
      </c>
      <c r="G42" s="173">
        <f t="shared" si="81"/>
        <v>794355.82998317131</v>
      </c>
      <c r="H42" s="190">
        <f>市区町村別_指導対象者群分析!E42</f>
        <v>14190</v>
      </c>
      <c r="I42" s="143">
        <v>14025</v>
      </c>
      <c r="J42" s="171">
        <v>7099149430</v>
      </c>
      <c r="K42" s="173">
        <f t="shared" si="82"/>
        <v>506178.21247771836</v>
      </c>
      <c r="L42" s="190">
        <f>市区町村別_指導対象者群分析!F42</f>
        <v>30741</v>
      </c>
      <c r="M42" s="143">
        <v>28759</v>
      </c>
      <c r="N42" s="171">
        <v>26886570400</v>
      </c>
      <c r="O42" s="173">
        <f t="shared" si="83"/>
        <v>934892.3954240412</v>
      </c>
      <c r="P42" s="104">
        <f>市区町村別_指導対象者群分析!G42</f>
        <v>2208</v>
      </c>
      <c r="Q42" s="143">
        <v>2184</v>
      </c>
      <c r="R42" s="171">
        <v>1180715320</v>
      </c>
      <c r="S42" s="173">
        <f t="shared" si="84"/>
        <v>540620.5677655678</v>
      </c>
      <c r="T42" s="104">
        <f>市区町村別_指導対象者群分析!I42</f>
        <v>3780</v>
      </c>
      <c r="U42" s="143">
        <f t="shared" si="0"/>
        <v>3749</v>
      </c>
      <c r="V42" s="171">
        <f t="shared" si="0"/>
        <v>1923295890</v>
      </c>
      <c r="W42" s="173">
        <f t="shared" si="85"/>
        <v>513015.70818885037</v>
      </c>
      <c r="X42" s="104">
        <f>市区町村別_指導対象者群分析!K42</f>
        <v>847</v>
      </c>
      <c r="Y42" s="143">
        <v>844</v>
      </c>
      <c r="Z42" s="171">
        <v>456922070</v>
      </c>
      <c r="AA42" s="173">
        <f t="shared" si="86"/>
        <v>541376.86018957349</v>
      </c>
      <c r="AB42" s="104">
        <f>市区町村別_指導対象者群分析!M42</f>
        <v>2933</v>
      </c>
      <c r="AC42" s="143">
        <v>2905</v>
      </c>
      <c r="AD42" s="171">
        <v>1466373820</v>
      </c>
      <c r="AE42" s="173">
        <f t="shared" si="87"/>
        <v>504775.84165232361</v>
      </c>
      <c r="AF42" s="104">
        <f>市区町村別_指導対象者群分析!O42</f>
        <v>1</v>
      </c>
      <c r="AG42" s="143">
        <v>1</v>
      </c>
      <c r="AH42" s="171">
        <v>22120</v>
      </c>
      <c r="AI42" s="173">
        <f t="shared" si="88"/>
        <v>22120</v>
      </c>
      <c r="AJ42" s="104">
        <f>市区町村別_指導対象者群分析!Q42</f>
        <v>8201</v>
      </c>
      <c r="AK42" s="143">
        <f t="shared" si="1"/>
        <v>8091</v>
      </c>
      <c r="AL42" s="171">
        <f t="shared" si="1"/>
        <v>3995116100</v>
      </c>
      <c r="AM42" s="173">
        <f t="shared" si="89"/>
        <v>493772.84637251269</v>
      </c>
      <c r="AN42" s="104">
        <f>市区町村別_指導対象者群分析!S42</f>
        <v>676</v>
      </c>
      <c r="AO42" s="143">
        <v>625</v>
      </c>
      <c r="AP42" s="171">
        <v>142820560</v>
      </c>
      <c r="AQ42" s="173">
        <f t="shared" si="14"/>
        <v>228512.89600000001</v>
      </c>
      <c r="AR42" s="104">
        <f>市区町村別_指導対象者群分析!U42</f>
        <v>7525</v>
      </c>
      <c r="AS42" s="143">
        <v>7466</v>
      </c>
      <c r="AT42" s="171">
        <v>3852295540</v>
      </c>
      <c r="AU42" s="173">
        <f t="shared" si="90"/>
        <v>515978.50790249131</v>
      </c>
      <c r="AV42" s="104">
        <f>市区町村別_指導対象者群分析!W42</f>
        <v>21788</v>
      </c>
      <c r="AW42" s="143">
        <v>21788</v>
      </c>
      <c r="AX42" s="171">
        <v>21793912200</v>
      </c>
      <c r="AY42" s="173">
        <f t="shared" si="91"/>
        <v>1000271.3512024968</v>
      </c>
      <c r="AZ42" s="104">
        <f>市区町村別_指導対象者群分析!Y42</f>
        <v>204</v>
      </c>
      <c r="BA42" s="143">
        <v>204</v>
      </c>
      <c r="BB42" s="171">
        <v>84251320</v>
      </c>
      <c r="BC42" s="173">
        <f t="shared" si="92"/>
        <v>412996.66666666669</v>
      </c>
      <c r="BD42" s="104">
        <f>市区町村別_指導対象者群分析!AA42</f>
        <v>8749</v>
      </c>
      <c r="BE42" s="143">
        <f t="shared" si="2"/>
        <v>6767</v>
      </c>
      <c r="BF42" s="171">
        <f t="shared" si="2"/>
        <v>5008406880</v>
      </c>
      <c r="BG42" s="173">
        <f t="shared" si="93"/>
        <v>740122.19299541891</v>
      </c>
      <c r="BH42" s="104">
        <f>市区町村別_指導対象者群分析!AC42</f>
        <v>2457</v>
      </c>
      <c r="BI42" s="143">
        <v>2457</v>
      </c>
      <c r="BJ42" s="171">
        <v>2648980990</v>
      </c>
      <c r="BK42" s="173">
        <f t="shared" si="94"/>
        <v>1078136.3410663411</v>
      </c>
      <c r="BL42" s="104">
        <f>市区町村別_指導対象者群分析!AE42</f>
        <v>6292</v>
      </c>
      <c r="BM42" s="143">
        <v>4310</v>
      </c>
      <c r="BN42" s="171">
        <v>2359425890</v>
      </c>
      <c r="BO42" s="173">
        <f t="shared" si="95"/>
        <v>547430.60092807421</v>
      </c>
      <c r="BP42" s="50"/>
      <c r="BQ42" s="48" t="s">
        <v>52</v>
      </c>
      <c r="BR42" s="106">
        <f t="shared" si="21"/>
        <v>223745.86206896551</v>
      </c>
      <c r="BS42" s="48" t="s">
        <v>52</v>
      </c>
      <c r="BT42" s="106">
        <f t="shared" si="22"/>
        <v>528861.11111111112</v>
      </c>
      <c r="BU42" s="50"/>
      <c r="BV42" s="48" t="str">
        <f t="shared" si="23"/>
        <v>太子町</v>
      </c>
      <c r="BW42" s="106">
        <f t="shared" si="3"/>
        <v>185194.58333333334</v>
      </c>
      <c r="BX42" s="48" t="str">
        <f t="shared" si="24"/>
        <v>熊取町</v>
      </c>
      <c r="BY42" s="106">
        <f t="shared" si="4"/>
        <v>285766.66666666669</v>
      </c>
      <c r="BZ42" s="106">
        <f t="shared" si="25"/>
        <v>233043.62124414224</v>
      </c>
      <c r="CA42" s="106">
        <f t="shared" si="26"/>
        <v>477188.58003010537</v>
      </c>
      <c r="CB42" s="106">
        <v>0</v>
      </c>
    </row>
    <row r="43" spans="2:80" s="51" customFormat="1">
      <c r="B43" s="54">
        <v>38</v>
      </c>
      <c r="C43" s="97" t="s">
        <v>45</v>
      </c>
      <c r="D43" s="196">
        <f>市区町村別_指導対象者群分析!D43</f>
        <v>9375</v>
      </c>
      <c r="E43" s="143">
        <v>8953</v>
      </c>
      <c r="F43" s="171">
        <v>7123398270</v>
      </c>
      <c r="G43" s="173">
        <f t="shared" si="81"/>
        <v>795643.72500837711</v>
      </c>
      <c r="H43" s="196">
        <f>市区町村別_指導対象者群分析!E43</f>
        <v>2142</v>
      </c>
      <c r="I43" s="143">
        <v>2127</v>
      </c>
      <c r="J43" s="171">
        <v>1054478840</v>
      </c>
      <c r="K43" s="173">
        <f t="shared" si="82"/>
        <v>495758.74000940291</v>
      </c>
      <c r="L43" s="196">
        <f>市区町村別_指導対象者群分析!F43</f>
        <v>7233</v>
      </c>
      <c r="M43" s="143">
        <v>6826</v>
      </c>
      <c r="N43" s="171">
        <v>6068919430</v>
      </c>
      <c r="O43" s="173">
        <f t="shared" si="83"/>
        <v>889088.6946967477</v>
      </c>
      <c r="P43" s="104">
        <f>市区町村別_指導対象者群分析!G43</f>
        <v>333</v>
      </c>
      <c r="Q43" s="143">
        <v>331</v>
      </c>
      <c r="R43" s="171">
        <v>176115410</v>
      </c>
      <c r="S43" s="173">
        <f t="shared" si="84"/>
        <v>532070.72507552872</v>
      </c>
      <c r="T43" s="104">
        <f>市区町村別_指導対象者群分析!I43</f>
        <v>672</v>
      </c>
      <c r="U43" s="143">
        <f t="shared" si="0"/>
        <v>670</v>
      </c>
      <c r="V43" s="171">
        <f t="shared" si="0"/>
        <v>316607400</v>
      </c>
      <c r="W43" s="173">
        <f t="shared" si="85"/>
        <v>472548.35820895521</v>
      </c>
      <c r="X43" s="104">
        <f>市区町村別_指導対象者群分析!K43</f>
        <v>148</v>
      </c>
      <c r="Y43" s="143">
        <v>147</v>
      </c>
      <c r="Z43" s="171">
        <v>64262960</v>
      </c>
      <c r="AA43" s="173">
        <f t="shared" si="86"/>
        <v>437162.99319727893</v>
      </c>
      <c r="AB43" s="104">
        <f>市区町村別_指導対象者群分析!M43</f>
        <v>524</v>
      </c>
      <c r="AC43" s="143">
        <v>523</v>
      </c>
      <c r="AD43" s="171">
        <v>252344440</v>
      </c>
      <c r="AE43" s="173">
        <f t="shared" si="87"/>
        <v>482494.14913957933</v>
      </c>
      <c r="AF43" s="104">
        <f>市区町村別_指導対象者群分析!O43</f>
        <v>1</v>
      </c>
      <c r="AG43" s="143">
        <v>1</v>
      </c>
      <c r="AH43" s="171">
        <v>146820</v>
      </c>
      <c r="AI43" s="173">
        <f t="shared" si="88"/>
        <v>146820</v>
      </c>
      <c r="AJ43" s="104">
        <f>市区町村別_指導対象者群分析!Q43</f>
        <v>1136</v>
      </c>
      <c r="AK43" s="143">
        <f t="shared" si="1"/>
        <v>1125</v>
      </c>
      <c r="AL43" s="171">
        <f t="shared" si="1"/>
        <v>561609210</v>
      </c>
      <c r="AM43" s="173">
        <f t="shared" si="89"/>
        <v>499208.18666666665</v>
      </c>
      <c r="AN43" s="104">
        <f>市区町村別_指導対象者群分析!S43</f>
        <v>77</v>
      </c>
      <c r="AO43" s="143">
        <v>71</v>
      </c>
      <c r="AP43" s="171">
        <v>22711380</v>
      </c>
      <c r="AQ43" s="173">
        <f t="shared" si="14"/>
        <v>319878.59154929576</v>
      </c>
      <c r="AR43" s="104">
        <f>市区町村別_指導対象者群分析!U43</f>
        <v>1059</v>
      </c>
      <c r="AS43" s="143">
        <v>1054</v>
      </c>
      <c r="AT43" s="171">
        <v>538897830</v>
      </c>
      <c r="AU43" s="173">
        <f t="shared" si="90"/>
        <v>511288.26375711575</v>
      </c>
      <c r="AV43" s="104">
        <f>市区町村別_指導対象者群分析!W43</f>
        <v>5417</v>
      </c>
      <c r="AW43" s="143">
        <v>5417</v>
      </c>
      <c r="AX43" s="171">
        <v>5013974420</v>
      </c>
      <c r="AY43" s="173">
        <f t="shared" si="91"/>
        <v>925599.85600886098</v>
      </c>
      <c r="AZ43" s="104">
        <f>市区町村別_指導対象者群分析!Y43</f>
        <v>48</v>
      </c>
      <c r="BA43" s="143">
        <v>48</v>
      </c>
      <c r="BB43" s="171">
        <v>32060540</v>
      </c>
      <c r="BC43" s="173">
        <f t="shared" si="92"/>
        <v>667927.91666666663</v>
      </c>
      <c r="BD43" s="104">
        <f>市区町村別_指導対象者群分析!AA43</f>
        <v>1768</v>
      </c>
      <c r="BE43" s="143">
        <f t="shared" si="2"/>
        <v>1361</v>
      </c>
      <c r="BF43" s="171">
        <f t="shared" si="2"/>
        <v>1022884470</v>
      </c>
      <c r="BG43" s="173">
        <f t="shared" si="93"/>
        <v>751568.3100661278</v>
      </c>
      <c r="BH43" s="104">
        <f>市区町村別_指導対象者群分析!AC43</f>
        <v>520</v>
      </c>
      <c r="BI43" s="143">
        <v>520</v>
      </c>
      <c r="BJ43" s="171">
        <v>547526500</v>
      </c>
      <c r="BK43" s="173">
        <f t="shared" si="94"/>
        <v>1052935.576923077</v>
      </c>
      <c r="BL43" s="104">
        <f>市区町村別_指導対象者群分析!AE43</f>
        <v>1248</v>
      </c>
      <c r="BM43" s="143">
        <v>841</v>
      </c>
      <c r="BN43" s="171">
        <v>475357970</v>
      </c>
      <c r="BO43" s="173">
        <f t="shared" si="95"/>
        <v>565229.45303210465</v>
      </c>
      <c r="BP43" s="50"/>
      <c r="BQ43" s="48" t="s">
        <v>53</v>
      </c>
      <c r="BR43" s="106">
        <f t="shared" si="21"/>
        <v>192692.5</v>
      </c>
      <c r="BS43" s="48" t="s">
        <v>53</v>
      </c>
      <c r="BT43" s="106">
        <f t="shared" si="22"/>
        <v>285766.66666666669</v>
      </c>
      <c r="BU43" s="50"/>
      <c r="BV43" s="48" t="str">
        <f t="shared" si="23"/>
        <v>岬町</v>
      </c>
      <c r="BW43" s="106">
        <f t="shared" si="3"/>
        <v>163849</v>
      </c>
      <c r="BX43" s="48" t="str">
        <f t="shared" si="24"/>
        <v>大阪狭山市</v>
      </c>
      <c r="BY43" s="106">
        <f t="shared" si="4"/>
        <v>258615.90909090909</v>
      </c>
      <c r="BZ43" s="106">
        <f t="shared" si="25"/>
        <v>233043.62124414224</v>
      </c>
      <c r="CA43" s="106">
        <f t="shared" si="26"/>
        <v>477188.58003010537</v>
      </c>
      <c r="CB43" s="106">
        <v>0</v>
      </c>
    </row>
    <row r="44" spans="2:80" s="51" customFormat="1">
      <c r="B44" s="54">
        <v>39</v>
      </c>
      <c r="C44" s="97" t="s">
        <v>8</v>
      </c>
      <c r="D44" s="196">
        <f>市区町村別_指導対象者群分析!D44</f>
        <v>53878</v>
      </c>
      <c r="E44" s="143">
        <v>51321</v>
      </c>
      <c r="F44" s="171">
        <v>40381503610</v>
      </c>
      <c r="G44" s="173">
        <f t="shared" si="81"/>
        <v>786841.71411313105</v>
      </c>
      <c r="H44" s="196">
        <f>市区町村別_指導対象者群分析!E44</f>
        <v>15144</v>
      </c>
      <c r="I44" s="143">
        <v>14991</v>
      </c>
      <c r="J44" s="171">
        <v>7408588850</v>
      </c>
      <c r="K44" s="173">
        <f t="shared" si="82"/>
        <v>494202.44480021344</v>
      </c>
      <c r="L44" s="196">
        <f>市区町村別_指導対象者群分析!F44</f>
        <v>38734</v>
      </c>
      <c r="M44" s="143">
        <v>36330</v>
      </c>
      <c r="N44" s="171">
        <v>32972914760</v>
      </c>
      <c r="O44" s="173">
        <f t="shared" si="83"/>
        <v>907594.68097990646</v>
      </c>
      <c r="P44" s="104">
        <f>市区町村別_指導対象者群分析!G44</f>
        <v>2434</v>
      </c>
      <c r="Q44" s="143">
        <v>2420</v>
      </c>
      <c r="R44" s="171">
        <v>1148864280</v>
      </c>
      <c r="S44" s="173">
        <f t="shared" si="84"/>
        <v>474737.30578512396</v>
      </c>
      <c r="T44" s="104">
        <f>市区町村別_指導対象者群分析!I44</f>
        <v>4130</v>
      </c>
      <c r="U44" s="143">
        <f t="shared" si="0"/>
        <v>4104</v>
      </c>
      <c r="V44" s="171">
        <f t="shared" si="0"/>
        <v>2125347400</v>
      </c>
      <c r="W44" s="173">
        <f t="shared" si="85"/>
        <v>517872.17348927876</v>
      </c>
      <c r="X44" s="104">
        <f>市区町村別_指導対象者群分析!K44</f>
        <v>1363</v>
      </c>
      <c r="Y44" s="143">
        <v>1360</v>
      </c>
      <c r="Z44" s="171">
        <v>721854910</v>
      </c>
      <c r="AA44" s="173">
        <f t="shared" si="86"/>
        <v>530775.66911764711</v>
      </c>
      <c r="AB44" s="104">
        <f>市区町村別_指導対象者群分析!M44</f>
        <v>2767</v>
      </c>
      <c r="AC44" s="143">
        <v>2744</v>
      </c>
      <c r="AD44" s="171">
        <v>1403492490</v>
      </c>
      <c r="AE44" s="173">
        <f t="shared" si="87"/>
        <v>511476.85495626822</v>
      </c>
      <c r="AF44" s="104">
        <f>市区町村別_指導対象者群分析!O44</f>
        <v>23</v>
      </c>
      <c r="AG44" s="143">
        <v>23</v>
      </c>
      <c r="AH44" s="171">
        <v>18470390</v>
      </c>
      <c r="AI44" s="173">
        <f t="shared" si="88"/>
        <v>803060.43478260865</v>
      </c>
      <c r="AJ44" s="104">
        <f>市区町村別_指導対象者群分析!Q44</f>
        <v>8557</v>
      </c>
      <c r="AK44" s="143">
        <f t="shared" si="1"/>
        <v>8444</v>
      </c>
      <c r="AL44" s="171">
        <f t="shared" si="1"/>
        <v>4115906780</v>
      </c>
      <c r="AM44" s="173">
        <f t="shared" si="89"/>
        <v>487435.66792989103</v>
      </c>
      <c r="AN44" s="104">
        <f>市区町村別_指導対象者群分析!S44</f>
        <v>790</v>
      </c>
      <c r="AO44" s="143">
        <v>706</v>
      </c>
      <c r="AP44" s="171">
        <v>152329850</v>
      </c>
      <c r="AQ44" s="173">
        <f t="shared" si="14"/>
        <v>215764.66005665722</v>
      </c>
      <c r="AR44" s="104">
        <f>市区町村別_指導対象者群分析!U44</f>
        <v>7767</v>
      </c>
      <c r="AS44" s="143">
        <v>7738</v>
      </c>
      <c r="AT44" s="171">
        <v>3963576930</v>
      </c>
      <c r="AU44" s="173">
        <f t="shared" si="90"/>
        <v>512222.39984492119</v>
      </c>
      <c r="AV44" s="104">
        <f>市区町村別_指導対象者群分析!W44</f>
        <v>27431</v>
      </c>
      <c r="AW44" s="143">
        <v>27431</v>
      </c>
      <c r="AX44" s="171">
        <v>26789585600</v>
      </c>
      <c r="AY44" s="173">
        <f t="shared" si="91"/>
        <v>976617.17035470821</v>
      </c>
      <c r="AZ44" s="104">
        <f>市区町村別_指導対象者群分析!Y44</f>
        <v>234</v>
      </c>
      <c r="BA44" s="143">
        <v>234</v>
      </c>
      <c r="BB44" s="171">
        <v>104437550</v>
      </c>
      <c r="BC44" s="173">
        <f t="shared" si="92"/>
        <v>446314.31623931625</v>
      </c>
      <c r="BD44" s="104">
        <f>市区町村別_指導対象者群分析!AA44</f>
        <v>11069</v>
      </c>
      <c r="BE44" s="143">
        <f t="shared" si="2"/>
        <v>8665</v>
      </c>
      <c r="BF44" s="171">
        <f t="shared" si="2"/>
        <v>6078891610</v>
      </c>
      <c r="BG44" s="173">
        <f t="shared" si="93"/>
        <v>701545.48297749565</v>
      </c>
      <c r="BH44" s="104">
        <f>市区町村別_指導対象者群分析!AC44</f>
        <v>3114</v>
      </c>
      <c r="BI44" s="143">
        <v>3114</v>
      </c>
      <c r="BJ44" s="171">
        <v>3175879310</v>
      </c>
      <c r="BK44" s="173">
        <f t="shared" si="94"/>
        <v>1019871.326268465</v>
      </c>
      <c r="BL44" s="104">
        <f>市区町村別_指導対象者群分析!AE44</f>
        <v>7955</v>
      </c>
      <c r="BM44" s="143">
        <v>5551</v>
      </c>
      <c r="BN44" s="171">
        <v>2903012300</v>
      </c>
      <c r="BO44" s="173">
        <f t="shared" si="95"/>
        <v>522971.0502612142</v>
      </c>
      <c r="BP44" s="50"/>
      <c r="BQ44" s="48" t="s">
        <v>54</v>
      </c>
      <c r="BR44" s="106">
        <f t="shared" si="21"/>
        <v>145201.42857142858</v>
      </c>
      <c r="BS44" s="48" t="s">
        <v>54</v>
      </c>
      <c r="BT44" s="106">
        <f t="shared" si="22"/>
        <v>31306.666666666668</v>
      </c>
      <c r="BU44" s="50"/>
      <c r="BV44" s="48" t="str">
        <f t="shared" si="23"/>
        <v>島本町</v>
      </c>
      <c r="BW44" s="106">
        <f t="shared" si="3"/>
        <v>162871.71428571429</v>
      </c>
      <c r="BX44" s="48" t="str">
        <f t="shared" si="24"/>
        <v>岬町</v>
      </c>
      <c r="BY44" s="106">
        <f t="shared" si="4"/>
        <v>258459.09090909091</v>
      </c>
      <c r="BZ44" s="106">
        <f t="shared" si="25"/>
        <v>233043.62124414224</v>
      </c>
      <c r="CA44" s="106">
        <f t="shared" si="26"/>
        <v>477188.58003010537</v>
      </c>
      <c r="CB44" s="106">
        <v>0</v>
      </c>
    </row>
    <row r="45" spans="2:80" s="51" customFormat="1">
      <c r="B45" s="54">
        <v>40</v>
      </c>
      <c r="C45" s="97" t="s">
        <v>46</v>
      </c>
      <c r="D45" s="196">
        <f>市区町村別_指導対象者群分析!D45</f>
        <v>11491</v>
      </c>
      <c r="E45" s="143">
        <v>10879</v>
      </c>
      <c r="F45" s="171">
        <v>8832071890</v>
      </c>
      <c r="G45" s="173">
        <f t="shared" si="81"/>
        <v>811845.93161136133</v>
      </c>
      <c r="H45" s="196">
        <f>市区町村別_指導対象者群分析!E45</f>
        <v>2067</v>
      </c>
      <c r="I45" s="143">
        <v>2033</v>
      </c>
      <c r="J45" s="171">
        <v>981735230</v>
      </c>
      <c r="K45" s="173">
        <f t="shared" si="82"/>
        <v>482899.76881455973</v>
      </c>
      <c r="L45" s="196">
        <f>市区町村別_指導対象者群分析!F45</f>
        <v>9424</v>
      </c>
      <c r="M45" s="143">
        <v>8846</v>
      </c>
      <c r="N45" s="171">
        <v>7850336660</v>
      </c>
      <c r="O45" s="173">
        <f t="shared" si="83"/>
        <v>887444.79538774583</v>
      </c>
      <c r="P45" s="104">
        <f>市区町村別_指導対象者群分析!G45</f>
        <v>253</v>
      </c>
      <c r="Q45" s="143">
        <v>250</v>
      </c>
      <c r="R45" s="171">
        <v>106730180</v>
      </c>
      <c r="S45" s="173">
        <f t="shared" si="84"/>
        <v>426920.72</v>
      </c>
      <c r="T45" s="104">
        <f>市区町村別_指導対象者群分析!I45</f>
        <v>647</v>
      </c>
      <c r="U45" s="143">
        <f t="shared" si="0"/>
        <v>637</v>
      </c>
      <c r="V45" s="171">
        <f t="shared" si="0"/>
        <v>325813040</v>
      </c>
      <c r="W45" s="173">
        <f t="shared" si="85"/>
        <v>511480.43956043955</v>
      </c>
      <c r="X45" s="104">
        <f>市区町村別_指導対象者群分析!K45</f>
        <v>176</v>
      </c>
      <c r="Y45" s="143">
        <v>173</v>
      </c>
      <c r="Z45" s="171">
        <v>70414490</v>
      </c>
      <c r="AA45" s="173">
        <f t="shared" si="86"/>
        <v>407020.17341040465</v>
      </c>
      <c r="AB45" s="104">
        <f>市区町村別_指導対象者群分析!M45</f>
        <v>471</v>
      </c>
      <c r="AC45" s="143">
        <v>464</v>
      </c>
      <c r="AD45" s="171">
        <v>255398550</v>
      </c>
      <c r="AE45" s="173">
        <f t="shared" si="87"/>
        <v>550427.90948275861</v>
      </c>
      <c r="AF45" s="104">
        <f>市区町村別_指導対象者群分析!O45</f>
        <v>0</v>
      </c>
      <c r="AG45" s="143">
        <v>0</v>
      </c>
      <c r="AH45" s="171">
        <v>0</v>
      </c>
      <c r="AI45" s="173" t="str">
        <f t="shared" si="88"/>
        <v>-</v>
      </c>
      <c r="AJ45" s="104">
        <f>市区町村別_指導対象者群分析!Q45</f>
        <v>1167</v>
      </c>
      <c r="AK45" s="143">
        <f t="shared" si="1"/>
        <v>1146</v>
      </c>
      <c r="AL45" s="171">
        <f t="shared" si="1"/>
        <v>549192010</v>
      </c>
      <c r="AM45" s="173">
        <f t="shared" si="89"/>
        <v>479225.13961605582</v>
      </c>
      <c r="AN45" s="104">
        <f>市区町村別_指導対象者群分析!S45</f>
        <v>107</v>
      </c>
      <c r="AO45" s="143">
        <v>91</v>
      </c>
      <c r="AP45" s="171">
        <v>16969840</v>
      </c>
      <c r="AQ45" s="173">
        <f t="shared" si="14"/>
        <v>186481.75824175825</v>
      </c>
      <c r="AR45" s="104">
        <f>市区町村別_指導対象者群分析!U45</f>
        <v>1060</v>
      </c>
      <c r="AS45" s="143">
        <v>1055</v>
      </c>
      <c r="AT45" s="171">
        <v>532222170</v>
      </c>
      <c r="AU45" s="173">
        <f t="shared" si="90"/>
        <v>504475.99052132701</v>
      </c>
      <c r="AV45" s="104">
        <f>市区町村別_指導対象者群分析!W45</f>
        <v>6956</v>
      </c>
      <c r="AW45" s="143">
        <v>6956</v>
      </c>
      <c r="AX45" s="171">
        <v>6368852660</v>
      </c>
      <c r="AY45" s="173">
        <f t="shared" si="91"/>
        <v>915591.2392179413</v>
      </c>
      <c r="AZ45" s="104">
        <f>市区町村別_指導対象者群分析!Y45</f>
        <v>60</v>
      </c>
      <c r="BA45" s="143">
        <v>60</v>
      </c>
      <c r="BB45" s="171">
        <v>25334020</v>
      </c>
      <c r="BC45" s="173">
        <f t="shared" si="92"/>
        <v>422233.66666666669</v>
      </c>
      <c r="BD45" s="104">
        <f>市区町村別_指導対象者群分析!AA45</f>
        <v>2408</v>
      </c>
      <c r="BE45" s="143">
        <f t="shared" si="2"/>
        <v>1830</v>
      </c>
      <c r="BF45" s="171">
        <f t="shared" si="2"/>
        <v>1456149980</v>
      </c>
      <c r="BG45" s="173">
        <f t="shared" si="93"/>
        <v>795710.37158469949</v>
      </c>
      <c r="BH45" s="104">
        <f>市区町村別_指導対象者群分析!AC45</f>
        <v>585</v>
      </c>
      <c r="BI45" s="143">
        <v>585</v>
      </c>
      <c r="BJ45" s="171">
        <v>666996620</v>
      </c>
      <c r="BK45" s="173">
        <f t="shared" si="94"/>
        <v>1140165.1623931625</v>
      </c>
      <c r="BL45" s="104">
        <f>市区町村別_指導対象者群分析!AE45</f>
        <v>1823</v>
      </c>
      <c r="BM45" s="143">
        <v>1245</v>
      </c>
      <c r="BN45" s="171">
        <v>789153360</v>
      </c>
      <c r="BO45" s="173">
        <f t="shared" si="95"/>
        <v>633858.12048192776</v>
      </c>
      <c r="BP45" s="50"/>
      <c r="BQ45" s="48" t="s">
        <v>55</v>
      </c>
      <c r="BR45" s="106">
        <f t="shared" si="21"/>
        <v>163849</v>
      </c>
      <c r="BS45" s="48" t="s">
        <v>55</v>
      </c>
      <c r="BT45" s="106">
        <f t="shared" si="22"/>
        <v>258459.09090909091</v>
      </c>
      <c r="BU45" s="50"/>
      <c r="BV45" s="48" t="str">
        <f t="shared" si="23"/>
        <v>泉南市</v>
      </c>
      <c r="BW45" s="106">
        <f t="shared" si="3"/>
        <v>149170.76923076922</v>
      </c>
      <c r="BX45" s="48" t="str">
        <f t="shared" si="24"/>
        <v>太子町</v>
      </c>
      <c r="BY45" s="106">
        <f t="shared" si="4"/>
        <v>194952.5</v>
      </c>
      <c r="BZ45" s="106">
        <f t="shared" si="25"/>
        <v>233043.62124414224</v>
      </c>
      <c r="CA45" s="106">
        <f t="shared" si="26"/>
        <v>477188.58003010537</v>
      </c>
      <c r="CB45" s="106">
        <v>0</v>
      </c>
    </row>
    <row r="46" spans="2:80" s="51" customFormat="1">
      <c r="B46" s="54">
        <v>41</v>
      </c>
      <c r="C46" s="97" t="s">
        <v>13</v>
      </c>
      <c r="D46" s="196">
        <f>市区町村別_指導対象者群分析!D46</f>
        <v>21201</v>
      </c>
      <c r="E46" s="143">
        <v>19999</v>
      </c>
      <c r="F46" s="171">
        <v>16271660240</v>
      </c>
      <c r="G46" s="173">
        <f>IFERROR(F46/E46,"-")</f>
        <v>813623.69318465923</v>
      </c>
      <c r="H46" s="196">
        <f>市区町村別_指導対象者群分析!E46</f>
        <v>2529</v>
      </c>
      <c r="I46" s="143">
        <v>2485</v>
      </c>
      <c r="J46" s="171">
        <v>1251496070</v>
      </c>
      <c r="K46" s="173">
        <f>IFERROR(J46/I46,"-")</f>
        <v>503620.14889336016</v>
      </c>
      <c r="L46" s="196">
        <f>市区町村別_指導対象者群分析!F46</f>
        <v>18672</v>
      </c>
      <c r="M46" s="143">
        <v>17514</v>
      </c>
      <c r="N46" s="171">
        <v>15020164170</v>
      </c>
      <c r="O46" s="173">
        <f>IFERROR(N46/M46,"-")</f>
        <v>857609.0082219938</v>
      </c>
      <c r="P46" s="104">
        <f>市区町村別_指導対象者群分析!G46</f>
        <v>240</v>
      </c>
      <c r="Q46" s="143">
        <v>237</v>
      </c>
      <c r="R46" s="171">
        <v>113321140</v>
      </c>
      <c r="S46" s="173">
        <f>IFERROR(R46/Q46,"-")</f>
        <v>478148.27004219411</v>
      </c>
      <c r="T46" s="104">
        <f>市区町村別_指導対象者群分析!I46</f>
        <v>735</v>
      </c>
      <c r="U46" s="143">
        <f t="shared" si="0"/>
        <v>727</v>
      </c>
      <c r="V46" s="171">
        <f t="shared" si="0"/>
        <v>386100760</v>
      </c>
      <c r="W46" s="173">
        <f>IFERROR(V46/U46,"-")</f>
        <v>531087.70288858318</v>
      </c>
      <c r="X46" s="104">
        <f>市区町村別_指導対象者群分析!K46</f>
        <v>203</v>
      </c>
      <c r="Y46" s="143">
        <v>200</v>
      </c>
      <c r="Z46" s="171">
        <v>112554560</v>
      </c>
      <c r="AA46" s="173">
        <f>IFERROR(Z46/Y46,"-")</f>
        <v>562772.80000000005</v>
      </c>
      <c r="AB46" s="104">
        <f>市区町村別_指導対象者群分析!M46</f>
        <v>532</v>
      </c>
      <c r="AC46" s="143">
        <v>527</v>
      </c>
      <c r="AD46" s="171">
        <v>273546200</v>
      </c>
      <c r="AE46" s="173">
        <f>IFERROR(AD46/AC46,"-")</f>
        <v>519062.99810246681</v>
      </c>
      <c r="AF46" s="104">
        <f>市区町村別_指導対象者群分析!O46</f>
        <v>0</v>
      </c>
      <c r="AG46" s="143">
        <v>0</v>
      </c>
      <c r="AH46" s="171">
        <v>0</v>
      </c>
      <c r="AI46" s="173" t="str">
        <f>IFERROR(AH46/AG46,"-")</f>
        <v>-</v>
      </c>
      <c r="AJ46" s="104">
        <f>市区町村別_指導対象者群分析!Q46</f>
        <v>1554</v>
      </c>
      <c r="AK46" s="143">
        <f t="shared" si="1"/>
        <v>1521</v>
      </c>
      <c r="AL46" s="171">
        <f t="shared" si="1"/>
        <v>752074170</v>
      </c>
      <c r="AM46" s="173">
        <f>IFERROR(AL46/AK46,"-")</f>
        <v>494460.33530571993</v>
      </c>
      <c r="AN46" s="104">
        <f>市区町村別_指導対象者群分析!S46</f>
        <v>217</v>
      </c>
      <c r="AO46" s="143">
        <v>189</v>
      </c>
      <c r="AP46" s="171">
        <v>39217850</v>
      </c>
      <c r="AQ46" s="173">
        <f t="shared" si="14"/>
        <v>207501.85185185185</v>
      </c>
      <c r="AR46" s="104">
        <f>市区町村別_指導対象者群分析!U46</f>
        <v>1337</v>
      </c>
      <c r="AS46" s="143">
        <v>1332</v>
      </c>
      <c r="AT46" s="171">
        <v>712856320</v>
      </c>
      <c r="AU46" s="173">
        <f>IFERROR(AT46/AS46,"-")</f>
        <v>535177.4174174174</v>
      </c>
      <c r="AV46" s="104">
        <f>市区町村別_指導対象者群分析!W46</f>
        <v>13823</v>
      </c>
      <c r="AW46" s="143">
        <v>13823</v>
      </c>
      <c r="AX46" s="171">
        <v>12646662070</v>
      </c>
      <c r="AY46" s="173">
        <f>IFERROR(AX46/AW46,"-")</f>
        <v>914899.95442378649</v>
      </c>
      <c r="AZ46" s="104">
        <f>市区町村別_指導対象者群分析!Y46</f>
        <v>119</v>
      </c>
      <c r="BA46" s="143">
        <v>119</v>
      </c>
      <c r="BB46" s="171">
        <v>45412710</v>
      </c>
      <c r="BC46" s="173">
        <f>IFERROR(BB46/BA46,"-")</f>
        <v>381619.4117647059</v>
      </c>
      <c r="BD46" s="104">
        <f>市区町村別_指導対象者群分析!AA46</f>
        <v>4730</v>
      </c>
      <c r="BE46" s="143">
        <f t="shared" si="2"/>
        <v>3572</v>
      </c>
      <c r="BF46" s="171">
        <f t="shared" si="2"/>
        <v>2328089390</v>
      </c>
      <c r="BG46" s="173">
        <f>IFERROR(BF46/BE46,"-")</f>
        <v>651760.74748040317</v>
      </c>
      <c r="BH46" s="104">
        <f>市区町村別_指導対象者群分析!AC46</f>
        <v>1413</v>
      </c>
      <c r="BI46" s="143">
        <v>1413</v>
      </c>
      <c r="BJ46" s="171">
        <v>1266199050</v>
      </c>
      <c r="BK46" s="173">
        <f>IFERROR(BJ46/BI46,"-")</f>
        <v>896106.90021231421</v>
      </c>
      <c r="BL46" s="104">
        <f>市区町村別_指導対象者群分析!AE46</f>
        <v>3317</v>
      </c>
      <c r="BM46" s="143">
        <v>2159</v>
      </c>
      <c r="BN46" s="171">
        <v>1061890340</v>
      </c>
      <c r="BO46" s="173">
        <f>IFERROR(BN46/BM46,"-")</f>
        <v>491843.6035201482</v>
      </c>
      <c r="BP46" s="50"/>
      <c r="BQ46" s="48" t="s">
        <v>31</v>
      </c>
      <c r="BR46" s="106">
        <f t="shared" si="21"/>
        <v>185194.58333333334</v>
      </c>
      <c r="BS46" s="48" t="s">
        <v>31</v>
      </c>
      <c r="BT46" s="106">
        <f t="shared" si="22"/>
        <v>194952.5</v>
      </c>
      <c r="BU46" s="50"/>
      <c r="BV46" s="48" t="str">
        <f t="shared" si="23"/>
        <v>田尻町</v>
      </c>
      <c r="BW46" s="106">
        <f t="shared" si="3"/>
        <v>145201.42857142858</v>
      </c>
      <c r="BX46" s="48" t="str">
        <f t="shared" si="24"/>
        <v>豊能町</v>
      </c>
      <c r="BY46" s="106">
        <f t="shared" si="4"/>
        <v>109243.15789473684</v>
      </c>
      <c r="BZ46" s="106">
        <f t="shared" si="25"/>
        <v>233043.62124414224</v>
      </c>
      <c r="CA46" s="106">
        <f t="shared" si="26"/>
        <v>477188.58003010537</v>
      </c>
      <c r="CB46" s="106">
        <v>0</v>
      </c>
    </row>
    <row r="47" spans="2:80" s="51" customFormat="1">
      <c r="B47" s="54">
        <v>42</v>
      </c>
      <c r="C47" s="97" t="s">
        <v>14</v>
      </c>
      <c r="D47" s="196">
        <f>市区町村別_指導対象者群分析!D47</f>
        <v>55914</v>
      </c>
      <c r="E47" s="143">
        <v>53001</v>
      </c>
      <c r="F47" s="171">
        <v>40288305320</v>
      </c>
      <c r="G47" s="173">
        <f t="shared" ref="G47:G53" si="96">IFERROR(F47/E47,"-")</f>
        <v>760142.36184222938</v>
      </c>
      <c r="H47" s="196">
        <f>市区町村別_指導対象者群分析!E47</f>
        <v>10377</v>
      </c>
      <c r="I47" s="143">
        <v>10221</v>
      </c>
      <c r="J47" s="171">
        <v>4617676330</v>
      </c>
      <c r="K47" s="173">
        <f t="shared" ref="K47:K53" si="97">IFERROR(J47/I47,"-")</f>
        <v>451783.22375501419</v>
      </c>
      <c r="L47" s="196">
        <f>市区町村別_指導対象者群分析!F47</f>
        <v>45537</v>
      </c>
      <c r="M47" s="143">
        <v>42780</v>
      </c>
      <c r="N47" s="171">
        <v>35670628990</v>
      </c>
      <c r="O47" s="173">
        <f t="shared" ref="O47:O53" si="98">IFERROR(N47/M47,"-")</f>
        <v>833815.54441327718</v>
      </c>
      <c r="P47" s="104">
        <f>市区町村別_指導対象者群分析!G47</f>
        <v>1621</v>
      </c>
      <c r="Q47" s="143">
        <v>1603</v>
      </c>
      <c r="R47" s="171">
        <v>802700580</v>
      </c>
      <c r="S47" s="173">
        <f t="shared" ref="S47:S53" si="99">IFERROR(R47/Q47,"-")</f>
        <v>500748.9582033687</v>
      </c>
      <c r="T47" s="104">
        <f>市区町村別_指導対象者群分析!I47</f>
        <v>2818</v>
      </c>
      <c r="U47" s="143">
        <f t="shared" si="0"/>
        <v>2794</v>
      </c>
      <c r="V47" s="171">
        <f t="shared" si="0"/>
        <v>1331856670</v>
      </c>
      <c r="W47" s="173">
        <f t="shared" ref="W47:W53" si="100">IFERROR(V47/U47,"-")</f>
        <v>476684.56335003581</v>
      </c>
      <c r="X47" s="104">
        <f>市区町村別_指導対象者群分析!K47</f>
        <v>812</v>
      </c>
      <c r="Y47" s="143">
        <v>807</v>
      </c>
      <c r="Z47" s="171">
        <v>380848300</v>
      </c>
      <c r="AA47" s="173">
        <f t="shared" ref="AA47:AA53" si="101">IFERROR(Z47/Y47,"-")</f>
        <v>471930.97893432464</v>
      </c>
      <c r="AB47" s="104">
        <f>市区町村別_指導対象者群分析!M47</f>
        <v>2006</v>
      </c>
      <c r="AC47" s="143">
        <v>1987</v>
      </c>
      <c r="AD47" s="171">
        <v>951008370</v>
      </c>
      <c r="AE47" s="173">
        <f t="shared" ref="AE47:AE53" si="102">IFERROR(AD47/AC47,"-")</f>
        <v>478615.18369401107</v>
      </c>
      <c r="AF47" s="104">
        <f>市区町村別_指導対象者群分析!O47</f>
        <v>0</v>
      </c>
      <c r="AG47" s="143">
        <v>0</v>
      </c>
      <c r="AH47" s="171">
        <v>0</v>
      </c>
      <c r="AI47" s="173" t="str">
        <f t="shared" ref="AI47:AI53" si="103">IFERROR(AH47/AG47,"-")</f>
        <v>-</v>
      </c>
      <c r="AJ47" s="104">
        <f>市区町村別_指導対象者群分析!Q47</f>
        <v>5938</v>
      </c>
      <c r="AK47" s="143">
        <f t="shared" si="1"/>
        <v>5824</v>
      </c>
      <c r="AL47" s="171">
        <f t="shared" si="1"/>
        <v>2483119080</v>
      </c>
      <c r="AM47" s="173">
        <f t="shared" ref="AM47:AM53" si="104">IFERROR(AL47/AK47,"-")</f>
        <v>426359.73214285716</v>
      </c>
      <c r="AN47" s="104">
        <f>市区町村別_指導対象者群分析!S47</f>
        <v>640</v>
      </c>
      <c r="AO47" s="143">
        <v>571</v>
      </c>
      <c r="AP47" s="171">
        <v>121092740</v>
      </c>
      <c r="AQ47" s="173">
        <f t="shared" si="14"/>
        <v>212071.34851138355</v>
      </c>
      <c r="AR47" s="104">
        <f>市区町村別_指導対象者群分析!U47</f>
        <v>5298</v>
      </c>
      <c r="AS47" s="143">
        <v>5253</v>
      </c>
      <c r="AT47" s="171">
        <v>2362026340</v>
      </c>
      <c r="AU47" s="173">
        <f t="shared" ref="AU47:AU53" si="105">IFERROR(AT47/AS47,"-")</f>
        <v>449652.83457072149</v>
      </c>
      <c r="AV47" s="104">
        <f>市区町村別_指導対象者群分析!W47</f>
        <v>32864</v>
      </c>
      <c r="AW47" s="143">
        <v>32864</v>
      </c>
      <c r="AX47" s="171">
        <v>29336053120</v>
      </c>
      <c r="AY47" s="173">
        <f t="shared" ref="AY47:AY53" si="106">IFERROR(AX47/AW47,"-")</f>
        <v>892650.10710808181</v>
      </c>
      <c r="AZ47" s="104">
        <f>市区町村別_指導対象者群分析!Y47</f>
        <v>281</v>
      </c>
      <c r="BA47" s="143">
        <v>281</v>
      </c>
      <c r="BB47" s="171">
        <v>102961150</v>
      </c>
      <c r="BC47" s="173">
        <f t="shared" ref="BC47:BC53" si="107">IFERROR(BB47/BA47,"-")</f>
        <v>366409.78647686832</v>
      </c>
      <c r="BD47" s="104">
        <f>市区町村別_指導対象者群分析!AA47</f>
        <v>12392</v>
      </c>
      <c r="BE47" s="143">
        <f t="shared" si="2"/>
        <v>9635</v>
      </c>
      <c r="BF47" s="171">
        <f t="shared" si="2"/>
        <v>6231614720</v>
      </c>
      <c r="BG47" s="173">
        <f t="shared" ref="BG47:BG53" si="108">IFERROR(BF47/BE47,"-")</f>
        <v>646768.52309289051</v>
      </c>
      <c r="BH47" s="104">
        <f>市区町村別_指導対象者群分析!AC47</f>
        <v>3528</v>
      </c>
      <c r="BI47" s="143">
        <v>3528</v>
      </c>
      <c r="BJ47" s="171">
        <v>3288484960</v>
      </c>
      <c r="BK47" s="173">
        <f t="shared" ref="BK47:BK53" si="109">IFERROR(BJ47/BI47,"-")</f>
        <v>932110.24943310663</v>
      </c>
      <c r="BL47" s="104">
        <f>市区町村別_指導対象者群分析!AE47</f>
        <v>8864</v>
      </c>
      <c r="BM47" s="143">
        <v>6107</v>
      </c>
      <c r="BN47" s="171">
        <v>2943129760</v>
      </c>
      <c r="BO47" s="173">
        <f t="shared" ref="BO47:BO53" si="110">IFERROR(BN47/BM47,"-")</f>
        <v>481927.25724578352</v>
      </c>
      <c r="BP47" s="50"/>
      <c r="BQ47" s="48" t="s">
        <v>32</v>
      </c>
      <c r="BR47" s="106">
        <f t="shared" si="21"/>
        <v>186521.36363636365</v>
      </c>
      <c r="BS47" s="48" t="s">
        <v>32</v>
      </c>
      <c r="BT47" s="106">
        <f t="shared" si="22"/>
        <v>880176.66666666663</v>
      </c>
      <c r="BU47" s="50"/>
      <c r="BV47" s="48" t="str">
        <f t="shared" si="23"/>
        <v>千早赤阪村</v>
      </c>
      <c r="BW47" s="106">
        <f t="shared" si="3"/>
        <v>133712.14285714287</v>
      </c>
      <c r="BX47" s="48" t="str">
        <f t="shared" si="24"/>
        <v>千早赤阪村</v>
      </c>
      <c r="BY47" s="106">
        <f t="shared" si="4"/>
        <v>93595</v>
      </c>
      <c r="BZ47" s="106">
        <f t="shared" si="25"/>
        <v>233043.62124414224</v>
      </c>
      <c r="CA47" s="106">
        <f t="shared" si="26"/>
        <v>477188.58003010537</v>
      </c>
      <c r="CB47" s="106">
        <v>0</v>
      </c>
    </row>
    <row r="48" spans="2:80" s="51" customFormat="1">
      <c r="B48" s="54">
        <v>43</v>
      </c>
      <c r="C48" s="97" t="s">
        <v>9</v>
      </c>
      <c r="D48" s="196">
        <f>市区町村別_指導対象者群分析!D48</f>
        <v>33807</v>
      </c>
      <c r="E48" s="143">
        <v>32081</v>
      </c>
      <c r="F48" s="171">
        <v>25748848990</v>
      </c>
      <c r="G48" s="173">
        <f t="shared" si="96"/>
        <v>802619.89931735292</v>
      </c>
      <c r="H48" s="196">
        <f>市区町村別_指導対象者群分析!E48</f>
        <v>7683</v>
      </c>
      <c r="I48" s="143">
        <v>7604</v>
      </c>
      <c r="J48" s="171">
        <v>3758689320</v>
      </c>
      <c r="K48" s="173">
        <f t="shared" si="97"/>
        <v>494304.22409258282</v>
      </c>
      <c r="L48" s="196">
        <f>市区町村別_指導対象者群分析!F48</f>
        <v>26124</v>
      </c>
      <c r="M48" s="143">
        <v>24477</v>
      </c>
      <c r="N48" s="171">
        <v>21990159670</v>
      </c>
      <c r="O48" s="173">
        <f t="shared" si="98"/>
        <v>898400.93434652942</v>
      </c>
      <c r="P48" s="104">
        <f>市区町村別_指導対象者群分析!G48</f>
        <v>1312</v>
      </c>
      <c r="Q48" s="143">
        <v>1298</v>
      </c>
      <c r="R48" s="171">
        <v>667854620</v>
      </c>
      <c r="S48" s="173">
        <f t="shared" si="99"/>
        <v>514525.90138674882</v>
      </c>
      <c r="T48" s="104">
        <f>市区町村別_指導対象者群分析!I48</f>
        <v>2179</v>
      </c>
      <c r="U48" s="143">
        <f t="shared" si="0"/>
        <v>2162</v>
      </c>
      <c r="V48" s="171">
        <f t="shared" si="0"/>
        <v>1101061400</v>
      </c>
      <c r="W48" s="173">
        <f t="shared" si="100"/>
        <v>509279.09343200742</v>
      </c>
      <c r="X48" s="104">
        <f>市区町村別_指導対象者群分析!K48</f>
        <v>605</v>
      </c>
      <c r="Y48" s="143">
        <v>605</v>
      </c>
      <c r="Z48" s="171">
        <v>294643630</v>
      </c>
      <c r="AA48" s="173">
        <f t="shared" si="101"/>
        <v>487014.26446280989</v>
      </c>
      <c r="AB48" s="104">
        <f>市区町村別_指導対象者群分析!M48</f>
        <v>1574</v>
      </c>
      <c r="AC48" s="143">
        <v>1557</v>
      </c>
      <c r="AD48" s="171">
        <v>806417770</v>
      </c>
      <c r="AE48" s="173">
        <f t="shared" si="102"/>
        <v>517930.488118176</v>
      </c>
      <c r="AF48" s="104">
        <f>市区町村別_指導対象者群分析!O48</f>
        <v>3</v>
      </c>
      <c r="AG48" s="143">
        <v>3</v>
      </c>
      <c r="AH48" s="171">
        <v>2209350</v>
      </c>
      <c r="AI48" s="173">
        <f t="shared" si="103"/>
        <v>736450</v>
      </c>
      <c r="AJ48" s="104">
        <f>市区町村別_指導対象者群分析!Q48</f>
        <v>4189</v>
      </c>
      <c r="AK48" s="143">
        <f t="shared" si="1"/>
        <v>4141</v>
      </c>
      <c r="AL48" s="171">
        <f t="shared" si="1"/>
        <v>1987563950</v>
      </c>
      <c r="AM48" s="173">
        <f t="shared" si="104"/>
        <v>479971.97536826856</v>
      </c>
      <c r="AN48" s="104">
        <f>市区町村別_指導対象者群分析!S48</f>
        <v>427</v>
      </c>
      <c r="AO48" s="143">
        <v>397</v>
      </c>
      <c r="AP48" s="171">
        <v>99181920</v>
      </c>
      <c r="AQ48" s="173">
        <f t="shared" si="14"/>
        <v>249828.5138539043</v>
      </c>
      <c r="AR48" s="104">
        <f>市区町村別_指導対象者群分析!U48</f>
        <v>3762</v>
      </c>
      <c r="AS48" s="143">
        <v>3744</v>
      </c>
      <c r="AT48" s="171">
        <v>1888382030</v>
      </c>
      <c r="AU48" s="173">
        <f t="shared" si="105"/>
        <v>504375.54220085469</v>
      </c>
      <c r="AV48" s="104">
        <f>市区町村別_指導対象者群分析!W48</f>
        <v>18208</v>
      </c>
      <c r="AW48" s="143">
        <v>18208</v>
      </c>
      <c r="AX48" s="171">
        <v>17621561690</v>
      </c>
      <c r="AY48" s="173">
        <f t="shared" si="106"/>
        <v>967792.27207820734</v>
      </c>
      <c r="AZ48" s="104">
        <f>市区町村別_指導対象者群分析!Y48</f>
        <v>181</v>
      </c>
      <c r="BA48" s="143">
        <v>181</v>
      </c>
      <c r="BB48" s="171">
        <v>83604470</v>
      </c>
      <c r="BC48" s="173">
        <f t="shared" si="107"/>
        <v>461903.14917127072</v>
      </c>
      <c r="BD48" s="104">
        <f>市区町村別_指導対象者群分析!AA48</f>
        <v>7735</v>
      </c>
      <c r="BE48" s="143">
        <f t="shared" si="2"/>
        <v>6088</v>
      </c>
      <c r="BF48" s="171">
        <f t="shared" si="2"/>
        <v>4284993510</v>
      </c>
      <c r="BG48" s="173">
        <f t="shared" si="108"/>
        <v>703842.56077529571</v>
      </c>
      <c r="BH48" s="104">
        <f>市区町村別_指導対象者群分析!AC48</f>
        <v>2147</v>
      </c>
      <c r="BI48" s="143">
        <v>2147</v>
      </c>
      <c r="BJ48" s="171">
        <v>2274392050</v>
      </c>
      <c r="BK48" s="173">
        <f t="shared" si="109"/>
        <v>1059334.9091755939</v>
      </c>
      <c r="BL48" s="104">
        <f>市区町村別_指導対象者群分析!AE48</f>
        <v>5588</v>
      </c>
      <c r="BM48" s="143">
        <v>3941</v>
      </c>
      <c r="BN48" s="171">
        <v>2010601460</v>
      </c>
      <c r="BO48" s="173">
        <f t="shared" si="110"/>
        <v>510175.45293072826</v>
      </c>
      <c r="BP48" s="50"/>
      <c r="BQ48" s="48" t="s">
        <v>33</v>
      </c>
      <c r="BR48" s="106">
        <f t="shared" si="21"/>
        <v>133712.14285714287</v>
      </c>
      <c r="BS48" s="48" t="s">
        <v>33</v>
      </c>
      <c r="BT48" s="106">
        <f t="shared" si="22"/>
        <v>93595</v>
      </c>
      <c r="BU48" s="50"/>
      <c r="BV48" s="48" t="str">
        <f t="shared" si="23"/>
        <v>能勢町</v>
      </c>
      <c r="BW48" s="106">
        <f t="shared" si="3"/>
        <v>126094.28571428571</v>
      </c>
      <c r="BX48" s="48" t="str">
        <f t="shared" si="24"/>
        <v>田尻町</v>
      </c>
      <c r="BY48" s="106">
        <f t="shared" si="4"/>
        <v>31306.666666666668</v>
      </c>
      <c r="BZ48" s="106">
        <f t="shared" si="25"/>
        <v>233043.62124414224</v>
      </c>
      <c r="CA48" s="106">
        <f t="shared" si="26"/>
        <v>477188.58003010537</v>
      </c>
      <c r="CB48" s="106">
        <v>999</v>
      </c>
    </row>
    <row r="49" spans="2:80" s="51" customFormat="1">
      <c r="B49" s="54">
        <v>44</v>
      </c>
      <c r="C49" s="97" t="s">
        <v>21</v>
      </c>
      <c r="D49" s="196">
        <f>市区町村別_指導対象者群分析!D49</f>
        <v>37892</v>
      </c>
      <c r="E49" s="143">
        <v>36147</v>
      </c>
      <c r="F49" s="171">
        <v>27179657710</v>
      </c>
      <c r="G49" s="173">
        <f t="shared" si="96"/>
        <v>751920.15132652782</v>
      </c>
      <c r="H49" s="196">
        <f>市区町村別_指導対象者群分析!E49</f>
        <v>8542</v>
      </c>
      <c r="I49" s="143">
        <v>8463</v>
      </c>
      <c r="J49" s="171">
        <v>4031833580</v>
      </c>
      <c r="K49" s="173">
        <f t="shared" si="97"/>
        <v>476407.13458584424</v>
      </c>
      <c r="L49" s="196">
        <f>市区町村別_指導対象者群分析!F49</f>
        <v>29350</v>
      </c>
      <c r="M49" s="143">
        <v>27684</v>
      </c>
      <c r="N49" s="171">
        <v>23147824130</v>
      </c>
      <c r="O49" s="173">
        <f t="shared" si="98"/>
        <v>836144.49248663487</v>
      </c>
      <c r="P49" s="104">
        <f>市区町村別_指導対象者群分析!G49</f>
        <v>1620</v>
      </c>
      <c r="Q49" s="143">
        <v>1606</v>
      </c>
      <c r="R49" s="171">
        <v>813538270</v>
      </c>
      <c r="S49" s="173">
        <f t="shared" si="99"/>
        <v>506561.81195516814</v>
      </c>
      <c r="T49" s="104">
        <f>市区町村別_指導対象者群分析!I49</f>
        <v>2341</v>
      </c>
      <c r="U49" s="143">
        <f t="shared" si="0"/>
        <v>2329</v>
      </c>
      <c r="V49" s="171">
        <f t="shared" si="0"/>
        <v>1164300710</v>
      </c>
      <c r="W49" s="173">
        <f t="shared" si="100"/>
        <v>499914.43108630314</v>
      </c>
      <c r="X49" s="104">
        <f>市区町村別_指導対象者群分析!K49</f>
        <v>726</v>
      </c>
      <c r="Y49" s="143">
        <v>725</v>
      </c>
      <c r="Z49" s="171">
        <v>407888940</v>
      </c>
      <c r="AA49" s="173">
        <f t="shared" si="101"/>
        <v>562605.43448275863</v>
      </c>
      <c r="AB49" s="104">
        <f>市区町村別_指導対象者群分析!M49</f>
        <v>1615</v>
      </c>
      <c r="AC49" s="143">
        <v>1604</v>
      </c>
      <c r="AD49" s="171">
        <v>756411770</v>
      </c>
      <c r="AE49" s="173">
        <f t="shared" si="102"/>
        <v>471578.41022443888</v>
      </c>
      <c r="AF49" s="104">
        <f>市区町村別_指導対象者群分析!O49</f>
        <v>64</v>
      </c>
      <c r="AG49" s="143">
        <v>63</v>
      </c>
      <c r="AH49" s="171">
        <v>30732030</v>
      </c>
      <c r="AI49" s="173">
        <f t="shared" si="103"/>
        <v>487810</v>
      </c>
      <c r="AJ49" s="104">
        <f>市区町村別_指導対象者群分析!Q49</f>
        <v>4517</v>
      </c>
      <c r="AK49" s="143">
        <f t="shared" si="1"/>
        <v>4465</v>
      </c>
      <c r="AL49" s="171">
        <f t="shared" si="1"/>
        <v>2023262570</v>
      </c>
      <c r="AM49" s="173">
        <f t="shared" si="104"/>
        <v>453138.31354983203</v>
      </c>
      <c r="AN49" s="104">
        <f>市区町村別_指導対象者群分析!S49</f>
        <v>416</v>
      </c>
      <c r="AO49" s="143">
        <v>389</v>
      </c>
      <c r="AP49" s="171">
        <v>96010130</v>
      </c>
      <c r="AQ49" s="173">
        <f t="shared" si="14"/>
        <v>246812.6735218509</v>
      </c>
      <c r="AR49" s="104">
        <f>市区町村別_指導対象者群分析!U49</f>
        <v>4101</v>
      </c>
      <c r="AS49" s="143">
        <v>4076</v>
      </c>
      <c r="AT49" s="171">
        <v>1927252440</v>
      </c>
      <c r="AU49" s="173">
        <f t="shared" si="105"/>
        <v>472829.35230618255</v>
      </c>
      <c r="AV49" s="104">
        <f>市区町村別_指導対象者群分析!W49</f>
        <v>21248</v>
      </c>
      <c r="AW49" s="143">
        <v>21248</v>
      </c>
      <c r="AX49" s="171">
        <v>19164544150</v>
      </c>
      <c r="AY49" s="173">
        <f t="shared" si="106"/>
        <v>901945.79019201803</v>
      </c>
      <c r="AZ49" s="104">
        <f>市区町村別_指導対象者群分析!Y49</f>
        <v>206</v>
      </c>
      <c r="BA49" s="143">
        <v>206</v>
      </c>
      <c r="BB49" s="171">
        <v>103016840</v>
      </c>
      <c r="BC49" s="173">
        <f t="shared" si="107"/>
        <v>500081.74757281551</v>
      </c>
      <c r="BD49" s="104">
        <f>市区町村別_指導対象者群分析!AA49</f>
        <v>7896</v>
      </c>
      <c r="BE49" s="143">
        <f t="shared" si="2"/>
        <v>6230</v>
      </c>
      <c r="BF49" s="171">
        <f t="shared" si="2"/>
        <v>3880263140</v>
      </c>
      <c r="BG49" s="173">
        <f t="shared" si="108"/>
        <v>622835.17495987157</v>
      </c>
      <c r="BH49" s="104">
        <f>市区町村別_指導対象者群分析!AC49</f>
        <v>2338</v>
      </c>
      <c r="BI49" s="143">
        <v>2338</v>
      </c>
      <c r="BJ49" s="171">
        <v>2185199460</v>
      </c>
      <c r="BK49" s="173">
        <f t="shared" si="109"/>
        <v>934644.76475620188</v>
      </c>
      <c r="BL49" s="104">
        <f>市区町村別_指導対象者群分析!AE49</f>
        <v>5558</v>
      </c>
      <c r="BM49" s="143">
        <v>3892</v>
      </c>
      <c r="BN49" s="171">
        <v>1695063680</v>
      </c>
      <c r="BO49" s="173">
        <f t="shared" si="110"/>
        <v>435525.0976361768</v>
      </c>
      <c r="BP49" s="50"/>
      <c r="BQ49" s="50"/>
      <c r="BR49" s="50"/>
      <c r="BS49" s="50"/>
      <c r="BT49" s="50"/>
      <c r="BU49" s="50"/>
      <c r="BZ49" s="50"/>
      <c r="CA49" s="50"/>
      <c r="CB49" s="50"/>
    </row>
    <row r="50" spans="2:80" s="51" customFormat="1">
      <c r="B50" s="54">
        <v>45</v>
      </c>
      <c r="C50" s="97" t="s">
        <v>47</v>
      </c>
      <c r="D50" s="196">
        <f>市区町村別_指導対象者群分析!D50</f>
        <v>13007</v>
      </c>
      <c r="E50" s="143">
        <v>12453</v>
      </c>
      <c r="F50" s="171">
        <v>10155089400</v>
      </c>
      <c r="G50" s="173">
        <f t="shared" si="96"/>
        <v>815473.3317272946</v>
      </c>
      <c r="H50" s="196">
        <f>市区町村別_指導対象者群分析!E50</f>
        <v>2143</v>
      </c>
      <c r="I50" s="143">
        <v>2123</v>
      </c>
      <c r="J50" s="171">
        <v>1023437230</v>
      </c>
      <c r="K50" s="173">
        <f t="shared" si="97"/>
        <v>482071.23410268489</v>
      </c>
      <c r="L50" s="196">
        <f>市区町村別_指導対象者群分析!F50</f>
        <v>10864</v>
      </c>
      <c r="M50" s="143">
        <v>10330</v>
      </c>
      <c r="N50" s="171">
        <v>9131652170</v>
      </c>
      <c r="O50" s="173">
        <f t="shared" si="98"/>
        <v>883993.43368828658</v>
      </c>
      <c r="P50" s="104">
        <f>市区町村別_指導対象者群分析!G50</f>
        <v>356</v>
      </c>
      <c r="Q50" s="143">
        <v>353</v>
      </c>
      <c r="R50" s="171">
        <v>190200080</v>
      </c>
      <c r="S50" s="173">
        <f t="shared" si="99"/>
        <v>538810.42492917844</v>
      </c>
      <c r="T50" s="104">
        <f>市区町村別_指導対象者群分析!I50</f>
        <v>623</v>
      </c>
      <c r="U50" s="143">
        <f t="shared" si="0"/>
        <v>617</v>
      </c>
      <c r="V50" s="171">
        <f t="shared" si="0"/>
        <v>303275500</v>
      </c>
      <c r="W50" s="173">
        <f t="shared" si="100"/>
        <v>491532.41491085902</v>
      </c>
      <c r="X50" s="104">
        <f>市区町村別_指導対象者群分析!K50</f>
        <v>172</v>
      </c>
      <c r="Y50" s="143">
        <v>170</v>
      </c>
      <c r="Z50" s="171">
        <v>85627730</v>
      </c>
      <c r="AA50" s="173">
        <f t="shared" si="101"/>
        <v>503692.5294117647</v>
      </c>
      <c r="AB50" s="104">
        <f>市区町村別_指導対象者群分析!M50</f>
        <v>451</v>
      </c>
      <c r="AC50" s="143">
        <v>447</v>
      </c>
      <c r="AD50" s="171">
        <v>217647770</v>
      </c>
      <c r="AE50" s="173">
        <f t="shared" si="102"/>
        <v>486907.76286353468</v>
      </c>
      <c r="AF50" s="104">
        <f>市区町村別_指導対象者群分析!O50</f>
        <v>0</v>
      </c>
      <c r="AG50" s="143">
        <v>0</v>
      </c>
      <c r="AH50" s="171">
        <v>0</v>
      </c>
      <c r="AI50" s="173" t="str">
        <f t="shared" si="103"/>
        <v>-</v>
      </c>
      <c r="AJ50" s="104">
        <f>市区町村別_指導対象者群分析!Q50</f>
        <v>1164</v>
      </c>
      <c r="AK50" s="143">
        <f t="shared" si="1"/>
        <v>1153</v>
      </c>
      <c r="AL50" s="171">
        <f t="shared" si="1"/>
        <v>529961650</v>
      </c>
      <c r="AM50" s="173">
        <f t="shared" si="104"/>
        <v>459637.16392020817</v>
      </c>
      <c r="AN50" s="104">
        <f>市区町村別_指導対象者群分析!S50</f>
        <v>100</v>
      </c>
      <c r="AO50" s="143">
        <v>92</v>
      </c>
      <c r="AP50" s="171">
        <v>22912940</v>
      </c>
      <c r="AQ50" s="173">
        <f t="shared" si="14"/>
        <v>249053.69565217392</v>
      </c>
      <c r="AR50" s="104">
        <f>市区町村別_指導対象者群分析!U50</f>
        <v>1064</v>
      </c>
      <c r="AS50" s="143">
        <v>1061</v>
      </c>
      <c r="AT50" s="171">
        <v>507048710</v>
      </c>
      <c r="AU50" s="173">
        <f t="shared" si="105"/>
        <v>477896.99340245052</v>
      </c>
      <c r="AV50" s="104">
        <f>市区町村別_指導対象者群分析!W50</f>
        <v>8366</v>
      </c>
      <c r="AW50" s="143">
        <v>8366</v>
      </c>
      <c r="AX50" s="171">
        <v>7553089020</v>
      </c>
      <c r="AY50" s="173">
        <f t="shared" si="106"/>
        <v>902831.58259622275</v>
      </c>
      <c r="AZ50" s="104">
        <f>市区町村別_指導対象者群分析!Y50</f>
        <v>57</v>
      </c>
      <c r="BA50" s="143">
        <v>57</v>
      </c>
      <c r="BB50" s="171">
        <v>37652280</v>
      </c>
      <c r="BC50" s="173">
        <f t="shared" si="107"/>
        <v>660566.31578947371</v>
      </c>
      <c r="BD50" s="104">
        <f>市区町村別_指導対象者群分析!AA50</f>
        <v>2441</v>
      </c>
      <c r="BE50" s="143">
        <f t="shared" si="2"/>
        <v>1907</v>
      </c>
      <c r="BF50" s="171">
        <f t="shared" si="2"/>
        <v>1540910870</v>
      </c>
      <c r="BG50" s="173">
        <f t="shared" si="108"/>
        <v>808028.77294179343</v>
      </c>
      <c r="BH50" s="104">
        <f>市区町村別_指導対象者群分析!AC50</f>
        <v>722</v>
      </c>
      <c r="BI50" s="143">
        <v>722</v>
      </c>
      <c r="BJ50" s="171">
        <v>776400250</v>
      </c>
      <c r="BK50" s="173">
        <f t="shared" si="109"/>
        <v>1075346.6066481995</v>
      </c>
      <c r="BL50" s="104">
        <f>市区町村別_指導対象者群分析!AE50</f>
        <v>1719</v>
      </c>
      <c r="BM50" s="143">
        <v>1185</v>
      </c>
      <c r="BN50" s="171">
        <v>764510620</v>
      </c>
      <c r="BO50" s="173">
        <f t="shared" si="110"/>
        <v>645156.64135021099</v>
      </c>
      <c r="BP50" s="50"/>
      <c r="BQ50" s="50"/>
      <c r="BR50" s="50"/>
      <c r="BS50" s="50"/>
      <c r="BT50" s="50"/>
      <c r="BU50" s="50"/>
      <c r="BZ50" s="50"/>
      <c r="CA50" s="50"/>
      <c r="CB50" s="50"/>
    </row>
    <row r="51" spans="2:80" s="51" customFormat="1">
      <c r="B51" s="54">
        <v>46</v>
      </c>
      <c r="C51" s="97" t="s">
        <v>25</v>
      </c>
      <c r="D51" s="196">
        <f>市区町村別_指導対象者群分析!D51</f>
        <v>16496</v>
      </c>
      <c r="E51" s="143">
        <v>15737</v>
      </c>
      <c r="F51" s="171">
        <v>11742467370</v>
      </c>
      <c r="G51" s="173">
        <f t="shared" si="96"/>
        <v>746169.3696384317</v>
      </c>
      <c r="H51" s="196">
        <f>市区町村別_指導対象者群分析!E51</f>
        <v>4502</v>
      </c>
      <c r="I51" s="143">
        <v>4457</v>
      </c>
      <c r="J51" s="171">
        <v>2070175180</v>
      </c>
      <c r="K51" s="173">
        <f t="shared" si="97"/>
        <v>464477.26722010318</v>
      </c>
      <c r="L51" s="196">
        <f>市区町村別_指導対象者群分析!F51</f>
        <v>11994</v>
      </c>
      <c r="M51" s="143">
        <v>11280</v>
      </c>
      <c r="N51" s="171">
        <v>9672292190</v>
      </c>
      <c r="O51" s="173">
        <f t="shared" si="98"/>
        <v>857472.71187943267</v>
      </c>
      <c r="P51" s="104">
        <f>市区町村別_指導対象者群分析!G51</f>
        <v>647</v>
      </c>
      <c r="Q51" s="143">
        <v>640</v>
      </c>
      <c r="R51" s="171">
        <v>283851590</v>
      </c>
      <c r="S51" s="173">
        <f t="shared" si="99"/>
        <v>443518.109375</v>
      </c>
      <c r="T51" s="104">
        <f>市区町村別_指導対象者群分析!I51</f>
        <v>1379</v>
      </c>
      <c r="U51" s="143">
        <f t="shared" si="0"/>
        <v>1366</v>
      </c>
      <c r="V51" s="171">
        <f t="shared" si="0"/>
        <v>622009250</v>
      </c>
      <c r="W51" s="173">
        <f t="shared" si="100"/>
        <v>455350.8418740849</v>
      </c>
      <c r="X51" s="104">
        <f>市区町村別_指導対象者群分析!K51</f>
        <v>383</v>
      </c>
      <c r="Y51" s="143">
        <v>382</v>
      </c>
      <c r="Z51" s="171">
        <v>180318030</v>
      </c>
      <c r="AA51" s="173">
        <f t="shared" si="101"/>
        <v>472036.7277486911</v>
      </c>
      <c r="AB51" s="104">
        <f>市区町村別_指導対象者群分析!M51</f>
        <v>996</v>
      </c>
      <c r="AC51" s="143">
        <v>984</v>
      </c>
      <c r="AD51" s="171">
        <v>441691220</v>
      </c>
      <c r="AE51" s="173">
        <f t="shared" si="102"/>
        <v>448873.19105691055</v>
      </c>
      <c r="AF51" s="104">
        <f>市区町村別_指導対象者群分析!O51</f>
        <v>9</v>
      </c>
      <c r="AG51" s="143">
        <v>8</v>
      </c>
      <c r="AH51" s="171">
        <v>2857390</v>
      </c>
      <c r="AI51" s="173">
        <f t="shared" si="103"/>
        <v>357173.75</v>
      </c>
      <c r="AJ51" s="104">
        <f>市区町村別_指導対象者群分析!Q51</f>
        <v>2467</v>
      </c>
      <c r="AK51" s="143">
        <f t="shared" si="1"/>
        <v>2443</v>
      </c>
      <c r="AL51" s="171">
        <f t="shared" si="1"/>
        <v>1161456950</v>
      </c>
      <c r="AM51" s="173">
        <f t="shared" si="104"/>
        <v>475422.41097011871</v>
      </c>
      <c r="AN51" s="104">
        <f>市区町村別_指導対象者群分析!S51</f>
        <v>205</v>
      </c>
      <c r="AO51" s="143">
        <v>194</v>
      </c>
      <c r="AP51" s="171">
        <v>38311970</v>
      </c>
      <c r="AQ51" s="173">
        <f t="shared" si="14"/>
        <v>197484.38144329897</v>
      </c>
      <c r="AR51" s="104">
        <f>市区町村別_指導対象者群分析!U51</f>
        <v>2262</v>
      </c>
      <c r="AS51" s="143">
        <v>2249</v>
      </c>
      <c r="AT51" s="171">
        <v>1123144980</v>
      </c>
      <c r="AU51" s="173">
        <f t="shared" si="105"/>
        <v>499397.50111160515</v>
      </c>
      <c r="AV51" s="104">
        <f>市区町村別_指導対象者群分析!W51</f>
        <v>8758</v>
      </c>
      <c r="AW51" s="143">
        <v>8758</v>
      </c>
      <c r="AX51" s="171">
        <v>7880779170</v>
      </c>
      <c r="AY51" s="173">
        <f t="shared" si="106"/>
        <v>899837.76775519527</v>
      </c>
      <c r="AZ51" s="104">
        <f>市区町村別_指導対象者群分析!Y51</f>
        <v>77</v>
      </c>
      <c r="BA51" s="143">
        <v>77</v>
      </c>
      <c r="BB51" s="171">
        <v>28674000</v>
      </c>
      <c r="BC51" s="173">
        <f t="shared" si="107"/>
        <v>372389.6103896104</v>
      </c>
      <c r="BD51" s="104">
        <f>市区町村別_指導対象者群分析!AA51</f>
        <v>3159</v>
      </c>
      <c r="BE51" s="143">
        <f t="shared" si="2"/>
        <v>2445</v>
      </c>
      <c r="BF51" s="171">
        <f t="shared" si="2"/>
        <v>1762839020</v>
      </c>
      <c r="BG51" s="173">
        <f t="shared" si="108"/>
        <v>720997.55419222906</v>
      </c>
      <c r="BH51" s="104">
        <f>市区町村別_指導対象者群分析!AC51</f>
        <v>823</v>
      </c>
      <c r="BI51" s="143">
        <v>823</v>
      </c>
      <c r="BJ51" s="171">
        <v>782293930</v>
      </c>
      <c r="BK51" s="173">
        <f t="shared" si="109"/>
        <v>950539.40461725392</v>
      </c>
      <c r="BL51" s="104">
        <f>市区町村別_指導対象者群分析!AE51</f>
        <v>2336</v>
      </c>
      <c r="BM51" s="143">
        <v>1622</v>
      </c>
      <c r="BN51" s="171">
        <v>980545090</v>
      </c>
      <c r="BO51" s="173">
        <f t="shared" si="110"/>
        <v>604528.4155363749</v>
      </c>
      <c r="BP51" s="50"/>
      <c r="BQ51" s="50"/>
      <c r="BR51" s="50"/>
      <c r="BS51" s="50"/>
      <c r="BT51" s="50"/>
      <c r="BU51" s="50"/>
      <c r="BZ51" s="50"/>
      <c r="CA51" s="50"/>
      <c r="CB51" s="50"/>
    </row>
    <row r="52" spans="2:80" s="51" customFormat="1">
      <c r="B52" s="54">
        <v>47</v>
      </c>
      <c r="C52" s="97" t="s">
        <v>15</v>
      </c>
      <c r="D52" s="196">
        <f>市区町村別_指導対象者群分析!D52</f>
        <v>34157</v>
      </c>
      <c r="E52" s="143">
        <v>32160</v>
      </c>
      <c r="F52" s="171">
        <v>25233425070</v>
      </c>
      <c r="G52" s="173">
        <f t="shared" si="96"/>
        <v>784621.42630597018</v>
      </c>
      <c r="H52" s="196">
        <f>市区町村別_指導対象者群分析!E52</f>
        <v>8744</v>
      </c>
      <c r="I52" s="143">
        <v>8594</v>
      </c>
      <c r="J52" s="171">
        <v>4178555090</v>
      </c>
      <c r="K52" s="173">
        <f t="shared" si="97"/>
        <v>486217.72050267627</v>
      </c>
      <c r="L52" s="196">
        <f>市区町村別_指導対象者群分析!F52</f>
        <v>25413</v>
      </c>
      <c r="M52" s="143">
        <v>23566</v>
      </c>
      <c r="N52" s="171">
        <v>21054869980</v>
      </c>
      <c r="O52" s="173">
        <f t="shared" si="98"/>
        <v>893442.67079691077</v>
      </c>
      <c r="P52" s="104">
        <f>市区町村別_指導対象者群分析!G52</f>
        <v>1341</v>
      </c>
      <c r="Q52" s="143">
        <v>1320</v>
      </c>
      <c r="R52" s="171">
        <v>634372430</v>
      </c>
      <c r="S52" s="173">
        <f t="shared" si="99"/>
        <v>480585.17424242425</v>
      </c>
      <c r="T52" s="104">
        <f>市区町村別_指導対象者群分析!I52</f>
        <v>2443</v>
      </c>
      <c r="U52" s="143">
        <f t="shared" si="0"/>
        <v>2419</v>
      </c>
      <c r="V52" s="171">
        <f t="shared" si="0"/>
        <v>1286485090</v>
      </c>
      <c r="W52" s="173">
        <f t="shared" si="100"/>
        <v>531825.17155849526</v>
      </c>
      <c r="X52" s="104">
        <f>市区町村別_指導対象者群分析!K52</f>
        <v>778</v>
      </c>
      <c r="Y52" s="143">
        <v>773</v>
      </c>
      <c r="Z52" s="171">
        <v>418554220</v>
      </c>
      <c r="AA52" s="173">
        <f t="shared" si="101"/>
        <v>541467.29624838289</v>
      </c>
      <c r="AB52" s="104">
        <f>市区町村別_指導対象者群分析!M52</f>
        <v>1665</v>
      </c>
      <c r="AC52" s="143">
        <v>1646</v>
      </c>
      <c r="AD52" s="171">
        <v>867930870</v>
      </c>
      <c r="AE52" s="173">
        <f t="shared" si="102"/>
        <v>527297.00486026728</v>
      </c>
      <c r="AF52" s="104">
        <f>市区町村別_指導対象者群分析!O52</f>
        <v>3</v>
      </c>
      <c r="AG52" s="143">
        <v>3</v>
      </c>
      <c r="AH52" s="171">
        <v>628840</v>
      </c>
      <c r="AI52" s="173">
        <f t="shared" si="103"/>
        <v>209613.33333333334</v>
      </c>
      <c r="AJ52" s="104">
        <f>市区町村別_指導対象者群分析!Q52</f>
        <v>4957</v>
      </c>
      <c r="AK52" s="143">
        <f t="shared" si="1"/>
        <v>4852</v>
      </c>
      <c r="AL52" s="171">
        <f t="shared" si="1"/>
        <v>2257068730</v>
      </c>
      <c r="AM52" s="173">
        <f t="shared" si="104"/>
        <v>465183.16776586976</v>
      </c>
      <c r="AN52" s="104">
        <f>市区町村別_指導対象者群分析!S52</f>
        <v>513</v>
      </c>
      <c r="AO52" s="143">
        <v>464</v>
      </c>
      <c r="AP52" s="171">
        <v>97389390</v>
      </c>
      <c r="AQ52" s="173">
        <f t="shared" si="14"/>
        <v>209890.92672413794</v>
      </c>
      <c r="AR52" s="104">
        <f>市区町村別_指導対象者群分析!U52</f>
        <v>4444</v>
      </c>
      <c r="AS52" s="143">
        <v>4388</v>
      </c>
      <c r="AT52" s="171">
        <v>2159679340</v>
      </c>
      <c r="AU52" s="173">
        <f t="shared" si="105"/>
        <v>492178.51868732908</v>
      </c>
      <c r="AV52" s="104">
        <f>市区町村別_指導対象者群分析!W52</f>
        <v>18231</v>
      </c>
      <c r="AW52" s="143">
        <v>18231</v>
      </c>
      <c r="AX52" s="171">
        <v>17635887840</v>
      </c>
      <c r="AY52" s="173">
        <f t="shared" si="106"/>
        <v>967357.13016290928</v>
      </c>
      <c r="AZ52" s="104">
        <f>市区町村別_指導対象者群分析!Y52</f>
        <v>162</v>
      </c>
      <c r="BA52" s="143">
        <v>162</v>
      </c>
      <c r="BB52" s="171">
        <v>51963090</v>
      </c>
      <c r="BC52" s="173">
        <f t="shared" si="107"/>
        <v>320759.81481481483</v>
      </c>
      <c r="BD52" s="104">
        <f>市区町村別_指導対象者群分析!AA52</f>
        <v>7020</v>
      </c>
      <c r="BE52" s="143">
        <f t="shared" si="2"/>
        <v>5173</v>
      </c>
      <c r="BF52" s="171">
        <f t="shared" si="2"/>
        <v>3367019050</v>
      </c>
      <c r="BG52" s="173">
        <f t="shared" si="108"/>
        <v>650883.24956504931</v>
      </c>
      <c r="BH52" s="104">
        <f>市区町村別_指導対象者群分析!AC52</f>
        <v>1835</v>
      </c>
      <c r="BI52" s="143">
        <v>1835</v>
      </c>
      <c r="BJ52" s="171">
        <v>1783273210</v>
      </c>
      <c r="BK52" s="173">
        <f t="shared" si="109"/>
        <v>971811.01362397824</v>
      </c>
      <c r="BL52" s="104">
        <f>市区町村別_指導対象者群分析!AE52</f>
        <v>5185</v>
      </c>
      <c r="BM52" s="143">
        <v>3338</v>
      </c>
      <c r="BN52" s="171">
        <v>1583745840</v>
      </c>
      <c r="BO52" s="173">
        <f t="shared" si="110"/>
        <v>474459.50868783705</v>
      </c>
      <c r="BP52" s="50"/>
      <c r="BQ52" s="50"/>
      <c r="BR52" s="50"/>
      <c r="BS52" s="50"/>
      <c r="BT52" s="50"/>
      <c r="BU52" s="50"/>
      <c r="BZ52" s="50"/>
      <c r="CA52" s="50"/>
      <c r="CB52" s="50"/>
    </row>
    <row r="53" spans="2:80" s="51" customFormat="1">
      <c r="B53" s="54">
        <v>48</v>
      </c>
      <c r="C53" s="97" t="s">
        <v>26</v>
      </c>
      <c r="D53" s="196">
        <f>市区町村別_指導対象者群分析!D53</f>
        <v>18292</v>
      </c>
      <c r="E53" s="143">
        <v>17508</v>
      </c>
      <c r="F53" s="171">
        <v>12993527930</v>
      </c>
      <c r="G53" s="173">
        <f t="shared" si="96"/>
        <v>742148.04260909301</v>
      </c>
      <c r="H53" s="196">
        <f>市区町村別_指導対象者群分析!E53</f>
        <v>5012</v>
      </c>
      <c r="I53" s="143">
        <v>4975</v>
      </c>
      <c r="J53" s="171">
        <v>2212415780</v>
      </c>
      <c r="K53" s="173">
        <f t="shared" si="97"/>
        <v>444706.68944723619</v>
      </c>
      <c r="L53" s="196">
        <f>市区町村別_指導対象者群分析!F53</f>
        <v>13280</v>
      </c>
      <c r="M53" s="143">
        <v>12533</v>
      </c>
      <c r="N53" s="171">
        <v>10781112150</v>
      </c>
      <c r="O53" s="173">
        <f t="shared" si="98"/>
        <v>860217.99648926838</v>
      </c>
      <c r="P53" s="104">
        <f>市区町村別_指導対象者群分析!G53</f>
        <v>807</v>
      </c>
      <c r="Q53" s="143">
        <v>800</v>
      </c>
      <c r="R53" s="171">
        <v>402133920</v>
      </c>
      <c r="S53" s="173">
        <f t="shared" si="99"/>
        <v>502667.4</v>
      </c>
      <c r="T53" s="104">
        <f>市区町村別_指導対象者群分析!I53</f>
        <v>1361</v>
      </c>
      <c r="U53" s="143">
        <f t="shared" si="0"/>
        <v>1356</v>
      </c>
      <c r="V53" s="171">
        <f t="shared" si="0"/>
        <v>591357770</v>
      </c>
      <c r="W53" s="173">
        <f t="shared" si="100"/>
        <v>436104.55014749261</v>
      </c>
      <c r="X53" s="104">
        <f>市区町村別_指導対象者群分析!K53</f>
        <v>288</v>
      </c>
      <c r="Y53" s="143">
        <v>287</v>
      </c>
      <c r="Z53" s="171">
        <v>134423210</v>
      </c>
      <c r="AA53" s="173">
        <f t="shared" si="101"/>
        <v>468373.55400696862</v>
      </c>
      <c r="AB53" s="104">
        <f>市区町村別_指導対象者群分析!M53</f>
        <v>1073</v>
      </c>
      <c r="AC53" s="143">
        <v>1069</v>
      </c>
      <c r="AD53" s="171">
        <v>456934560</v>
      </c>
      <c r="AE53" s="173">
        <f t="shared" si="102"/>
        <v>427441.12254443404</v>
      </c>
      <c r="AF53" s="104">
        <f>市区町村別_指導対象者群分析!O53</f>
        <v>31</v>
      </c>
      <c r="AG53" s="143">
        <v>31</v>
      </c>
      <c r="AH53" s="171">
        <v>13564870</v>
      </c>
      <c r="AI53" s="173">
        <f t="shared" si="103"/>
        <v>437576.45161290321</v>
      </c>
      <c r="AJ53" s="104">
        <f>市区町村別_指導対象者群分析!Q53</f>
        <v>2813</v>
      </c>
      <c r="AK53" s="143">
        <f t="shared" si="1"/>
        <v>2788</v>
      </c>
      <c r="AL53" s="171">
        <f t="shared" si="1"/>
        <v>1205359220</v>
      </c>
      <c r="AM53" s="173">
        <f t="shared" si="104"/>
        <v>432338.31420373026</v>
      </c>
      <c r="AN53" s="104">
        <f>市区町村別_指導対象者群分析!S53</f>
        <v>246</v>
      </c>
      <c r="AO53" s="143">
        <v>233</v>
      </c>
      <c r="AP53" s="171">
        <v>48406380</v>
      </c>
      <c r="AQ53" s="173">
        <f t="shared" si="14"/>
        <v>207752.70386266094</v>
      </c>
      <c r="AR53" s="104">
        <f>市区町村別_指導対象者群分析!U53</f>
        <v>2567</v>
      </c>
      <c r="AS53" s="143">
        <v>2555</v>
      </c>
      <c r="AT53" s="171">
        <v>1156952840</v>
      </c>
      <c r="AU53" s="173">
        <f t="shared" si="105"/>
        <v>452819.1154598826</v>
      </c>
      <c r="AV53" s="104">
        <f>市区町村別_指導対象者群分析!W53</f>
        <v>9405</v>
      </c>
      <c r="AW53" s="143">
        <v>9405</v>
      </c>
      <c r="AX53" s="171">
        <v>8624623300</v>
      </c>
      <c r="AY53" s="173">
        <f t="shared" si="106"/>
        <v>917025.3375863902</v>
      </c>
      <c r="AZ53" s="104">
        <f>市区町村別_指導対象者群分析!Y53</f>
        <v>71</v>
      </c>
      <c r="BA53" s="143">
        <v>71</v>
      </c>
      <c r="BB53" s="171">
        <v>39881960</v>
      </c>
      <c r="BC53" s="173">
        <f t="shared" si="107"/>
        <v>561717.74647887319</v>
      </c>
      <c r="BD53" s="104">
        <f>市区町村別_指導対象者群分析!AA53</f>
        <v>3804</v>
      </c>
      <c r="BE53" s="143">
        <f t="shared" si="2"/>
        <v>3057</v>
      </c>
      <c r="BF53" s="171">
        <f t="shared" si="2"/>
        <v>2116606890</v>
      </c>
      <c r="BG53" s="173">
        <f t="shared" si="108"/>
        <v>692380.4023552502</v>
      </c>
      <c r="BH53" s="104">
        <f>市区町村別_指導対象者群分析!AC53</f>
        <v>1027</v>
      </c>
      <c r="BI53" s="143">
        <v>1027</v>
      </c>
      <c r="BJ53" s="171">
        <v>1016904250</v>
      </c>
      <c r="BK53" s="173">
        <f t="shared" si="109"/>
        <v>990169.66893865634</v>
      </c>
      <c r="BL53" s="104">
        <f>市区町村別_指導対象者群分析!AE53</f>
        <v>2777</v>
      </c>
      <c r="BM53" s="143">
        <v>2030</v>
      </c>
      <c r="BN53" s="171">
        <v>1099702640</v>
      </c>
      <c r="BO53" s="173">
        <f t="shared" si="110"/>
        <v>541725.43842364533</v>
      </c>
      <c r="BP53" s="50"/>
      <c r="BQ53" s="50"/>
      <c r="BR53" s="50"/>
      <c r="BS53" s="50"/>
      <c r="BT53" s="50"/>
      <c r="BU53" s="50"/>
      <c r="BZ53" s="50"/>
      <c r="CA53" s="50"/>
      <c r="CB53" s="50"/>
    </row>
    <row r="54" spans="2:80" s="51" customFormat="1">
      <c r="B54" s="54">
        <v>49</v>
      </c>
      <c r="C54" s="97" t="s">
        <v>27</v>
      </c>
      <c r="D54" s="196">
        <f>市区町村別_指導対象者群分析!D54</f>
        <v>18618</v>
      </c>
      <c r="E54" s="143">
        <v>17691</v>
      </c>
      <c r="F54" s="171">
        <v>13201880720</v>
      </c>
      <c r="G54" s="173">
        <f>IFERROR(F54/E54,"-")</f>
        <v>746248.41557854274</v>
      </c>
      <c r="H54" s="196">
        <f>市区町村別_指導対象者群分析!E54</f>
        <v>2633</v>
      </c>
      <c r="I54" s="143">
        <v>2608</v>
      </c>
      <c r="J54" s="171">
        <v>1210655720</v>
      </c>
      <c r="K54" s="173">
        <f>IFERROR(J54/I54,"-")</f>
        <v>464208.48159509205</v>
      </c>
      <c r="L54" s="196">
        <f>市区町村別_指導対象者群分析!F54</f>
        <v>15985</v>
      </c>
      <c r="M54" s="143">
        <v>15083</v>
      </c>
      <c r="N54" s="171">
        <v>11991225000</v>
      </c>
      <c r="O54" s="173">
        <f>IFERROR(N54/M54,"-")</f>
        <v>795015.91195385531</v>
      </c>
      <c r="P54" s="104">
        <f>市区町村別_指導対象者群分析!G54</f>
        <v>374</v>
      </c>
      <c r="Q54" s="143">
        <v>372</v>
      </c>
      <c r="R54" s="171">
        <v>174138720</v>
      </c>
      <c r="S54" s="173">
        <f>IFERROR(R54/Q54,"-")</f>
        <v>468114.83870967739</v>
      </c>
      <c r="T54" s="104">
        <f>市区町村別_指導対象者群分析!I54</f>
        <v>775</v>
      </c>
      <c r="U54" s="143">
        <f t="shared" si="0"/>
        <v>769</v>
      </c>
      <c r="V54" s="171">
        <f t="shared" si="0"/>
        <v>363973850</v>
      </c>
      <c r="W54" s="173">
        <f>IFERROR(V54/U54,"-")</f>
        <v>473307.99739921978</v>
      </c>
      <c r="X54" s="104">
        <f>市区町村別_指導対象者群分析!K54</f>
        <v>210</v>
      </c>
      <c r="Y54" s="143">
        <v>209</v>
      </c>
      <c r="Z54" s="171">
        <v>97755440</v>
      </c>
      <c r="AA54" s="173">
        <f>IFERROR(Z54/Y54,"-")</f>
        <v>467729.37799043063</v>
      </c>
      <c r="AB54" s="104">
        <f>市区町村別_指導対象者群分析!M54</f>
        <v>565</v>
      </c>
      <c r="AC54" s="143">
        <v>560</v>
      </c>
      <c r="AD54" s="171">
        <v>266218410</v>
      </c>
      <c r="AE54" s="173">
        <f>IFERROR(AD54/AC54,"-")</f>
        <v>475390.01785714284</v>
      </c>
      <c r="AF54" s="104">
        <f>市区町村別_指導対象者群分析!O54</f>
        <v>0</v>
      </c>
      <c r="AG54" s="143">
        <v>0</v>
      </c>
      <c r="AH54" s="171">
        <v>0</v>
      </c>
      <c r="AI54" s="173" t="str">
        <f>IFERROR(AH54/AG54,"-")</f>
        <v>-</v>
      </c>
      <c r="AJ54" s="104">
        <f>市区町村別_指導対象者群分析!Q54</f>
        <v>1484</v>
      </c>
      <c r="AK54" s="143">
        <f t="shared" si="1"/>
        <v>1467</v>
      </c>
      <c r="AL54" s="171">
        <f t="shared" si="1"/>
        <v>672543150</v>
      </c>
      <c r="AM54" s="173">
        <f>IFERROR(AL54/AK54,"-")</f>
        <v>458447.95501022495</v>
      </c>
      <c r="AN54" s="104">
        <f>市区町村別_指導対象者群分析!S54</f>
        <v>137</v>
      </c>
      <c r="AO54" s="143">
        <v>128</v>
      </c>
      <c r="AP54" s="171">
        <v>26204740</v>
      </c>
      <c r="AQ54" s="173">
        <f t="shared" si="14"/>
        <v>204724.53125</v>
      </c>
      <c r="AR54" s="104">
        <f>市区町村別_指導対象者群分析!U54</f>
        <v>1347</v>
      </c>
      <c r="AS54" s="143">
        <v>1339</v>
      </c>
      <c r="AT54" s="171">
        <v>646338410</v>
      </c>
      <c r="AU54" s="173">
        <f>IFERROR(AT54/AS54,"-")</f>
        <v>482702.32262882747</v>
      </c>
      <c r="AV54" s="104">
        <f>市区町村別_指導対象者群分析!W54</f>
        <v>11954</v>
      </c>
      <c r="AW54" s="143">
        <v>11954</v>
      </c>
      <c r="AX54" s="171">
        <v>9866708020</v>
      </c>
      <c r="AY54" s="173">
        <f>IFERROR(AX54/AW54,"-")</f>
        <v>825389.66203781159</v>
      </c>
      <c r="AZ54" s="104">
        <f>市区町村別_指導対象者群分析!Y54</f>
        <v>82</v>
      </c>
      <c r="BA54" s="143">
        <v>82</v>
      </c>
      <c r="BB54" s="171">
        <v>36591660</v>
      </c>
      <c r="BC54" s="173">
        <f>IFERROR(BB54/BA54,"-")</f>
        <v>446239.75609756098</v>
      </c>
      <c r="BD54" s="104">
        <f>市区町村別_指導対象者群分析!AA54</f>
        <v>3949</v>
      </c>
      <c r="BE54" s="143">
        <f t="shared" si="2"/>
        <v>3047</v>
      </c>
      <c r="BF54" s="171">
        <f t="shared" si="2"/>
        <v>2087925320</v>
      </c>
      <c r="BG54" s="173">
        <f>IFERROR(BF54/BE54,"-")</f>
        <v>685239.6849360026</v>
      </c>
      <c r="BH54" s="104">
        <f>市区町村別_指導対象者群分析!AC54</f>
        <v>1153</v>
      </c>
      <c r="BI54" s="143">
        <v>1153</v>
      </c>
      <c r="BJ54" s="171">
        <v>1084899810</v>
      </c>
      <c r="BK54" s="173">
        <f>IFERROR(BJ54/BI54,"-")</f>
        <v>940936.52211621858</v>
      </c>
      <c r="BL54" s="104">
        <f>市区町村別_指導対象者群分析!AE54</f>
        <v>2796</v>
      </c>
      <c r="BM54" s="143">
        <v>1894</v>
      </c>
      <c r="BN54" s="171">
        <v>1003025510</v>
      </c>
      <c r="BO54" s="173">
        <f>IFERROR(BN54/BM54,"-")</f>
        <v>529580.52270327345</v>
      </c>
      <c r="BP54" s="50"/>
      <c r="BQ54" s="50"/>
      <c r="BR54" s="50"/>
      <c r="BS54" s="50"/>
      <c r="BT54" s="50"/>
      <c r="BU54" s="50"/>
      <c r="BZ54" s="50"/>
      <c r="CA54" s="50"/>
      <c r="CB54" s="50"/>
    </row>
    <row r="55" spans="2:80" s="51" customFormat="1">
      <c r="B55" s="54">
        <v>50</v>
      </c>
      <c r="C55" s="97" t="s">
        <v>16</v>
      </c>
      <c r="D55" s="196">
        <f>市区町村別_指導対象者群分析!D55</f>
        <v>16422</v>
      </c>
      <c r="E55" s="143">
        <v>15444</v>
      </c>
      <c r="F55" s="171">
        <v>11963538560</v>
      </c>
      <c r="G55" s="173">
        <f t="shared" ref="G55:G61" si="111">IFERROR(F55/E55,"-")</f>
        <v>774639.89639989636</v>
      </c>
      <c r="H55" s="196">
        <f>市区町村別_指導対象者群分析!E55</f>
        <v>3370</v>
      </c>
      <c r="I55" s="143">
        <v>3314</v>
      </c>
      <c r="J55" s="171">
        <v>1683478070</v>
      </c>
      <c r="K55" s="173">
        <f t="shared" ref="K55:K61" si="112">IFERROR(J55/I55,"-")</f>
        <v>507989.76161738083</v>
      </c>
      <c r="L55" s="196">
        <f>市区町村別_指導対象者群分析!F55</f>
        <v>13052</v>
      </c>
      <c r="M55" s="143">
        <v>12130</v>
      </c>
      <c r="N55" s="171">
        <v>10280060490</v>
      </c>
      <c r="O55" s="173">
        <f t="shared" ref="O55:O61" si="113">IFERROR(N55/M55,"-")</f>
        <v>847490.55976916733</v>
      </c>
      <c r="P55" s="104">
        <f>市区町村別_指導対象者群分析!G55</f>
        <v>534</v>
      </c>
      <c r="Q55" s="143">
        <v>528</v>
      </c>
      <c r="R55" s="171">
        <v>268134980</v>
      </c>
      <c r="S55" s="173">
        <f t="shared" ref="S55:S61" si="114">IFERROR(R55/Q55,"-")</f>
        <v>507831.40151515149</v>
      </c>
      <c r="T55" s="104">
        <f>市区町村別_指導対象者群分析!I55</f>
        <v>930</v>
      </c>
      <c r="U55" s="143">
        <f t="shared" si="0"/>
        <v>918</v>
      </c>
      <c r="V55" s="171">
        <f t="shared" si="0"/>
        <v>451425240</v>
      </c>
      <c r="W55" s="173">
        <f t="shared" ref="W55:W61" si="115">IFERROR(V55/U55,"-")</f>
        <v>491748.62745098042</v>
      </c>
      <c r="X55" s="104">
        <f>市区町村別_指導対象者群分析!K55</f>
        <v>335</v>
      </c>
      <c r="Y55" s="143">
        <v>330</v>
      </c>
      <c r="Z55" s="171">
        <v>178748660</v>
      </c>
      <c r="AA55" s="173">
        <f t="shared" ref="AA55:AA61" si="116">IFERROR(Z55/Y55,"-")</f>
        <v>541662.60606060608</v>
      </c>
      <c r="AB55" s="104">
        <f>市区町村別_指導対象者群分析!M55</f>
        <v>595</v>
      </c>
      <c r="AC55" s="143">
        <v>588</v>
      </c>
      <c r="AD55" s="171">
        <v>272676580</v>
      </c>
      <c r="AE55" s="173">
        <f t="shared" ref="AE55:AE61" si="117">IFERROR(AD55/AC55,"-")</f>
        <v>463735.68027210882</v>
      </c>
      <c r="AF55" s="104">
        <f>市区町村別_指導対象者群分析!O55</f>
        <v>0</v>
      </c>
      <c r="AG55" s="143">
        <v>0</v>
      </c>
      <c r="AH55" s="171">
        <v>0</v>
      </c>
      <c r="AI55" s="173" t="str">
        <f t="shared" ref="AI55:AI61" si="118">IFERROR(AH55/AG55,"-")</f>
        <v>-</v>
      </c>
      <c r="AJ55" s="104">
        <f>市区町村別_指導対象者群分析!Q55</f>
        <v>1906</v>
      </c>
      <c r="AK55" s="143">
        <f t="shared" si="1"/>
        <v>1868</v>
      </c>
      <c r="AL55" s="171">
        <f t="shared" si="1"/>
        <v>963917850</v>
      </c>
      <c r="AM55" s="173">
        <f t="shared" ref="AM55:AM61" si="119">IFERROR(AL55/AK55,"-")</f>
        <v>516015.97965738759</v>
      </c>
      <c r="AN55" s="104">
        <f>市区町村別_指導対象者群分析!S55</f>
        <v>161</v>
      </c>
      <c r="AO55" s="143">
        <v>145</v>
      </c>
      <c r="AP55" s="171">
        <v>36641720</v>
      </c>
      <c r="AQ55" s="173">
        <f t="shared" si="14"/>
        <v>252701.5172413793</v>
      </c>
      <c r="AR55" s="104">
        <f>市区町村別_指導対象者群分析!U55</f>
        <v>1745</v>
      </c>
      <c r="AS55" s="143">
        <v>1723</v>
      </c>
      <c r="AT55" s="171">
        <v>927276130</v>
      </c>
      <c r="AU55" s="173">
        <f t="shared" ref="AU55:AU61" si="120">IFERROR(AT55/AS55,"-")</f>
        <v>538175.35113174701</v>
      </c>
      <c r="AV55" s="104">
        <f>市区町村別_指導対象者群分析!W55</f>
        <v>9505</v>
      </c>
      <c r="AW55" s="143">
        <v>9505</v>
      </c>
      <c r="AX55" s="171">
        <v>8500809430</v>
      </c>
      <c r="AY55" s="173">
        <f t="shared" ref="AY55:AY61" si="121">IFERROR(AX55/AW55,"-")</f>
        <v>894351.33403471857</v>
      </c>
      <c r="AZ55" s="104">
        <f>市区町村別_指導対象者群分析!Y55</f>
        <v>94</v>
      </c>
      <c r="BA55" s="143">
        <v>94</v>
      </c>
      <c r="BB55" s="171">
        <v>39231660</v>
      </c>
      <c r="BC55" s="173">
        <f t="shared" ref="BC55:BC61" si="122">IFERROR(BB55/BA55,"-")</f>
        <v>417358.08510638296</v>
      </c>
      <c r="BD55" s="104">
        <f>市区町村別_指導対象者群分析!AA55</f>
        <v>3453</v>
      </c>
      <c r="BE55" s="143">
        <f t="shared" si="2"/>
        <v>2531</v>
      </c>
      <c r="BF55" s="171">
        <f t="shared" si="2"/>
        <v>1740019400</v>
      </c>
      <c r="BG55" s="173">
        <f t="shared" ref="BG55:BG61" si="123">IFERROR(BF55/BE55,"-")</f>
        <v>687482.97115764522</v>
      </c>
      <c r="BH55" s="104">
        <f>市区町村別_指導対象者群分析!AC55</f>
        <v>840</v>
      </c>
      <c r="BI55" s="143">
        <v>840</v>
      </c>
      <c r="BJ55" s="171">
        <v>886602860</v>
      </c>
      <c r="BK55" s="173">
        <f t="shared" ref="BK55:BK61" si="124">IFERROR(BJ55/BI55,"-")</f>
        <v>1055479.5952380951</v>
      </c>
      <c r="BL55" s="104">
        <f>市区町村別_指導対象者群分析!AE55</f>
        <v>2613</v>
      </c>
      <c r="BM55" s="143">
        <v>1691</v>
      </c>
      <c r="BN55" s="171">
        <v>853416540</v>
      </c>
      <c r="BO55" s="173">
        <f t="shared" ref="BO55:BO61" si="125">IFERROR(BN55/BM55,"-")</f>
        <v>504681.57303370786</v>
      </c>
      <c r="BP55" s="50"/>
      <c r="BQ55" s="50"/>
      <c r="BR55" s="50"/>
      <c r="BS55" s="50"/>
      <c r="BT55" s="50"/>
      <c r="BU55" s="50"/>
      <c r="BZ55" s="50"/>
      <c r="CA55" s="50"/>
      <c r="CB55" s="50"/>
    </row>
    <row r="56" spans="2:80" s="51" customFormat="1">
      <c r="B56" s="54">
        <v>51</v>
      </c>
      <c r="C56" s="97" t="s">
        <v>48</v>
      </c>
      <c r="D56" s="196">
        <f>市区町村別_指導対象者群分析!D56</f>
        <v>21745</v>
      </c>
      <c r="E56" s="143">
        <v>20625</v>
      </c>
      <c r="F56" s="171">
        <v>16694298130</v>
      </c>
      <c r="G56" s="173">
        <f t="shared" si="111"/>
        <v>809420.51539393945</v>
      </c>
      <c r="H56" s="196">
        <f>市区町村別_指導対象者群分析!E56</f>
        <v>6327</v>
      </c>
      <c r="I56" s="143">
        <v>6277</v>
      </c>
      <c r="J56" s="171">
        <v>3184804280</v>
      </c>
      <c r="K56" s="173">
        <f t="shared" si="112"/>
        <v>507376.81695077266</v>
      </c>
      <c r="L56" s="196">
        <f>市区町村別_指導対象者群分析!F56</f>
        <v>15418</v>
      </c>
      <c r="M56" s="143">
        <v>14348</v>
      </c>
      <c r="N56" s="171">
        <v>13509493850</v>
      </c>
      <c r="O56" s="173">
        <f t="shared" si="113"/>
        <v>941559.37064399221</v>
      </c>
      <c r="P56" s="104">
        <f>市区町村別_指導対象者群分析!G56</f>
        <v>847</v>
      </c>
      <c r="Q56" s="143">
        <v>841</v>
      </c>
      <c r="R56" s="171">
        <v>395369110</v>
      </c>
      <c r="S56" s="173">
        <f t="shared" si="114"/>
        <v>470117.84780023783</v>
      </c>
      <c r="T56" s="104">
        <f>市区町村別_指導対象者群分析!I56</f>
        <v>1767</v>
      </c>
      <c r="U56" s="143">
        <f t="shared" si="0"/>
        <v>1755</v>
      </c>
      <c r="V56" s="171">
        <f t="shared" si="0"/>
        <v>961750880</v>
      </c>
      <c r="W56" s="173">
        <f t="shared" si="115"/>
        <v>548006.19943019946</v>
      </c>
      <c r="X56" s="104">
        <f>市区町村別_指導対象者群分析!K56</f>
        <v>430</v>
      </c>
      <c r="Y56" s="143">
        <v>429</v>
      </c>
      <c r="Z56" s="171">
        <v>233215530</v>
      </c>
      <c r="AA56" s="173">
        <f t="shared" si="116"/>
        <v>543625.9440559441</v>
      </c>
      <c r="AB56" s="104">
        <f>市区町村別_指導対象者群分析!M56</f>
        <v>1337</v>
      </c>
      <c r="AC56" s="143">
        <v>1326</v>
      </c>
      <c r="AD56" s="171">
        <v>728535350</v>
      </c>
      <c r="AE56" s="173">
        <f t="shared" si="117"/>
        <v>549423.34087481152</v>
      </c>
      <c r="AF56" s="104">
        <f>市区町村別_指導対象者群分析!O56</f>
        <v>38</v>
      </c>
      <c r="AG56" s="143">
        <v>38</v>
      </c>
      <c r="AH56" s="171">
        <v>21067200</v>
      </c>
      <c r="AI56" s="173">
        <f t="shared" si="118"/>
        <v>554400</v>
      </c>
      <c r="AJ56" s="104">
        <f>市区町村別_指導対象者群分析!Q56</f>
        <v>3675</v>
      </c>
      <c r="AK56" s="143">
        <f t="shared" si="1"/>
        <v>3643</v>
      </c>
      <c r="AL56" s="171">
        <f t="shared" si="1"/>
        <v>1806617090</v>
      </c>
      <c r="AM56" s="173">
        <f t="shared" si="119"/>
        <v>495914.65550370573</v>
      </c>
      <c r="AN56" s="104">
        <f>市区町村別_指導対象者群分析!S56</f>
        <v>314</v>
      </c>
      <c r="AO56" s="143">
        <v>290</v>
      </c>
      <c r="AP56" s="171">
        <v>65282870</v>
      </c>
      <c r="AQ56" s="173">
        <f t="shared" si="14"/>
        <v>225113.3448275862</v>
      </c>
      <c r="AR56" s="104">
        <f>市区町村別_指導対象者群分析!U56</f>
        <v>3361</v>
      </c>
      <c r="AS56" s="143">
        <v>3353</v>
      </c>
      <c r="AT56" s="171">
        <v>1741334220</v>
      </c>
      <c r="AU56" s="173">
        <f t="shared" si="120"/>
        <v>519336.18252311362</v>
      </c>
      <c r="AV56" s="104">
        <f>市区町村別_指導対象者群分析!W56</f>
        <v>10806</v>
      </c>
      <c r="AW56" s="143">
        <v>10806</v>
      </c>
      <c r="AX56" s="171">
        <v>10675772480</v>
      </c>
      <c r="AY56" s="173">
        <f t="shared" si="121"/>
        <v>987948.59152322786</v>
      </c>
      <c r="AZ56" s="104">
        <f>市区町村別_指導対象者群分析!Y56</f>
        <v>112</v>
      </c>
      <c r="BA56" s="143">
        <v>112</v>
      </c>
      <c r="BB56" s="171">
        <v>97668600</v>
      </c>
      <c r="BC56" s="173">
        <f t="shared" si="122"/>
        <v>872041.07142857148</v>
      </c>
      <c r="BD56" s="104">
        <f>市区町村別_指導対象者群分析!AA56</f>
        <v>4500</v>
      </c>
      <c r="BE56" s="143">
        <f t="shared" si="2"/>
        <v>3430</v>
      </c>
      <c r="BF56" s="171">
        <f t="shared" si="2"/>
        <v>2736052770</v>
      </c>
      <c r="BG56" s="173">
        <f t="shared" si="123"/>
        <v>797683.0233236152</v>
      </c>
      <c r="BH56" s="104">
        <f>市区町村別_指導対象者群分析!AC56</f>
        <v>1226</v>
      </c>
      <c r="BI56" s="143">
        <v>1226</v>
      </c>
      <c r="BJ56" s="171">
        <v>1399562300</v>
      </c>
      <c r="BK56" s="173">
        <f t="shared" si="124"/>
        <v>1141567.9445350734</v>
      </c>
      <c r="BL56" s="104">
        <f>市区町村別_指導対象者群分析!AE56</f>
        <v>3274</v>
      </c>
      <c r="BM56" s="143">
        <v>2204</v>
      </c>
      <c r="BN56" s="171">
        <v>1336490470</v>
      </c>
      <c r="BO56" s="173">
        <f t="shared" si="125"/>
        <v>606393.13520871138</v>
      </c>
      <c r="BP56" s="50"/>
      <c r="BQ56" s="50"/>
      <c r="BR56" s="50"/>
      <c r="BS56" s="50"/>
      <c r="BT56" s="50"/>
      <c r="BU56" s="50"/>
      <c r="BZ56" s="50"/>
      <c r="CA56" s="50"/>
      <c r="CB56" s="50"/>
    </row>
    <row r="57" spans="2:80" s="51" customFormat="1">
      <c r="B57" s="54">
        <v>52</v>
      </c>
      <c r="C57" s="97" t="s">
        <v>4</v>
      </c>
      <c r="D57" s="196">
        <f>市区町村別_指導対象者群分析!D57</f>
        <v>17967</v>
      </c>
      <c r="E57" s="143">
        <v>17072</v>
      </c>
      <c r="F57" s="171">
        <v>12809876930</v>
      </c>
      <c r="G57" s="173">
        <f t="shared" si="111"/>
        <v>750344.24379100278</v>
      </c>
      <c r="H57" s="196">
        <f>市区町村別_指導対象者群分析!E57</f>
        <v>4492</v>
      </c>
      <c r="I57" s="143">
        <v>4440</v>
      </c>
      <c r="J57" s="171">
        <v>2032875100</v>
      </c>
      <c r="K57" s="173">
        <f t="shared" si="112"/>
        <v>457854.75225225225</v>
      </c>
      <c r="L57" s="196">
        <f>市区町村別_指導対象者群分析!F57</f>
        <v>13475</v>
      </c>
      <c r="M57" s="143">
        <v>12632</v>
      </c>
      <c r="N57" s="171">
        <v>10777001830</v>
      </c>
      <c r="O57" s="173">
        <f t="shared" si="113"/>
        <v>853150.87317922735</v>
      </c>
      <c r="P57" s="104">
        <f>市区町村別_指導対象者群分析!G57</f>
        <v>626</v>
      </c>
      <c r="Q57" s="143">
        <v>615</v>
      </c>
      <c r="R57" s="171">
        <v>298822670</v>
      </c>
      <c r="S57" s="173">
        <f t="shared" si="114"/>
        <v>485890.52032520325</v>
      </c>
      <c r="T57" s="104">
        <f>市区町村別_指導対象者群分析!I57</f>
        <v>1114</v>
      </c>
      <c r="U57" s="143">
        <f t="shared" si="0"/>
        <v>1107</v>
      </c>
      <c r="V57" s="171">
        <f t="shared" si="0"/>
        <v>527802230</v>
      </c>
      <c r="W57" s="173">
        <f t="shared" si="115"/>
        <v>476786.11562782293</v>
      </c>
      <c r="X57" s="104">
        <f>市区町村別_指導対象者群分析!K57</f>
        <v>272</v>
      </c>
      <c r="Y57" s="143">
        <v>271</v>
      </c>
      <c r="Z57" s="171">
        <v>137973130</v>
      </c>
      <c r="AA57" s="173">
        <f t="shared" si="116"/>
        <v>509125.94095940958</v>
      </c>
      <c r="AB57" s="104">
        <f>市区町村別_指導対象者群分析!M57</f>
        <v>842</v>
      </c>
      <c r="AC57" s="143">
        <v>836</v>
      </c>
      <c r="AD57" s="171">
        <v>389829100</v>
      </c>
      <c r="AE57" s="173">
        <f t="shared" si="117"/>
        <v>466302.75119617226</v>
      </c>
      <c r="AF57" s="104">
        <f>市区町村別_指導対象者群分析!O57</f>
        <v>29</v>
      </c>
      <c r="AG57" s="143">
        <v>29</v>
      </c>
      <c r="AH57" s="171">
        <v>13641010</v>
      </c>
      <c r="AI57" s="173">
        <f t="shared" si="118"/>
        <v>470379.6551724138</v>
      </c>
      <c r="AJ57" s="104">
        <f>市区町村別_指導対象者群分析!Q57</f>
        <v>2723</v>
      </c>
      <c r="AK57" s="143">
        <f t="shared" si="1"/>
        <v>2689</v>
      </c>
      <c r="AL57" s="171">
        <f t="shared" si="1"/>
        <v>1192609190</v>
      </c>
      <c r="AM57" s="173">
        <f t="shared" si="119"/>
        <v>443514.01636296022</v>
      </c>
      <c r="AN57" s="104">
        <f>市区町村別_指導対象者群分析!S57</f>
        <v>252</v>
      </c>
      <c r="AO57" s="143">
        <v>234</v>
      </c>
      <c r="AP57" s="171">
        <v>53726100</v>
      </c>
      <c r="AQ57" s="173">
        <f t="shared" si="14"/>
        <v>229598.71794871794</v>
      </c>
      <c r="AR57" s="104">
        <f>市区町村別_指導対象者群分析!U57</f>
        <v>2471</v>
      </c>
      <c r="AS57" s="143">
        <v>2455</v>
      </c>
      <c r="AT57" s="171">
        <v>1138883090</v>
      </c>
      <c r="AU57" s="173">
        <f t="shared" si="120"/>
        <v>463903.49898167007</v>
      </c>
      <c r="AV57" s="104">
        <f>市区町村別_指導対象者群分析!W57</f>
        <v>9380</v>
      </c>
      <c r="AW57" s="143">
        <v>9380</v>
      </c>
      <c r="AX57" s="171">
        <v>8530883070</v>
      </c>
      <c r="AY57" s="173">
        <f t="shared" si="121"/>
        <v>909475.80703624734</v>
      </c>
      <c r="AZ57" s="104">
        <f>市区町村別_指導対象者群分析!Y57</f>
        <v>125</v>
      </c>
      <c r="BA57" s="143">
        <v>125</v>
      </c>
      <c r="BB57" s="171">
        <v>54502970</v>
      </c>
      <c r="BC57" s="173">
        <f t="shared" si="122"/>
        <v>436023.76</v>
      </c>
      <c r="BD57" s="104">
        <f>市区町村別_指導対象者群分析!AA57</f>
        <v>3970</v>
      </c>
      <c r="BE57" s="143">
        <f t="shared" si="2"/>
        <v>3127</v>
      </c>
      <c r="BF57" s="171">
        <f t="shared" si="2"/>
        <v>2191615790</v>
      </c>
      <c r="BG57" s="173">
        <f t="shared" si="123"/>
        <v>700868.49696194439</v>
      </c>
      <c r="BH57" s="104">
        <f>市区町村別_指導対象者群分析!AC57</f>
        <v>1117</v>
      </c>
      <c r="BI57" s="143">
        <v>1117</v>
      </c>
      <c r="BJ57" s="171">
        <v>1133477710</v>
      </c>
      <c r="BK57" s="173">
        <f t="shared" si="124"/>
        <v>1014751.7547000896</v>
      </c>
      <c r="BL57" s="104">
        <f>市区町村別_指導対象者群分析!AE57</f>
        <v>2853</v>
      </c>
      <c r="BM57" s="143">
        <v>2010</v>
      </c>
      <c r="BN57" s="171">
        <v>1058138080</v>
      </c>
      <c r="BO57" s="173">
        <f t="shared" si="125"/>
        <v>526436.85572139302</v>
      </c>
      <c r="BP57" s="50"/>
      <c r="BQ57" s="50"/>
      <c r="BR57" s="50"/>
      <c r="BS57" s="50"/>
      <c r="BT57" s="50"/>
      <c r="BU57" s="50"/>
      <c r="BZ57" s="50"/>
      <c r="CA57" s="50"/>
      <c r="CB57" s="50"/>
    </row>
    <row r="58" spans="2:80" s="51" customFormat="1">
      <c r="B58" s="54">
        <v>53</v>
      </c>
      <c r="C58" s="97" t="s">
        <v>22</v>
      </c>
      <c r="D58" s="196">
        <f>市区町村別_指導対象者群分析!D58</f>
        <v>10047</v>
      </c>
      <c r="E58" s="143">
        <v>9617</v>
      </c>
      <c r="F58" s="171">
        <v>7126763430</v>
      </c>
      <c r="G58" s="173">
        <f t="shared" si="111"/>
        <v>741058.89882499736</v>
      </c>
      <c r="H58" s="196">
        <f>市区町村別_指導対象者群分析!E58</f>
        <v>2121</v>
      </c>
      <c r="I58" s="143">
        <v>2104</v>
      </c>
      <c r="J58" s="171">
        <v>978020210</v>
      </c>
      <c r="K58" s="173">
        <f t="shared" si="112"/>
        <v>464838.502851711</v>
      </c>
      <c r="L58" s="196">
        <f>市区町村別_指導対象者群分析!F58</f>
        <v>7926</v>
      </c>
      <c r="M58" s="143">
        <v>7513</v>
      </c>
      <c r="N58" s="171">
        <v>6148743220</v>
      </c>
      <c r="O58" s="173">
        <f t="shared" si="113"/>
        <v>818413.84533475304</v>
      </c>
      <c r="P58" s="104">
        <f>市区町村別_指導対象者群分析!G58</f>
        <v>355</v>
      </c>
      <c r="Q58" s="143">
        <v>352</v>
      </c>
      <c r="R58" s="171">
        <v>152429400</v>
      </c>
      <c r="S58" s="173">
        <f t="shared" si="114"/>
        <v>433038.06818181818</v>
      </c>
      <c r="T58" s="104">
        <f>市区町村別_指導対象者群分析!I58</f>
        <v>573</v>
      </c>
      <c r="U58" s="143">
        <f t="shared" si="0"/>
        <v>569</v>
      </c>
      <c r="V58" s="171">
        <f t="shared" si="0"/>
        <v>294422570</v>
      </c>
      <c r="W58" s="173">
        <f t="shared" si="115"/>
        <v>517438.61159929703</v>
      </c>
      <c r="X58" s="104">
        <f>市区町村別_指導対象者群分析!K58</f>
        <v>149</v>
      </c>
      <c r="Y58" s="143">
        <v>149</v>
      </c>
      <c r="Z58" s="171">
        <v>96982670</v>
      </c>
      <c r="AA58" s="173">
        <f t="shared" si="116"/>
        <v>650890.40268456377</v>
      </c>
      <c r="AB58" s="104">
        <f>市区町村別_指導対象者群分析!M58</f>
        <v>424</v>
      </c>
      <c r="AC58" s="143">
        <v>420</v>
      </c>
      <c r="AD58" s="171">
        <v>197439900</v>
      </c>
      <c r="AE58" s="173">
        <f t="shared" si="117"/>
        <v>470095</v>
      </c>
      <c r="AF58" s="104">
        <f>市区町村別_指導対象者群分析!O58</f>
        <v>0</v>
      </c>
      <c r="AG58" s="143">
        <v>0</v>
      </c>
      <c r="AH58" s="171">
        <v>0</v>
      </c>
      <c r="AI58" s="173" t="str">
        <f t="shared" si="118"/>
        <v>-</v>
      </c>
      <c r="AJ58" s="104">
        <f>市区町村別_指導対象者群分析!Q58</f>
        <v>1193</v>
      </c>
      <c r="AK58" s="143">
        <f t="shared" si="1"/>
        <v>1183</v>
      </c>
      <c r="AL58" s="171">
        <f t="shared" si="1"/>
        <v>531168240</v>
      </c>
      <c r="AM58" s="173">
        <f t="shared" si="119"/>
        <v>449001.04818258662</v>
      </c>
      <c r="AN58" s="104">
        <f>市区町村別_指導対象者群分析!S58</f>
        <v>111</v>
      </c>
      <c r="AO58" s="143">
        <v>102</v>
      </c>
      <c r="AP58" s="171">
        <v>25206980</v>
      </c>
      <c r="AQ58" s="173">
        <f t="shared" si="14"/>
        <v>247127.25490196078</v>
      </c>
      <c r="AR58" s="104">
        <f>市区町村別_指導対象者群分析!U58</f>
        <v>1082</v>
      </c>
      <c r="AS58" s="143">
        <v>1081</v>
      </c>
      <c r="AT58" s="171">
        <v>505961260</v>
      </c>
      <c r="AU58" s="173">
        <f t="shared" si="120"/>
        <v>468049.26919518964</v>
      </c>
      <c r="AV58" s="104">
        <f>市区町村別_指導対象者群分析!W58</f>
        <v>5880</v>
      </c>
      <c r="AW58" s="143">
        <v>5880</v>
      </c>
      <c r="AX58" s="171">
        <v>5152518640</v>
      </c>
      <c r="AY58" s="173">
        <f t="shared" si="121"/>
        <v>876278.68027210888</v>
      </c>
      <c r="AZ58" s="104">
        <f>市区町村別_指導対象者群分析!Y58</f>
        <v>50</v>
      </c>
      <c r="BA58" s="143">
        <v>50</v>
      </c>
      <c r="BB58" s="171">
        <v>24787160</v>
      </c>
      <c r="BC58" s="173">
        <f t="shared" si="122"/>
        <v>495743.2</v>
      </c>
      <c r="BD58" s="104">
        <f>市区町村別_指導対象者群分析!AA58</f>
        <v>1996</v>
      </c>
      <c r="BE58" s="143">
        <f t="shared" si="2"/>
        <v>1583</v>
      </c>
      <c r="BF58" s="171">
        <f t="shared" si="2"/>
        <v>971437420</v>
      </c>
      <c r="BG58" s="173">
        <f t="shared" si="123"/>
        <v>613668.61655085278</v>
      </c>
      <c r="BH58" s="104">
        <f>市区町村別_指導対象者群分析!AC58</f>
        <v>554</v>
      </c>
      <c r="BI58" s="143">
        <v>554</v>
      </c>
      <c r="BJ58" s="171">
        <v>476027080</v>
      </c>
      <c r="BK58" s="173">
        <f t="shared" si="124"/>
        <v>859254.65703971114</v>
      </c>
      <c r="BL58" s="104">
        <f>市区町村別_指導対象者群分析!AE58</f>
        <v>1442</v>
      </c>
      <c r="BM58" s="143">
        <v>1029</v>
      </c>
      <c r="BN58" s="171">
        <v>495410340</v>
      </c>
      <c r="BO58" s="173">
        <f t="shared" si="125"/>
        <v>481448.33819241985</v>
      </c>
      <c r="BP58" s="50"/>
      <c r="BQ58" s="50"/>
      <c r="BR58" s="50"/>
      <c r="BS58" s="50"/>
      <c r="BT58" s="50"/>
      <c r="BU58" s="50"/>
      <c r="BV58" s="6"/>
      <c r="BW58" s="6"/>
      <c r="BX58" s="6"/>
      <c r="BY58" s="6"/>
      <c r="BZ58" s="28"/>
      <c r="CA58" s="28"/>
      <c r="CB58" s="28"/>
    </row>
    <row r="59" spans="2:80" s="51" customFormat="1">
      <c r="B59" s="54">
        <v>54</v>
      </c>
      <c r="C59" s="97" t="s">
        <v>28</v>
      </c>
      <c r="D59" s="196">
        <f>市区町村別_指導対象者群分析!D59</f>
        <v>16654</v>
      </c>
      <c r="E59" s="143">
        <v>15715</v>
      </c>
      <c r="F59" s="171">
        <v>11766210280</v>
      </c>
      <c r="G59" s="173">
        <f t="shared" si="111"/>
        <v>748724.80305440666</v>
      </c>
      <c r="H59" s="196">
        <f>市区町村別_指導対象者群分析!E59</f>
        <v>4703</v>
      </c>
      <c r="I59" s="143">
        <v>4648</v>
      </c>
      <c r="J59" s="171">
        <v>2250080670</v>
      </c>
      <c r="K59" s="173">
        <f t="shared" si="112"/>
        <v>484096.52969018935</v>
      </c>
      <c r="L59" s="196">
        <f>市区町村別_指導対象者群分析!F59</f>
        <v>11951</v>
      </c>
      <c r="M59" s="143">
        <v>11067</v>
      </c>
      <c r="N59" s="171">
        <v>9516129610</v>
      </c>
      <c r="O59" s="173">
        <f t="shared" si="113"/>
        <v>859865.33026113675</v>
      </c>
      <c r="P59" s="104">
        <f>市区町村別_指導対象者群分析!G59</f>
        <v>845</v>
      </c>
      <c r="Q59" s="143">
        <v>840</v>
      </c>
      <c r="R59" s="171">
        <v>419696310</v>
      </c>
      <c r="S59" s="173">
        <f t="shared" si="114"/>
        <v>499638.46428571426</v>
      </c>
      <c r="T59" s="104">
        <f>市区町村別_指導対象者群分析!I59</f>
        <v>1296</v>
      </c>
      <c r="U59" s="143">
        <f t="shared" si="0"/>
        <v>1286</v>
      </c>
      <c r="V59" s="171">
        <f t="shared" si="0"/>
        <v>663221080</v>
      </c>
      <c r="W59" s="173">
        <f t="shared" si="115"/>
        <v>515724.0124416796</v>
      </c>
      <c r="X59" s="104">
        <f>市区町村別_指導対象者群分析!K59</f>
        <v>340</v>
      </c>
      <c r="Y59" s="143">
        <v>339</v>
      </c>
      <c r="Z59" s="171">
        <v>179843120</v>
      </c>
      <c r="AA59" s="173">
        <f t="shared" si="116"/>
        <v>530510.67846607673</v>
      </c>
      <c r="AB59" s="104">
        <f>市区町村別_指導対象者群分析!M59</f>
        <v>956</v>
      </c>
      <c r="AC59" s="143">
        <v>947</v>
      </c>
      <c r="AD59" s="171">
        <v>483377960</v>
      </c>
      <c r="AE59" s="173">
        <f t="shared" si="117"/>
        <v>510430.79197465681</v>
      </c>
      <c r="AF59" s="104">
        <f>市区町村別_指導対象者群分析!O59</f>
        <v>1</v>
      </c>
      <c r="AG59" s="143">
        <v>1</v>
      </c>
      <c r="AH59" s="171">
        <v>115760</v>
      </c>
      <c r="AI59" s="173">
        <f t="shared" si="118"/>
        <v>115760</v>
      </c>
      <c r="AJ59" s="104">
        <f>市区町村別_指導対象者群分析!Q59</f>
        <v>2561</v>
      </c>
      <c r="AK59" s="143">
        <f t="shared" si="1"/>
        <v>2521</v>
      </c>
      <c r="AL59" s="171">
        <f t="shared" si="1"/>
        <v>1167047520</v>
      </c>
      <c r="AM59" s="173">
        <f t="shared" si="119"/>
        <v>462930.392701309</v>
      </c>
      <c r="AN59" s="104">
        <f>市区町村別_指導対象者群分析!S59</f>
        <v>257</v>
      </c>
      <c r="AO59" s="143">
        <v>235</v>
      </c>
      <c r="AP59" s="171">
        <v>56828060</v>
      </c>
      <c r="AQ59" s="173">
        <f t="shared" si="14"/>
        <v>241821.53191489363</v>
      </c>
      <c r="AR59" s="104">
        <f>市区町村別_指導対象者群分析!U59</f>
        <v>2304</v>
      </c>
      <c r="AS59" s="143">
        <v>2286</v>
      </c>
      <c r="AT59" s="171">
        <v>1110219460</v>
      </c>
      <c r="AU59" s="173">
        <f t="shared" si="120"/>
        <v>485660.30621172354</v>
      </c>
      <c r="AV59" s="104">
        <f>市区町村別_指導対象者群分析!W59</f>
        <v>8458</v>
      </c>
      <c r="AW59" s="143">
        <v>8458</v>
      </c>
      <c r="AX59" s="171">
        <v>7879719610</v>
      </c>
      <c r="AY59" s="173">
        <f t="shared" si="121"/>
        <v>931629.18065736583</v>
      </c>
      <c r="AZ59" s="104">
        <f>市区町村別_指導対象者群分析!Y59</f>
        <v>64</v>
      </c>
      <c r="BA59" s="143">
        <v>64</v>
      </c>
      <c r="BB59" s="171">
        <v>28050770</v>
      </c>
      <c r="BC59" s="173">
        <f t="shared" si="122"/>
        <v>438293.28125</v>
      </c>
      <c r="BD59" s="104">
        <f>市区町村別_指導対象者群分析!AA59</f>
        <v>3429</v>
      </c>
      <c r="BE59" s="143">
        <f t="shared" si="2"/>
        <v>2545</v>
      </c>
      <c r="BF59" s="171">
        <f t="shared" si="2"/>
        <v>1608359230</v>
      </c>
      <c r="BG59" s="173">
        <f t="shared" si="123"/>
        <v>631968.26326129667</v>
      </c>
      <c r="BH59" s="104">
        <f>市区町村別_指導対象者群分析!AC59</f>
        <v>917</v>
      </c>
      <c r="BI59" s="143">
        <v>917</v>
      </c>
      <c r="BJ59" s="171">
        <v>829680410</v>
      </c>
      <c r="BK59" s="173">
        <f t="shared" si="124"/>
        <v>904776.8920392585</v>
      </c>
      <c r="BL59" s="104">
        <f>市区町村別_指導対象者群分析!AE59</f>
        <v>2512</v>
      </c>
      <c r="BM59" s="143">
        <v>1628</v>
      </c>
      <c r="BN59" s="171">
        <v>778678820</v>
      </c>
      <c r="BO59" s="173">
        <f t="shared" si="125"/>
        <v>478303.94348894351</v>
      </c>
      <c r="BP59" s="50"/>
      <c r="BQ59" s="50"/>
      <c r="BR59" s="50"/>
      <c r="BS59" s="50"/>
      <c r="BT59" s="50"/>
      <c r="BU59" s="50"/>
      <c r="BV59" s="6"/>
      <c r="BW59" s="6"/>
      <c r="BX59" s="6"/>
      <c r="BY59" s="6"/>
      <c r="BZ59" s="28"/>
      <c r="CA59" s="28"/>
      <c r="CB59" s="28"/>
    </row>
    <row r="60" spans="2:80" s="51" customFormat="1">
      <c r="B60" s="54">
        <v>55</v>
      </c>
      <c r="C60" s="97" t="s">
        <v>17</v>
      </c>
      <c r="D60" s="196">
        <f>市区町村別_指導対象者群分析!D60</f>
        <v>17503</v>
      </c>
      <c r="E60" s="143">
        <v>16514</v>
      </c>
      <c r="F60" s="171">
        <v>13109269140</v>
      </c>
      <c r="G60" s="173">
        <f t="shared" si="111"/>
        <v>793827.60930119897</v>
      </c>
      <c r="H60" s="196">
        <f>市区町村別_指導対象者群分析!E60</f>
        <v>4192</v>
      </c>
      <c r="I60" s="143">
        <v>4155</v>
      </c>
      <c r="J60" s="171">
        <v>2157526790</v>
      </c>
      <c r="K60" s="173">
        <f t="shared" si="112"/>
        <v>519260.35860409145</v>
      </c>
      <c r="L60" s="196">
        <f>市区町村別_指導対象者群分析!F60</f>
        <v>13311</v>
      </c>
      <c r="M60" s="143">
        <v>12359</v>
      </c>
      <c r="N60" s="171">
        <v>10951742350</v>
      </c>
      <c r="O60" s="173">
        <f t="shared" si="113"/>
        <v>886134.99069504009</v>
      </c>
      <c r="P60" s="104">
        <f>市区町村別_指導対象者群分析!G60</f>
        <v>550</v>
      </c>
      <c r="Q60" s="143">
        <v>544</v>
      </c>
      <c r="R60" s="171">
        <v>287059510</v>
      </c>
      <c r="S60" s="173">
        <f t="shared" si="114"/>
        <v>527682.92279411759</v>
      </c>
      <c r="T60" s="104">
        <f>市区町村別_指導対象者群分析!I60</f>
        <v>1166</v>
      </c>
      <c r="U60" s="143">
        <f t="shared" si="0"/>
        <v>1164</v>
      </c>
      <c r="V60" s="171">
        <f t="shared" si="0"/>
        <v>622475350</v>
      </c>
      <c r="W60" s="173">
        <f t="shared" si="115"/>
        <v>534772.63745704468</v>
      </c>
      <c r="X60" s="104">
        <f>市区町村別_指導対象者群分析!K60</f>
        <v>369</v>
      </c>
      <c r="Y60" s="143">
        <v>369</v>
      </c>
      <c r="Z60" s="171">
        <v>190084120</v>
      </c>
      <c r="AA60" s="173">
        <f t="shared" si="116"/>
        <v>515133.11653116532</v>
      </c>
      <c r="AB60" s="104">
        <f>市区町村別_指導対象者群分析!M60</f>
        <v>797</v>
      </c>
      <c r="AC60" s="143">
        <v>795</v>
      </c>
      <c r="AD60" s="171">
        <v>432391230</v>
      </c>
      <c r="AE60" s="173">
        <f t="shared" si="117"/>
        <v>543888.33962264156</v>
      </c>
      <c r="AF60" s="104">
        <f>市区町村別_指導対象者群分析!O60</f>
        <v>0</v>
      </c>
      <c r="AG60" s="143">
        <v>0</v>
      </c>
      <c r="AH60" s="171">
        <v>0</v>
      </c>
      <c r="AI60" s="173" t="str">
        <f t="shared" si="118"/>
        <v>-</v>
      </c>
      <c r="AJ60" s="104">
        <f>市区町村別_指導対象者群分析!Q60</f>
        <v>2476</v>
      </c>
      <c r="AK60" s="143">
        <f t="shared" si="1"/>
        <v>2447</v>
      </c>
      <c r="AL60" s="171">
        <f t="shared" si="1"/>
        <v>1247991930</v>
      </c>
      <c r="AM60" s="173">
        <f t="shared" si="119"/>
        <v>510008.96199427871</v>
      </c>
      <c r="AN60" s="104">
        <f>市区町村別_指導対象者群分析!S60</f>
        <v>223</v>
      </c>
      <c r="AO60" s="143">
        <v>206</v>
      </c>
      <c r="AP60" s="171">
        <v>58780130</v>
      </c>
      <c r="AQ60" s="173">
        <f t="shared" si="14"/>
        <v>285340.43689320388</v>
      </c>
      <c r="AR60" s="104">
        <f>市区町村別_指導対象者群分析!U60</f>
        <v>2253</v>
      </c>
      <c r="AS60" s="143">
        <v>2241</v>
      </c>
      <c r="AT60" s="171">
        <v>1189211800</v>
      </c>
      <c r="AU60" s="173">
        <f t="shared" si="120"/>
        <v>530661.22266845161</v>
      </c>
      <c r="AV60" s="104">
        <f>市区町村別_指導対象者群分析!W60</f>
        <v>9721</v>
      </c>
      <c r="AW60" s="143">
        <v>9721</v>
      </c>
      <c r="AX60" s="171">
        <v>9165396390</v>
      </c>
      <c r="AY60" s="173">
        <f t="shared" si="121"/>
        <v>942845.01491616084</v>
      </c>
      <c r="AZ60" s="104">
        <f>市区町村別_指導対象者群分析!Y60</f>
        <v>74</v>
      </c>
      <c r="BA60" s="143">
        <v>74</v>
      </c>
      <c r="BB60" s="171">
        <v>30160300</v>
      </c>
      <c r="BC60" s="173">
        <f t="shared" si="122"/>
        <v>407571.6216216216</v>
      </c>
      <c r="BD60" s="104">
        <f>市区町村別_指導対象者群分析!AA60</f>
        <v>3516</v>
      </c>
      <c r="BE60" s="143">
        <f t="shared" si="2"/>
        <v>2564</v>
      </c>
      <c r="BF60" s="171">
        <f t="shared" si="2"/>
        <v>1756185660</v>
      </c>
      <c r="BG60" s="173">
        <f t="shared" si="123"/>
        <v>684939.80499219964</v>
      </c>
      <c r="BH60" s="104">
        <f>市区町村別_指導対象者群分析!AC60</f>
        <v>886</v>
      </c>
      <c r="BI60" s="143">
        <v>886</v>
      </c>
      <c r="BJ60" s="171">
        <v>965863190</v>
      </c>
      <c r="BK60" s="173">
        <f t="shared" si="124"/>
        <v>1090139.0406320542</v>
      </c>
      <c r="BL60" s="104">
        <f>市区町村別_指導対象者群分析!AE60</f>
        <v>2630</v>
      </c>
      <c r="BM60" s="143">
        <v>1678</v>
      </c>
      <c r="BN60" s="171">
        <v>790322470</v>
      </c>
      <c r="BO60" s="173">
        <f t="shared" si="125"/>
        <v>470990.74493444577</v>
      </c>
      <c r="BP60" s="50"/>
      <c r="BQ60" s="50"/>
      <c r="BR60" s="50"/>
      <c r="BS60" s="50"/>
      <c r="BT60" s="50"/>
      <c r="BU60" s="50"/>
      <c r="BV60" s="6"/>
      <c r="BW60" s="6"/>
      <c r="BX60" s="6"/>
      <c r="BY60" s="6"/>
      <c r="BZ60" s="28"/>
      <c r="CA60" s="28"/>
      <c r="CB60" s="28"/>
    </row>
    <row r="61" spans="2:80" s="51" customFormat="1">
      <c r="B61" s="54">
        <v>56</v>
      </c>
      <c r="C61" s="97" t="s">
        <v>10</v>
      </c>
      <c r="D61" s="196">
        <f>市区町村別_指導対象者群分析!D61</f>
        <v>11001</v>
      </c>
      <c r="E61" s="143">
        <v>10385</v>
      </c>
      <c r="F61" s="171">
        <v>7975776600</v>
      </c>
      <c r="G61" s="173">
        <f t="shared" si="111"/>
        <v>768009.30187770829</v>
      </c>
      <c r="H61" s="196">
        <f>市区町村別_指導対象者群分析!E61</f>
        <v>1700</v>
      </c>
      <c r="I61" s="143">
        <v>1662</v>
      </c>
      <c r="J61" s="171">
        <v>721064710</v>
      </c>
      <c r="K61" s="173">
        <f t="shared" si="112"/>
        <v>433853.61612515041</v>
      </c>
      <c r="L61" s="196">
        <f>市区町村別_指導対象者群分析!F61</f>
        <v>9301</v>
      </c>
      <c r="M61" s="143">
        <v>8723</v>
      </c>
      <c r="N61" s="171">
        <v>7254711890</v>
      </c>
      <c r="O61" s="173">
        <f t="shared" si="113"/>
        <v>831676.24555772101</v>
      </c>
      <c r="P61" s="104">
        <f>市区町村別_指導対象者群分析!G61</f>
        <v>247</v>
      </c>
      <c r="Q61" s="143">
        <v>239</v>
      </c>
      <c r="R61" s="171">
        <v>101850670</v>
      </c>
      <c r="S61" s="173">
        <f t="shared" si="114"/>
        <v>426153.43096234312</v>
      </c>
      <c r="T61" s="104">
        <f>市区町村別_指導対象者群分析!I61</f>
        <v>500</v>
      </c>
      <c r="U61" s="143">
        <f t="shared" si="0"/>
        <v>492</v>
      </c>
      <c r="V61" s="171">
        <f t="shared" si="0"/>
        <v>218156390</v>
      </c>
      <c r="W61" s="173">
        <f t="shared" si="115"/>
        <v>443407.29674796748</v>
      </c>
      <c r="X61" s="104">
        <f>市区町村別_指導対象者群分析!K61</f>
        <v>113</v>
      </c>
      <c r="Y61" s="143">
        <v>111</v>
      </c>
      <c r="Z61" s="171">
        <v>50983220</v>
      </c>
      <c r="AA61" s="173">
        <f t="shared" si="116"/>
        <v>459308.28828828828</v>
      </c>
      <c r="AB61" s="104">
        <f>市区町村別_指導対象者群分析!M61</f>
        <v>387</v>
      </c>
      <c r="AC61" s="143">
        <v>381</v>
      </c>
      <c r="AD61" s="171">
        <v>167173170</v>
      </c>
      <c r="AE61" s="173">
        <f t="shared" si="117"/>
        <v>438774.7244094488</v>
      </c>
      <c r="AF61" s="104">
        <f>市区町村別_指導対象者群分析!O61</f>
        <v>0</v>
      </c>
      <c r="AG61" s="143">
        <v>0</v>
      </c>
      <c r="AH61" s="171">
        <v>0</v>
      </c>
      <c r="AI61" s="173" t="str">
        <f t="shared" si="118"/>
        <v>-</v>
      </c>
      <c r="AJ61" s="104">
        <f>市区町村別_指導対象者群分析!Q61</f>
        <v>953</v>
      </c>
      <c r="AK61" s="143">
        <f t="shared" si="1"/>
        <v>931</v>
      </c>
      <c r="AL61" s="171">
        <f t="shared" si="1"/>
        <v>401057650</v>
      </c>
      <c r="AM61" s="173">
        <f t="shared" si="119"/>
        <v>430781.57894736843</v>
      </c>
      <c r="AN61" s="104">
        <f>市区町村別_指導対象者群分析!S61</f>
        <v>125</v>
      </c>
      <c r="AO61" s="143">
        <v>110</v>
      </c>
      <c r="AP61" s="171">
        <v>22502830</v>
      </c>
      <c r="AQ61" s="173">
        <f t="shared" si="14"/>
        <v>204571.18181818182</v>
      </c>
      <c r="AR61" s="104">
        <f>市区町村別_指導対象者群分析!U61</f>
        <v>828</v>
      </c>
      <c r="AS61" s="143">
        <v>821</v>
      </c>
      <c r="AT61" s="171">
        <v>378554820</v>
      </c>
      <c r="AU61" s="173">
        <f t="shared" si="120"/>
        <v>461089.91473812424</v>
      </c>
      <c r="AV61" s="104">
        <f>市区町村別_指導対象者群分析!W61</f>
        <v>6881</v>
      </c>
      <c r="AW61" s="143">
        <v>6881</v>
      </c>
      <c r="AX61" s="171">
        <v>6040853340</v>
      </c>
      <c r="AY61" s="173">
        <f t="shared" si="121"/>
        <v>877903.40648161608</v>
      </c>
      <c r="AZ61" s="104">
        <f>市区町村別_指導対象者群分析!Y61</f>
        <v>59</v>
      </c>
      <c r="BA61" s="143">
        <v>59</v>
      </c>
      <c r="BB61" s="171">
        <v>37314500</v>
      </c>
      <c r="BC61" s="173">
        <f t="shared" si="122"/>
        <v>632449.15254237293</v>
      </c>
      <c r="BD61" s="104">
        <f>市区町村別_指導対象者群分析!AA61</f>
        <v>2361</v>
      </c>
      <c r="BE61" s="143">
        <f t="shared" si="2"/>
        <v>1783</v>
      </c>
      <c r="BF61" s="171">
        <f t="shared" si="2"/>
        <v>1176544050</v>
      </c>
      <c r="BG61" s="173">
        <f t="shared" si="123"/>
        <v>659867.66685361753</v>
      </c>
      <c r="BH61" s="104">
        <f>市区町村別_指導対象者群分析!AC61</f>
        <v>689</v>
      </c>
      <c r="BI61" s="143">
        <v>689</v>
      </c>
      <c r="BJ61" s="171">
        <v>663437750</v>
      </c>
      <c r="BK61" s="173">
        <f t="shared" si="124"/>
        <v>962899.49201741652</v>
      </c>
      <c r="BL61" s="104">
        <f>市区町村別_指導対象者群分析!AE61</f>
        <v>1672</v>
      </c>
      <c r="BM61" s="143">
        <v>1094</v>
      </c>
      <c r="BN61" s="171">
        <v>513106300</v>
      </c>
      <c r="BO61" s="173">
        <f t="shared" si="125"/>
        <v>469018.55575868371</v>
      </c>
      <c r="BP61" s="50"/>
      <c r="BQ61" s="50"/>
      <c r="BR61" s="50"/>
      <c r="BS61" s="50"/>
      <c r="BT61" s="50"/>
      <c r="BU61" s="50"/>
      <c r="BV61" s="6"/>
      <c r="BW61" s="6"/>
      <c r="BX61" s="6"/>
      <c r="BY61" s="6"/>
      <c r="BZ61" s="28"/>
      <c r="CA61" s="28"/>
      <c r="CB61" s="28"/>
    </row>
    <row r="62" spans="2:80" s="51" customFormat="1">
      <c r="B62" s="54">
        <v>57</v>
      </c>
      <c r="C62" s="97" t="s">
        <v>49</v>
      </c>
      <c r="D62" s="196">
        <f>市区町村別_指導対象者群分析!D62</f>
        <v>8042</v>
      </c>
      <c r="E62" s="143">
        <v>7655</v>
      </c>
      <c r="F62" s="171">
        <v>6316970500</v>
      </c>
      <c r="G62" s="173">
        <f>IFERROR(F62/E62,"-")</f>
        <v>825208.42586544738</v>
      </c>
      <c r="H62" s="196">
        <f>市区町村別_指導対象者群分析!E62</f>
        <v>1362</v>
      </c>
      <c r="I62" s="143">
        <v>1337</v>
      </c>
      <c r="J62" s="171">
        <v>642760000</v>
      </c>
      <c r="K62" s="173">
        <f>IFERROR(J62/I62,"-")</f>
        <v>480747.94315632014</v>
      </c>
      <c r="L62" s="196">
        <f>市区町村別_指導対象者群分析!F62</f>
        <v>6680</v>
      </c>
      <c r="M62" s="143">
        <v>6318</v>
      </c>
      <c r="N62" s="171">
        <v>5674210500</v>
      </c>
      <c r="O62" s="173">
        <f>IFERROR(N62/M62,"-")</f>
        <v>898102.32668566005</v>
      </c>
      <c r="P62" s="104">
        <f>市区町村別_指導対象者群分析!G62</f>
        <v>230</v>
      </c>
      <c r="Q62" s="143">
        <v>224</v>
      </c>
      <c r="R62" s="171">
        <v>111829950</v>
      </c>
      <c r="S62" s="173">
        <f>IFERROR(R62/Q62,"-")</f>
        <v>499240.84821428574</v>
      </c>
      <c r="T62" s="104">
        <f>市区町村別_指導対象者群分析!I62</f>
        <v>395</v>
      </c>
      <c r="U62" s="143">
        <f t="shared" si="0"/>
        <v>389</v>
      </c>
      <c r="V62" s="171">
        <f t="shared" si="0"/>
        <v>192095500</v>
      </c>
      <c r="W62" s="173">
        <f>IFERROR(V62/U62,"-")</f>
        <v>493818.76606683806</v>
      </c>
      <c r="X62" s="104">
        <f>市区町村別_指導対象者群分析!K62</f>
        <v>82</v>
      </c>
      <c r="Y62" s="143">
        <v>82</v>
      </c>
      <c r="Z62" s="171">
        <v>34772110</v>
      </c>
      <c r="AA62" s="173">
        <f>IFERROR(Z62/Y62,"-")</f>
        <v>424050.12195121951</v>
      </c>
      <c r="AB62" s="104">
        <f>市区町村別_指導対象者群分析!M62</f>
        <v>313</v>
      </c>
      <c r="AC62" s="143">
        <v>307</v>
      </c>
      <c r="AD62" s="171">
        <v>157323390</v>
      </c>
      <c r="AE62" s="173">
        <f>IFERROR(AD62/AC62,"-")</f>
        <v>512454.03908794787</v>
      </c>
      <c r="AF62" s="104">
        <f>市区町村別_指導対象者群分析!O62</f>
        <v>0</v>
      </c>
      <c r="AG62" s="143">
        <v>0</v>
      </c>
      <c r="AH62" s="171">
        <v>0</v>
      </c>
      <c r="AI62" s="173" t="str">
        <f>IFERROR(AH62/AG62,"-")</f>
        <v>-</v>
      </c>
      <c r="AJ62" s="104">
        <f>市区町村別_指導対象者群分析!Q62</f>
        <v>737</v>
      </c>
      <c r="AK62" s="143">
        <f t="shared" si="1"/>
        <v>724</v>
      </c>
      <c r="AL62" s="171">
        <f t="shared" si="1"/>
        <v>338834550</v>
      </c>
      <c r="AM62" s="173">
        <f>IFERROR(AL62/AK62,"-")</f>
        <v>468003.52209944749</v>
      </c>
      <c r="AN62" s="104">
        <f>市区町村別_指導対象者群分析!S62</f>
        <v>62</v>
      </c>
      <c r="AO62" s="143">
        <v>57</v>
      </c>
      <c r="AP62" s="171">
        <v>14368140</v>
      </c>
      <c r="AQ62" s="173">
        <f t="shared" si="14"/>
        <v>252072.63157894736</v>
      </c>
      <c r="AR62" s="104">
        <f>市区町村別_指導対象者群分析!U62</f>
        <v>675</v>
      </c>
      <c r="AS62" s="143">
        <v>667</v>
      </c>
      <c r="AT62" s="171">
        <v>324466410</v>
      </c>
      <c r="AU62" s="173">
        <f>IFERROR(AT62/AS62,"-")</f>
        <v>486456.38680659671</v>
      </c>
      <c r="AV62" s="104">
        <f>市区町村別_指導対象者群分析!W62</f>
        <v>4995</v>
      </c>
      <c r="AW62" s="143">
        <v>4995</v>
      </c>
      <c r="AX62" s="171">
        <v>4602023200</v>
      </c>
      <c r="AY62" s="173">
        <f>IFERROR(AX62/AW62,"-")</f>
        <v>921325.965965966</v>
      </c>
      <c r="AZ62" s="104">
        <f>市区町村別_指導対象者群分析!Y62</f>
        <v>44</v>
      </c>
      <c r="BA62" s="143">
        <v>44</v>
      </c>
      <c r="BB62" s="171">
        <v>37261490</v>
      </c>
      <c r="BC62" s="173">
        <f>IFERROR(BB62/BA62,"-")</f>
        <v>846852.04545454541</v>
      </c>
      <c r="BD62" s="104">
        <f>市区町村別_指導対象者群分析!AA62</f>
        <v>1641</v>
      </c>
      <c r="BE62" s="143">
        <f t="shared" si="2"/>
        <v>1279</v>
      </c>
      <c r="BF62" s="171">
        <f t="shared" si="2"/>
        <v>1034925810</v>
      </c>
      <c r="BG62" s="173">
        <f>IFERROR(BF62/BE62,"-")</f>
        <v>809167.95152462856</v>
      </c>
      <c r="BH62" s="104">
        <f>市区町村別_指導対象者群分析!AC62</f>
        <v>458</v>
      </c>
      <c r="BI62" s="143">
        <v>458</v>
      </c>
      <c r="BJ62" s="171">
        <v>451519290</v>
      </c>
      <c r="BK62" s="173">
        <f>IFERROR(BJ62/BI62,"-")</f>
        <v>985849.97816593887</v>
      </c>
      <c r="BL62" s="104">
        <f>市区町村別_指導対象者群分析!AE62</f>
        <v>1183</v>
      </c>
      <c r="BM62" s="143">
        <v>821</v>
      </c>
      <c r="BN62" s="171">
        <v>583406520</v>
      </c>
      <c r="BO62" s="173">
        <f>IFERROR(BN62/BM62,"-")</f>
        <v>710604.77466504264</v>
      </c>
      <c r="BP62" s="50"/>
      <c r="BQ62" s="50"/>
      <c r="BR62" s="50"/>
      <c r="BS62" s="50"/>
      <c r="BT62" s="50"/>
      <c r="BU62" s="50"/>
      <c r="BV62" s="6"/>
      <c r="BW62" s="6"/>
      <c r="BX62" s="6"/>
      <c r="BY62" s="6"/>
      <c r="BZ62" s="28"/>
      <c r="CA62" s="28"/>
      <c r="CB62" s="28"/>
    </row>
    <row r="63" spans="2:80" s="51" customFormat="1">
      <c r="B63" s="54">
        <v>58</v>
      </c>
      <c r="C63" s="97" t="s">
        <v>29</v>
      </c>
      <c r="D63" s="196">
        <f>市区町村別_指導対象者群分析!D63</f>
        <v>9372</v>
      </c>
      <c r="E63" s="143">
        <v>8902</v>
      </c>
      <c r="F63" s="171">
        <v>6800394910</v>
      </c>
      <c r="G63" s="173">
        <f t="shared" ref="G63:G69" si="126">IFERROR(F63/E63,"-")</f>
        <v>763917.64884295664</v>
      </c>
      <c r="H63" s="196">
        <f>市区町村別_指導対象者群分析!E63</f>
        <v>3060</v>
      </c>
      <c r="I63" s="143">
        <v>3036</v>
      </c>
      <c r="J63" s="171">
        <v>1508334900</v>
      </c>
      <c r="K63" s="173">
        <f t="shared" ref="K63:K69" si="127">IFERROR(J63/I63,"-")</f>
        <v>496816.50197628461</v>
      </c>
      <c r="L63" s="196">
        <f>市区町村別_指導対象者群分析!F63</f>
        <v>6312</v>
      </c>
      <c r="M63" s="143">
        <v>5866</v>
      </c>
      <c r="N63" s="171">
        <v>5292060010</v>
      </c>
      <c r="O63" s="173">
        <f t="shared" ref="O63:O69" si="128">IFERROR(N63/M63,"-")</f>
        <v>902158.20150017051</v>
      </c>
      <c r="P63" s="104">
        <f>市区町村別_指導対象者群分析!G63</f>
        <v>614</v>
      </c>
      <c r="Q63" s="143">
        <v>610</v>
      </c>
      <c r="R63" s="171">
        <v>315133950</v>
      </c>
      <c r="S63" s="173">
        <f t="shared" ref="S63:S69" si="129">IFERROR(R63/Q63,"-")</f>
        <v>516613.03278688522</v>
      </c>
      <c r="T63" s="104">
        <f>市区町村別_指導対象者群分析!I63</f>
        <v>894</v>
      </c>
      <c r="U63" s="143">
        <f t="shared" si="0"/>
        <v>887</v>
      </c>
      <c r="V63" s="171">
        <f t="shared" si="0"/>
        <v>434375660</v>
      </c>
      <c r="W63" s="173">
        <f t="shared" ref="W63:W69" si="130">IFERROR(V63/U63,"-")</f>
        <v>489713.25817361893</v>
      </c>
      <c r="X63" s="104">
        <f>市区町村別_指導対象者群分析!K63</f>
        <v>211</v>
      </c>
      <c r="Y63" s="143">
        <v>211</v>
      </c>
      <c r="Z63" s="171">
        <v>98141420</v>
      </c>
      <c r="AA63" s="173">
        <f t="shared" ref="AA63:AA69" si="131">IFERROR(Z63/Y63,"-")</f>
        <v>465125.21327014221</v>
      </c>
      <c r="AB63" s="104">
        <f>市区町村別_指導対象者群分析!M63</f>
        <v>683</v>
      </c>
      <c r="AC63" s="143">
        <v>676</v>
      </c>
      <c r="AD63" s="171">
        <v>336234240</v>
      </c>
      <c r="AE63" s="173">
        <f t="shared" ref="AE63:AE69" si="132">IFERROR(AD63/AC63,"-")</f>
        <v>497387.92899408285</v>
      </c>
      <c r="AF63" s="104">
        <f>市区町村別_指導対象者群分析!O63</f>
        <v>0</v>
      </c>
      <c r="AG63" s="143">
        <v>0</v>
      </c>
      <c r="AH63" s="171">
        <v>0</v>
      </c>
      <c r="AI63" s="173" t="str">
        <f t="shared" ref="AI63:AI69" si="133">IFERROR(AH63/AG63,"-")</f>
        <v>-</v>
      </c>
      <c r="AJ63" s="104">
        <f>市区町村別_指導対象者群分析!Q63</f>
        <v>1552</v>
      </c>
      <c r="AK63" s="143">
        <f t="shared" si="1"/>
        <v>1539</v>
      </c>
      <c r="AL63" s="171">
        <f t="shared" si="1"/>
        <v>758825290</v>
      </c>
      <c r="AM63" s="173">
        <f t="shared" ref="AM63:AM69" si="134">IFERROR(AL63/AK63,"-")</f>
        <v>493063.8661468486</v>
      </c>
      <c r="AN63" s="104">
        <f>市区町村別_指導対象者群分析!S63</f>
        <v>144</v>
      </c>
      <c r="AO63" s="143">
        <v>135</v>
      </c>
      <c r="AP63" s="171">
        <v>36088300</v>
      </c>
      <c r="AQ63" s="173">
        <f t="shared" si="14"/>
        <v>267320.74074074073</v>
      </c>
      <c r="AR63" s="104">
        <f>市区町村別_指導対象者群分析!U63</f>
        <v>1408</v>
      </c>
      <c r="AS63" s="143">
        <v>1404</v>
      </c>
      <c r="AT63" s="171">
        <v>722736990</v>
      </c>
      <c r="AU63" s="173">
        <f t="shared" ref="AU63:AU69" si="135">IFERROR(AT63/AS63,"-")</f>
        <v>514769.93589743588</v>
      </c>
      <c r="AV63" s="104">
        <f>市区町村別_指導対象者群分析!W63</f>
        <v>4437</v>
      </c>
      <c r="AW63" s="143">
        <v>4437</v>
      </c>
      <c r="AX63" s="171">
        <v>4324806860</v>
      </c>
      <c r="AY63" s="173">
        <f t="shared" ref="AY63:AY69" si="136">IFERROR(AX63/AW63,"-")</f>
        <v>974714.18976786116</v>
      </c>
      <c r="AZ63" s="104">
        <f>市区町村別_指導対象者群分析!Y63</f>
        <v>33</v>
      </c>
      <c r="BA63" s="143">
        <v>33</v>
      </c>
      <c r="BB63" s="171">
        <v>19467470</v>
      </c>
      <c r="BC63" s="173">
        <f t="shared" ref="BC63:BC69" si="137">IFERROR(BB63/BA63,"-")</f>
        <v>589923.33333333337</v>
      </c>
      <c r="BD63" s="104">
        <f>市区町村別_指導対象者群分析!AA63</f>
        <v>1842</v>
      </c>
      <c r="BE63" s="143">
        <f t="shared" si="2"/>
        <v>1396</v>
      </c>
      <c r="BF63" s="171">
        <f t="shared" si="2"/>
        <v>947785680</v>
      </c>
      <c r="BG63" s="173">
        <f t="shared" ref="BG63:BG69" si="138">IFERROR(BF63/BE63,"-")</f>
        <v>678929.57020057307</v>
      </c>
      <c r="BH63" s="104">
        <f>市区町村別_指導対象者群分析!AC63</f>
        <v>571</v>
      </c>
      <c r="BI63" s="143">
        <v>571</v>
      </c>
      <c r="BJ63" s="171">
        <v>579619990</v>
      </c>
      <c r="BK63" s="173">
        <f t="shared" ref="BK63:BK69" si="139">IFERROR(BJ63/BI63,"-")</f>
        <v>1015096.3047285464</v>
      </c>
      <c r="BL63" s="104">
        <f>市区町村別_指導対象者群分析!AE63</f>
        <v>1271</v>
      </c>
      <c r="BM63" s="143">
        <v>825</v>
      </c>
      <c r="BN63" s="171">
        <v>368165690</v>
      </c>
      <c r="BO63" s="173">
        <f t="shared" ref="BO63:BO69" si="140">IFERROR(BN63/BM63,"-")</f>
        <v>446261.44242424244</v>
      </c>
      <c r="BP63" s="50"/>
      <c r="BQ63" s="50"/>
      <c r="BR63" s="50"/>
      <c r="BS63" s="50"/>
      <c r="BT63" s="50"/>
      <c r="BU63" s="50"/>
      <c r="BV63" s="6"/>
      <c r="BW63" s="6"/>
      <c r="BX63" s="6"/>
      <c r="BY63" s="6"/>
      <c r="BZ63" s="28"/>
      <c r="CA63" s="28"/>
      <c r="CB63" s="28"/>
    </row>
    <row r="64" spans="2:80" s="51" customFormat="1">
      <c r="B64" s="54">
        <v>59</v>
      </c>
      <c r="C64" s="97" t="s">
        <v>23</v>
      </c>
      <c r="D64" s="196">
        <f>市区町村別_指導対象者群分析!D64</f>
        <v>67969</v>
      </c>
      <c r="E64" s="143">
        <v>64322</v>
      </c>
      <c r="F64" s="171">
        <v>50908284850</v>
      </c>
      <c r="G64" s="173">
        <f t="shared" si="126"/>
        <v>791459.91806846799</v>
      </c>
      <c r="H64" s="196">
        <f>市区町村別_指導対象者群分析!E64</f>
        <v>12023</v>
      </c>
      <c r="I64" s="143">
        <v>11881</v>
      </c>
      <c r="J64" s="171">
        <v>5770571920</v>
      </c>
      <c r="K64" s="173">
        <f t="shared" si="127"/>
        <v>485697.49347698007</v>
      </c>
      <c r="L64" s="196">
        <f>市区町村別_指導対象者群分析!F64</f>
        <v>55946</v>
      </c>
      <c r="M64" s="143">
        <v>52441</v>
      </c>
      <c r="N64" s="171">
        <v>45137712930</v>
      </c>
      <c r="O64" s="173">
        <f t="shared" si="128"/>
        <v>860733.26080738357</v>
      </c>
      <c r="P64" s="104">
        <f>市区町村別_指導対象者群分析!G64</f>
        <v>1608</v>
      </c>
      <c r="Q64" s="143">
        <v>1586</v>
      </c>
      <c r="R64" s="171">
        <v>805901130</v>
      </c>
      <c r="S64" s="173">
        <f t="shared" si="129"/>
        <v>508134.38209331653</v>
      </c>
      <c r="T64" s="104">
        <f>市区町村別_指導対象者群分析!I64</f>
        <v>2879</v>
      </c>
      <c r="U64" s="143">
        <f t="shared" si="0"/>
        <v>2854</v>
      </c>
      <c r="V64" s="171">
        <f t="shared" si="0"/>
        <v>1446838250</v>
      </c>
      <c r="W64" s="173">
        <f t="shared" si="130"/>
        <v>506951.03363700071</v>
      </c>
      <c r="X64" s="104">
        <f>市区町村別_指導対象者群分析!K64</f>
        <v>903</v>
      </c>
      <c r="Y64" s="143">
        <v>895</v>
      </c>
      <c r="Z64" s="171">
        <v>454397380</v>
      </c>
      <c r="AA64" s="173">
        <f t="shared" si="131"/>
        <v>507706.56983240222</v>
      </c>
      <c r="AB64" s="104">
        <f>市区町村別_指導対象者群分析!M64</f>
        <v>1976</v>
      </c>
      <c r="AC64" s="143">
        <v>1959</v>
      </c>
      <c r="AD64" s="171">
        <v>992440870</v>
      </c>
      <c r="AE64" s="173">
        <f t="shared" si="132"/>
        <v>506605.85502807557</v>
      </c>
      <c r="AF64" s="104">
        <f>市区町村別_指導対象者群分析!O64</f>
        <v>60</v>
      </c>
      <c r="AG64" s="143">
        <v>58</v>
      </c>
      <c r="AH64" s="171">
        <v>31225120</v>
      </c>
      <c r="AI64" s="173">
        <f t="shared" si="133"/>
        <v>538364.13793103443</v>
      </c>
      <c r="AJ64" s="104">
        <f>市区町村別_指導対象者群分析!Q64</f>
        <v>7476</v>
      </c>
      <c r="AK64" s="143">
        <f t="shared" si="1"/>
        <v>7383</v>
      </c>
      <c r="AL64" s="171">
        <f t="shared" si="1"/>
        <v>3486607420</v>
      </c>
      <c r="AM64" s="173">
        <f t="shared" si="134"/>
        <v>472248.05905458488</v>
      </c>
      <c r="AN64" s="104">
        <f>市区町村別_指導対象者群分析!S64</f>
        <v>707</v>
      </c>
      <c r="AO64" s="143">
        <v>654</v>
      </c>
      <c r="AP64" s="171">
        <v>157585960</v>
      </c>
      <c r="AQ64" s="173">
        <f t="shared" si="14"/>
        <v>240957.12538226301</v>
      </c>
      <c r="AR64" s="104">
        <f>市区町村別_指導対象者群分析!U64</f>
        <v>6769</v>
      </c>
      <c r="AS64" s="143">
        <v>6729</v>
      </c>
      <c r="AT64" s="171">
        <v>3329021460</v>
      </c>
      <c r="AU64" s="173">
        <f t="shared" si="135"/>
        <v>494727.51671868033</v>
      </c>
      <c r="AV64" s="104">
        <f>市区町村別_指導対象者群分析!W64</f>
        <v>40666</v>
      </c>
      <c r="AW64" s="143">
        <v>40666</v>
      </c>
      <c r="AX64" s="171">
        <v>37417052760</v>
      </c>
      <c r="AY64" s="173">
        <f t="shared" si="136"/>
        <v>920106.54502532829</v>
      </c>
      <c r="AZ64" s="104">
        <f>市区町村別_指導対象者群分析!Y64</f>
        <v>324</v>
      </c>
      <c r="BA64" s="143">
        <v>324</v>
      </c>
      <c r="BB64" s="171">
        <v>157374070</v>
      </c>
      <c r="BC64" s="173">
        <f t="shared" si="137"/>
        <v>485722.43827160494</v>
      </c>
      <c r="BD64" s="104">
        <f>市区町村別_指導対象者群分析!AA64</f>
        <v>14956</v>
      </c>
      <c r="BE64" s="143">
        <f t="shared" si="2"/>
        <v>11451</v>
      </c>
      <c r="BF64" s="171">
        <f t="shared" si="2"/>
        <v>7563286100</v>
      </c>
      <c r="BG64" s="173">
        <f t="shared" si="138"/>
        <v>660491.31953541178</v>
      </c>
      <c r="BH64" s="104">
        <f>市区町村別_指導対象者群分析!AC64</f>
        <v>4263</v>
      </c>
      <c r="BI64" s="143">
        <v>4263</v>
      </c>
      <c r="BJ64" s="171">
        <v>3945096730</v>
      </c>
      <c r="BK64" s="173">
        <f t="shared" si="139"/>
        <v>925427.33520994603</v>
      </c>
      <c r="BL64" s="104">
        <f>市区町村別_指導対象者群分析!AE64</f>
        <v>10693</v>
      </c>
      <c r="BM64" s="143">
        <v>7188</v>
      </c>
      <c r="BN64" s="171">
        <v>3618189370</v>
      </c>
      <c r="BO64" s="173">
        <f t="shared" si="140"/>
        <v>503365.24346132443</v>
      </c>
      <c r="BP64" s="50"/>
      <c r="BQ64" s="50"/>
      <c r="BR64" s="50"/>
      <c r="BS64" s="50"/>
      <c r="BT64" s="50"/>
      <c r="BU64" s="50"/>
      <c r="BV64" s="6"/>
      <c r="BW64" s="6"/>
      <c r="BX64" s="6"/>
      <c r="BY64" s="6"/>
      <c r="BZ64" s="28"/>
      <c r="CA64" s="28"/>
      <c r="CB64" s="28"/>
    </row>
    <row r="65" spans="2:80" s="51" customFormat="1">
      <c r="B65" s="54">
        <v>60</v>
      </c>
      <c r="C65" s="97" t="s">
        <v>50</v>
      </c>
      <c r="D65" s="196">
        <f>市区町村別_指導対象者群分析!D65</f>
        <v>8766</v>
      </c>
      <c r="E65" s="143">
        <v>8338</v>
      </c>
      <c r="F65" s="171">
        <v>6459284680</v>
      </c>
      <c r="G65" s="173">
        <f t="shared" si="126"/>
        <v>774680.34060925886</v>
      </c>
      <c r="H65" s="196">
        <f>市区町村別_指導対象者群分析!E65</f>
        <v>1405</v>
      </c>
      <c r="I65" s="143">
        <v>1386</v>
      </c>
      <c r="J65" s="171">
        <v>587127070</v>
      </c>
      <c r="K65" s="173">
        <f t="shared" si="127"/>
        <v>423612.60461760464</v>
      </c>
      <c r="L65" s="196">
        <f>市区町村別_指導対象者群分析!F65</f>
        <v>7361</v>
      </c>
      <c r="M65" s="143">
        <v>6952</v>
      </c>
      <c r="N65" s="171">
        <v>5872157610</v>
      </c>
      <c r="O65" s="173">
        <f t="shared" si="128"/>
        <v>844671.69303797465</v>
      </c>
      <c r="P65" s="104">
        <f>市区町村別_指導対象者群分析!G65</f>
        <v>209</v>
      </c>
      <c r="Q65" s="143">
        <v>206</v>
      </c>
      <c r="R65" s="171">
        <v>99103940</v>
      </c>
      <c r="S65" s="173">
        <f t="shared" si="129"/>
        <v>481087.08737864078</v>
      </c>
      <c r="T65" s="104">
        <f>市区町村別_指導対象者群分析!I65</f>
        <v>381</v>
      </c>
      <c r="U65" s="143">
        <f t="shared" si="0"/>
        <v>374</v>
      </c>
      <c r="V65" s="171">
        <f t="shared" si="0"/>
        <v>148648710</v>
      </c>
      <c r="W65" s="173">
        <f t="shared" si="130"/>
        <v>397456.44385026739</v>
      </c>
      <c r="X65" s="104">
        <f>市区町村別_指導対象者群分析!K65</f>
        <v>95</v>
      </c>
      <c r="Y65" s="143">
        <v>93</v>
      </c>
      <c r="Z65" s="171">
        <v>38789830</v>
      </c>
      <c r="AA65" s="173">
        <f t="shared" si="131"/>
        <v>417094.94623655913</v>
      </c>
      <c r="AB65" s="104">
        <f>市区町村別_指導対象者群分析!M65</f>
        <v>286</v>
      </c>
      <c r="AC65" s="143">
        <v>281</v>
      </c>
      <c r="AD65" s="171">
        <v>109858880</v>
      </c>
      <c r="AE65" s="173">
        <f t="shared" si="132"/>
        <v>390956.86832740216</v>
      </c>
      <c r="AF65" s="104">
        <f>市区町村別_指導対象者群分析!O65</f>
        <v>0</v>
      </c>
      <c r="AG65" s="143">
        <v>0</v>
      </c>
      <c r="AH65" s="171">
        <v>0</v>
      </c>
      <c r="AI65" s="173" t="str">
        <f t="shared" si="133"/>
        <v>-</v>
      </c>
      <c r="AJ65" s="104">
        <f>市区町村別_指導対象者群分析!Q65</f>
        <v>815</v>
      </c>
      <c r="AK65" s="143">
        <f t="shared" si="1"/>
        <v>806</v>
      </c>
      <c r="AL65" s="171">
        <f t="shared" si="1"/>
        <v>339374420</v>
      </c>
      <c r="AM65" s="173">
        <f t="shared" si="134"/>
        <v>421060.07444168732</v>
      </c>
      <c r="AN65" s="104">
        <f>市区町村別_指導対象者群分析!S65</f>
        <v>84</v>
      </c>
      <c r="AO65" s="143">
        <v>78</v>
      </c>
      <c r="AP65" s="171">
        <v>11635320</v>
      </c>
      <c r="AQ65" s="173">
        <f t="shared" si="14"/>
        <v>149170.76923076922</v>
      </c>
      <c r="AR65" s="104">
        <f>市区町村別_指導対象者群分析!U65</f>
        <v>731</v>
      </c>
      <c r="AS65" s="143">
        <v>728</v>
      </c>
      <c r="AT65" s="171">
        <v>327739100</v>
      </c>
      <c r="AU65" s="173">
        <f t="shared" si="135"/>
        <v>450191.07142857142</v>
      </c>
      <c r="AV65" s="104">
        <f>市区町村別_指導対象者群分析!W65</f>
        <v>5416</v>
      </c>
      <c r="AW65" s="143">
        <v>5416</v>
      </c>
      <c r="AX65" s="171">
        <v>4816263940</v>
      </c>
      <c r="AY65" s="173">
        <f t="shared" si="136"/>
        <v>889265.86779911374</v>
      </c>
      <c r="AZ65" s="104">
        <f>市区町村別_指導対象者群分析!Y65</f>
        <v>47</v>
      </c>
      <c r="BA65" s="143">
        <v>47</v>
      </c>
      <c r="BB65" s="171">
        <v>15904830</v>
      </c>
      <c r="BC65" s="173">
        <f t="shared" si="137"/>
        <v>338400.63829787233</v>
      </c>
      <c r="BD65" s="104">
        <f>市区町村別_指導対象者群分析!AA65</f>
        <v>1898</v>
      </c>
      <c r="BE65" s="143">
        <f t="shared" si="2"/>
        <v>1489</v>
      </c>
      <c r="BF65" s="171">
        <f t="shared" si="2"/>
        <v>1039988840</v>
      </c>
      <c r="BG65" s="173">
        <f t="shared" si="138"/>
        <v>698447.84419073199</v>
      </c>
      <c r="BH65" s="104">
        <f>市区町村別_指導対象者群分析!AC65</f>
        <v>523</v>
      </c>
      <c r="BI65" s="143">
        <v>523</v>
      </c>
      <c r="BJ65" s="171">
        <v>503041290</v>
      </c>
      <c r="BK65" s="173">
        <f t="shared" si="139"/>
        <v>961838.03059273423</v>
      </c>
      <c r="BL65" s="104">
        <f>市区町村別_指導対象者群分析!AE65</f>
        <v>1375</v>
      </c>
      <c r="BM65" s="143">
        <v>966</v>
      </c>
      <c r="BN65" s="171">
        <v>536947550</v>
      </c>
      <c r="BO65" s="173">
        <f t="shared" si="140"/>
        <v>555846.32505175984</v>
      </c>
      <c r="BP65" s="50"/>
      <c r="BQ65" s="50"/>
      <c r="BR65" s="50"/>
      <c r="BS65" s="50"/>
      <c r="BT65" s="50"/>
      <c r="BU65" s="50"/>
      <c r="BV65" s="6"/>
      <c r="BW65" s="6"/>
      <c r="BX65" s="6"/>
      <c r="BY65" s="6"/>
      <c r="BZ65" s="28"/>
      <c r="CA65" s="28"/>
      <c r="CB65" s="28"/>
    </row>
    <row r="66" spans="2:80" s="51" customFormat="1">
      <c r="B66" s="54">
        <v>61</v>
      </c>
      <c r="C66" s="97" t="s">
        <v>18</v>
      </c>
      <c r="D66" s="196">
        <f>市区町村別_指導対象者群分析!D66</f>
        <v>7681</v>
      </c>
      <c r="E66" s="143">
        <v>7281</v>
      </c>
      <c r="F66" s="171">
        <v>5853060300</v>
      </c>
      <c r="G66" s="173">
        <f t="shared" si="126"/>
        <v>803881.37618459004</v>
      </c>
      <c r="H66" s="196">
        <f>市区町村別_指導対象者群分析!E66</f>
        <v>1566</v>
      </c>
      <c r="I66" s="143">
        <v>1542</v>
      </c>
      <c r="J66" s="171">
        <v>761919800</v>
      </c>
      <c r="K66" s="173">
        <f t="shared" si="127"/>
        <v>494111.41374837875</v>
      </c>
      <c r="L66" s="196">
        <f>市区町村別_指導対象者群分析!F66</f>
        <v>6115</v>
      </c>
      <c r="M66" s="143">
        <v>5739</v>
      </c>
      <c r="N66" s="171">
        <v>5091140500</v>
      </c>
      <c r="O66" s="173">
        <f t="shared" si="128"/>
        <v>887112.82453389093</v>
      </c>
      <c r="P66" s="104">
        <f>市区町村別_指導対象者群分析!G66</f>
        <v>258</v>
      </c>
      <c r="Q66" s="143">
        <v>258</v>
      </c>
      <c r="R66" s="171">
        <v>143568460</v>
      </c>
      <c r="S66" s="173">
        <f t="shared" si="129"/>
        <v>556466.89922480623</v>
      </c>
      <c r="T66" s="104">
        <f>市区町村別_指導対象者群分析!I66</f>
        <v>453</v>
      </c>
      <c r="U66" s="143">
        <f t="shared" si="0"/>
        <v>447</v>
      </c>
      <c r="V66" s="171">
        <f t="shared" si="0"/>
        <v>219243000</v>
      </c>
      <c r="W66" s="173">
        <f t="shared" si="130"/>
        <v>490476.51006711408</v>
      </c>
      <c r="X66" s="104">
        <f>市区町村別_指導対象者群分析!K66</f>
        <v>149</v>
      </c>
      <c r="Y66" s="143">
        <v>146</v>
      </c>
      <c r="Z66" s="171">
        <v>69404270</v>
      </c>
      <c r="AA66" s="173">
        <f t="shared" si="131"/>
        <v>475371.71232876711</v>
      </c>
      <c r="AB66" s="104">
        <f>市区町村別_指導対象者群分析!M66</f>
        <v>304</v>
      </c>
      <c r="AC66" s="143">
        <v>301</v>
      </c>
      <c r="AD66" s="171">
        <v>149838730</v>
      </c>
      <c r="AE66" s="173">
        <f t="shared" si="132"/>
        <v>497803.0897009967</v>
      </c>
      <c r="AF66" s="104">
        <f>市区町村別_指導対象者群分析!O66</f>
        <v>0</v>
      </c>
      <c r="AG66" s="143">
        <v>0</v>
      </c>
      <c r="AH66" s="171">
        <v>0</v>
      </c>
      <c r="AI66" s="173" t="str">
        <f t="shared" si="133"/>
        <v>-</v>
      </c>
      <c r="AJ66" s="104">
        <f>市区町村別_指導対象者群分析!Q66</f>
        <v>855</v>
      </c>
      <c r="AK66" s="143">
        <f t="shared" si="1"/>
        <v>837</v>
      </c>
      <c r="AL66" s="171">
        <f t="shared" si="1"/>
        <v>399108340</v>
      </c>
      <c r="AM66" s="173">
        <f t="shared" si="134"/>
        <v>476831.94743130228</v>
      </c>
      <c r="AN66" s="104">
        <f>市区町村別_指導対象者群分析!S66</f>
        <v>96</v>
      </c>
      <c r="AO66" s="143">
        <v>89</v>
      </c>
      <c r="AP66" s="171">
        <v>19853650</v>
      </c>
      <c r="AQ66" s="173">
        <f t="shared" si="14"/>
        <v>223074.7191011236</v>
      </c>
      <c r="AR66" s="104">
        <f>市区町村別_指導対象者群分析!U66</f>
        <v>759</v>
      </c>
      <c r="AS66" s="143">
        <v>748</v>
      </c>
      <c r="AT66" s="171">
        <v>379254690</v>
      </c>
      <c r="AU66" s="173">
        <f t="shared" si="135"/>
        <v>507024.98663101601</v>
      </c>
      <c r="AV66" s="104">
        <f>市区町村別_指導対象者群分析!W66</f>
        <v>4410</v>
      </c>
      <c r="AW66" s="143">
        <v>4410</v>
      </c>
      <c r="AX66" s="171">
        <v>4128429920</v>
      </c>
      <c r="AY66" s="173">
        <f t="shared" si="136"/>
        <v>936151.90929705219</v>
      </c>
      <c r="AZ66" s="104">
        <f>市区町村別_指導対象者群分析!Y66</f>
        <v>50</v>
      </c>
      <c r="BA66" s="143">
        <v>50</v>
      </c>
      <c r="BB66" s="171">
        <v>18608260</v>
      </c>
      <c r="BC66" s="173">
        <f t="shared" si="137"/>
        <v>372165.2</v>
      </c>
      <c r="BD66" s="104">
        <f>市区町村別_指導対象者群分析!AA66</f>
        <v>1655</v>
      </c>
      <c r="BE66" s="143">
        <f t="shared" si="2"/>
        <v>1279</v>
      </c>
      <c r="BF66" s="171">
        <f t="shared" si="2"/>
        <v>944102320</v>
      </c>
      <c r="BG66" s="173">
        <f t="shared" si="138"/>
        <v>738156.62236121972</v>
      </c>
      <c r="BH66" s="104">
        <f>市区町村別_指導対象者群分析!AC66</f>
        <v>458</v>
      </c>
      <c r="BI66" s="143">
        <v>458</v>
      </c>
      <c r="BJ66" s="171">
        <v>477026310</v>
      </c>
      <c r="BK66" s="173">
        <f t="shared" si="139"/>
        <v>1041542.1615720524</v>
      </c>
      <c r="BL66" s="104">
        <f>市区町村別_指導対象者群分析!AE66</f>
        <v>1197</v>
      </c>
      <c r="BM66" s="143">
        <v>821</v>
      </c>
      <c r="BN66" s="171">
        <v>467076010</v>
      </c>
      <c r="BO66" s="173">
        <f t="shared" si="140"/>
        <v>568911.09622411698</v>
      </c>
      <c r="BP66" s="50"/>
      <c r="BQ66" s="50"/>
      <c r="BR66" s="50"/>
      <c r="BS66" s="50"/>
      <c r="BT66" s="50"/>
      <c r="BU66" s="50"/>
      <c r="BV66" s="6"/>
      <c r="BW66" s="6"/>
      <c r="BX66" s="6"/>
      <c r="BY66" s="6"/>
      <c r="BZ66" s="28"/>
      <c r="CA66" s="28"/>
      <c r="CB66" s="28"/>
    </row>
    <row r="67" spans="2:80" s="51" customFormat="1">
      <c r="B67" s="54">
        <v>62</v>
      </c>
      <c r="C67" s="97" t="s">
        <v>19</v>
      </c>
      <c r="D67" s="196">
        <f>市区町村別_指導対象者群分析!D67</f>
        <v>11546</v>
      </c>
      <c r="E67" s="143">
        <v>10973</v>
      </c>
      <c r="F67" s="171">
        <v>8009663450</v>
      </c>
      <c r="G67" s="173">
        <f t="shared" si="126"/>
        <v>729942.90075640206</v>
      </c>
      <c r="H67" s="196">
        <f>市区町村別_指導対象者群分析!E67</f>
        <v>1802</v>
      </c>
      <c r="I67" s="143">
        <v>1775</v>
      </c>
      <c r="J67" s="171">
        <v>739649240</v>
      </c>
      <c r="K67" s="173">
        <f t="shared" si="127"/>
        <v>416703.79718309856</v>
      </c>
      <c r="L67" s="196">
        <f>市区町村別_指導対象者群分析!F67</f>
        <v>9744</v>
      </c>
      <c r="M67" s="143">
        <v>9198</v>
      </c>
      <c r="N67" s="171">
        <v>7270014210</v>
      </c>
      <c r="O67" s="173">
        <f t="shared" si="128"/>
        <v>790390.75994781475</v>
      </c>
      <c r="P67" s="104">
        <f>市区町村別_指導対象者群分析!G67</f>
        <v>264</v>
      </c>
      <c r="Q67" s="143">
        <v>262</v>
      </c>
      <c r="R67" s="171">
        <v>108177760</v>
      </c>
      <c r="S67" s="173">
        <f t="shared" si="129"/>
        <v>412892.21374045801</v>
      </c>
      <c r="T67" s="104">
        <f>市区町村別_指導対象者群分析!I67</f>
        <v>546</v>
      </c>
      <c r="U67" s="143">
        <f t="shared" si="0"/>
        <v>539</v>
      </c>
      <c r="V67" s="171">
        <f t="shared" si="0"/>
        <v>232554540</v>
      </c>
      <c r="W67" s="173">
        <f t="shared" si="130"/>
        <v>431455.547309833</v>
      </c>
      <c r="X67" s="104">
        <f>市区町村別_指導対象者群分析!K67</f>
        <v>171</v>
      </c>
      <c r="Y67" s="143">
        <v>171</v>
      </c>
      <c r="Z67" s="171">
        <v>72520320</v>
      </c>
      <c r="AA67" s="173">
        <f t="shared" si="131"/>
        <v>424095.43859649124</v>
      </c>
      <c r="AB67" s="104">
        <f>市区町村別_指導対象者群分析!M67</f>
        <v>375</v>
      </c>
      <c r="AC67" s="143">
        <v>368</v>
      </c>
      <c r="AD67" s="171">
        <v>160034220</v>
      </c>
      <c r="AE67" s="173">
        <f t="shared" si="132"/>
        <v>434875.59782608697</v>
      </c>
      <c r="AF67" s="104">
        <f>市区町村別_指導対象者群分析!O67</f>
        <v>1</v>
      </c>
      <c r="AG67" s="143">
        <v>1</v>
      </c>
      <c r="AH67" s="171">
        <v>271840</v>
      </c>
      <c r="AI67" s="173">
        <f t="shared" si="133"/>
        <v>271840</v>
      </c>
      <c r="AJ67" s="104">
        <f>市区町村別_指導対象者群分析!Q67</f>
        <v>991</v>
      </c>
      <c r="AK67" s="143">
        <f t="shared" si="1"/>
        <v>973</v>
      </c>
      <c r="AL67" s="171">
        <f t="shared" si="1"/>
        <v>398645100</v>
      </c>
      <c r="AM67" s="173">
        <f t="shared" si="134"/>
        <v>409707.19424460432</v>
      </c>
      <c r="AN67" s="104">
        <f>市区町村別_指導対象者群分析!S67</f>
        <v>128</v>
      </c>
      <c r="AO67" s="143">
        <v>121</v>
      </c>
      <c r="AP67" s="171">
        <v>27103860</v>
      </c>
      <c r="AQ67" s="173">
        <f t="shared" si="14"/>
        <v>223998.84297520661</v>
      </c>
      <c r="AR67" s="104">
        <f>市区町村別_指導対象者群分析!U67</f>
        <v>863</v>
      </c>
      <c r="AS67" s="143">
        <v>852</v>
      </c>
      <c r="AT67" s="171">
        <v>371541240</v>
      </c>
      <c r="AU67" s="173">
        <f t="shared" si="135"/>
        <v>436081.26760563382</v>
      </c>
      <c r="AV67" s="104">
        <f>市区町村別_指導対象者群分析!W67</f>
        <v>6989</v>
      </c>
      <c r="AW67" s="143">
        <v>6989</v>
      </c>
      <c r="AX67" s="171">
        <v>5991196590</v>
      </c>
      <c r="AY67" s="173">
        <f t="shared" si="136"/>
        <v>857232.30648161401</v>
      </c>
      <c r="AZ67" s="104">
        <f>市区町村別_指導対象者群分析!Y67</f>
        <v>62</v>
      </c>
      <c r="BA67" s="143">
        <v>62</v>
      </c>
      <c r="BB67" s="171">
        <v>28465850</v>
      </c>
      <c r="BC67" s="173">
        <f t="shared" si="137"/>
        <v>459126.61290322582</v>
      </c>
      <c r="BD67" s="104">
        <f>市区町村別_指導対象者群分析!AA67</f>
        <v>2693</v>
      </c>
      <c r="BE67" s="143">
        <f t="shared" si="2"/>
        <v>2147</v>
      </c>
      <c r="BF67" s="171">
        <f t="shared" si="2"/>
        <v>1250351770</v>
      </c>
      <c r="BG67" s="173">
        <f t="shared" si="138"/>
        <v>582371.57428970654</v>
      </c>
      <c r="BH67" s="104">
        <f>市区町村別_指導対象者群分析!AC67</f>
        <v>827</v>
      </c>
      <c r="BI67" s="143">
        <v>827</v>
      </c>
      <c r="BJ67" s="171">
        <v>703656680</v>
      </c>
      <c r="BK67" s="173">
        <f t="shared" si="139"/>
        <v>850854.51027811365</v>
      </c>
      <c r="BL67" s="104">
        <f>市区町村別_指導対象者群分析!AE67</f>
        <v>1866</v>
      </c>
      <c r="BM67" s="143">
        <v>1320</v>
      </c>
      <c r="BN67" s="171">
        <v>546695090</v>
      </c>
      <c r="BO67" s="173">
        <f t="shared" si="140"/>
        <v>414162.94696969696</v>
      </c>
      <c r="BP67" s="50"/>
      <c r="BQ67" s="50"/>
      <c r="BR67" s="50"/>
      <c r="BS67" s="50"/>
      <c r="BT67" s="50"/>
      <c r="BU67" s="50"/>
      <c r="BV67" s="6"/>
      <c r="BW67" s="6"/>
      <c r="BX67" s="6"/>
      <c r="BY67" s="6"/>
      <c r="BZ67" s="28"/>
      <c r="CA67" s="28"/>
      <c r="CB67" s="28"/>
    </row>
    <row r="68" spans="2:80" s="51" customFormat="1">
      <c r="B68" s="54">
        <v>63</v>
      </c>
      <c r="C68" s="97" t="s">
        <v>30</v>
      </c>
      <c r="D68" s="196">
        <f>市区町村別_指導対象者群分析!D68</f>
        <v>8349</v>
      </c>
      <c r="E68" s="143">
        <v>7949</v>
      </c>
      <c r="F68" s="171">
        <v>6028220800</v>
      </c>
      <c r="G68" s="173">
        <f t="shared" si="126"/>
        <v>758362.15876210842</v>
      </c>
      <c r="H68" s="196">
        <f>市区町村別_指導対象者群分析!E68</f>
        <v>2142</v>
      </c>
      <c r="I68" s="143">
        <v>2118</v>
      </c>
      <c r="J68" s="171">
        <v>953721090</v>
      </c>
      <c r="K68" s="173">
        <f t="shared" si="127"/>
        <v>450293.24362606235</v>
      </c>
      <c r="L68" s="196">
        <f>市区町村別_指導対象者群分析!F68</f>
        <v>6207</v>
      </c>
      <c r="M68" s="143">
        <v>5831</v>
      </c>
      <c r="N68" s="171">
        <v>5074499710</v>
      </c>
      <c r="O68" s="173">
        <f t="shared" si="128"/>
        <v>870262.3409363745</v>
      </c>
      <c r="P68" s="104">
        <f>市区町村別_指導対象者群分析!G68</f>
        <v>336</v>
      </c>
      <c r="Q68" s="143">
        <v>334</v>
      </c>
      <c r="R68" s="171">
        <v>137648220</v>
      </c>
      <c r="S68" s="173">
        <f t="shared" si="129"/>
        <v>412120.41916167666</v>
      </c>
      <c r="T68" s="104">
        <f>市区町村別_指導対象者群分析!I68</f>
        <v>594</v>
      </c>
      <c r="U68" s="143">
        <f t="shared" si="0"/>
        <v>591</v>
      </c>
      <c r="V68" s="171">
        <f t="shared" si="0"/>
        <v>289024370</v>
      </c>
      <c r="W68" s="173">
        <f t="shared" si="130"/>
        <v>489042.92724196275</v>
      </c>
      <c r="X68" s="104">
        <f>市区町村別_指導対象者群分析!K68</f>
        <v>172</v>
      </c>
      <c r="Y68" s="143">
        <v>172</v>
      </c>
      <c r="Z68" s="171">
        <v>88557180</v>
      </c>
      <c r="AA68" s="173">
        <f t="shared" si="131"/>
        <v>514867.32558139536</v>
      </c>
      <c r="AB68" s="104">
        <f>市区町村別_指導対象者群分析!M68</f>
        <v>422</v>
      </c>
      <c r="AC68" s="143">
        <v>419</v>
      </c>
      <c r="AD68" s="171">
        <v>200467190</v>
      </c>
      <c r="AE68" s="173">
        <f t="shared" si="132"/>
        <v>478441.98090692126</v>
      </c>
      <c r="AF68" s="104">
        <f>市区町村別_指導対象者群分析!O68</f>
        <v>0</v>
      </c>
      <c r="AG68" s="143">
        <v>0</v>
      </c>
      <c r="AH68" s="171">
        <v>0</v>
      </c>
      <c r="AI68" s="173" t="str">
        <f t="shared" si="133"/>
        <v>-</v>
      </c>
      <c r="AJ68" s="104">
        <f>市区町村別_指導対象者群分析!Q68</f>
        <v>1212</v>
      </c>
      <c r="AK68" s="143">
        <f t="shared" si="1"/>
        <v>1193</v>
      </c>
      <c r="AL68" s="171">
        <f t="shared" si="1"/>
        <v>527048500</v>
      </c>
      <c r="AM68" s="173">
        <f t="shared" si="134"/>
        <v>441784.15758591786</v>
      </c>
      <c r="AN68" s="104">
        <f>市区町村別_指導対象者群分析!S68</f>
        <v>128</v>
      </c>
      <c r="AO68" s="143">
        <v>118</v>
      </c>
      <c r="AP68" s="171">
        <v>24991880</v>
      </c>
      <c r="AQ68" s="173">
        <f t="shared" si="14"/>
        <v>211795.59322033898</v>
      </c>
      <c r="AR68" s="104">
        <f>市区町村別_指導対象者群分析!U68</f>
        <v>1084</v>
      </c>
      <c r="AS68" s="143">
        <v>1075</v>
      </c>
      <c r="AT68" s="171">
        <v>502056620</v>
      </c>
      <c r="AU68" s="173">
        <f t="shared" si="135"/>
        <v>467029.41395348834</v>
      </c>
      <c r="AV68" s="104">
        <f>市区町村別_指導対象者群分析!W68</f>
        <v>4448</v>
      </c>
      <c r="AW68" s="143">
        <v>4448</v>
      </c>
      <c r="AX68" s="171">
        <v>4128358060</v>
      </c>
      <c r="AY68" s="173">
        <f t="shared" si="136"/>
        <v>928138.05305755395</v>
      </c>
      <c r="AZ68" s="104">
        <f>市区町村別_指導対象者群分析!Y68</f>
        <v>44</v>
      </c>
      <c r="BA68" s="143">
        <v>44</v>
      </c>
      <c r="BB68" s="171">
        <v>11379100</v>
      </c>
      <c r="BC68" s="173">
        <f t="shared" si="137"/>
        <v>258615.90909090909</v>
      </c>
      <c r="BD68" s="104">
        <f>市区町村別_指導対象者群分析!AA68</f>
        <v>1715</v>
      </c>
      <c r="BE68" s="143">
        <f t="shared" si="2"/>
        <v>1339</v>
      </c>
      <c r="BF68" s="171">
        <f t="shared" si="2"/>
        <v>934762550</v>
      </c>
      <c r="BG68" s="173">
        <f t="shared" si="138"/>
        <v>698104.96639283048</v>
      </c>
      <c r="BH68" s="104">
        <f>市区町村別_指導対象者群分析!AC68</f>
        <v>436</v>
      </c>
      <c r="BI68" s="143">
        <v>436</v>
      </c>
      <c r="BJ68" s="171">
        <v>404787710</v>
      </c>
      <c r="BK68" s="173">
        <f t="shared" si="139"/>
        <v>928412.17889908259</v>
      </c>
      <c r="BL68" s="104">
        <f>市区町村別_指導対象者群分析!AE68</f>
        <v>1279</v>
      </c>
      <c r="BM68" s="143">
        <v>903</v>
      </c>
      <c r="BN68" s="171">
        <v>529974840</v>
      </c>
      <c r="BO68" s="173">
        <f t="shared" si="140"/>
        <v>586904.58471760794</v>
      </c>
      <c r="BP68" s="50"/>
      <c r="BQ68" s="50"/>
      <c r="BR68" s="50"/>
      <c r="BS68" s="50"/>
      <c r="BT68" s="50"/>
      <c r="BU68" s="50"/>
      <c r="BV68" s="6"/>
      <c r="BW68" s="6"/>
      <c r="BX68" s="6"/>
      <c r="BY68" s="6"/>
      <c r="BZ68" s="28"/>
      <c r="CA68" s="28"/>
      <c r="CB68" s="28"/>
    </row>
    <row r="69" spans="2:80" s="51" customFormat="1">
      <c r="B69" s="54">
        <v>64</v>
      </c>
      <c r="C69" s="97" t="s">
        <v>51</v>
      </c>
      <c r="D69" s="196">
        <f>市区町村別_指導対象者群分析!D69</f>
        <v>8672</v>
      </c>
      <c r="E69" s="143">
        <v>8248</v>
      </c>
      <c r="F69" s="171">
        <v>6729356610</v>
      </c>
      <c r="G69" s="173">
        <f t="shared" si="126"/>
        <v>815877.37754607177</v>
      </c>
      <c r="H69" s="196">
        <f>市区町村別_指導対象者群分析!E69</f>
        <v>1046</v>
      </c>
      <c r="I69" s="143">
        <v>1024</v>
      </c>
      <c r="J69" s="171">
        <v>461823780</v>
      </c>
      <c r="K69" s="173">
        <f t="shared" si="127"/>
        <v>450999.78515625</v>
      </c>
      <c r="L69" s="196">
        <f>市区町村別_指導対象者群分析!F69</f>
        <v>7626</v>
      </c>
      <c r="M69" s="143">
        <v>7224</v>
      </c>
      <c r="N69" s="171">
        <v>6267532830</v>
      </c>
      <c r="O69" s="173">
        <f t="shared" si="128"/>
        <v>867598.67524916946</v>
      </c>
      <c r="P69" s="104">
        <f>市区町村別_指導対象者群分析!G69</f>
        <v>148</v>
      </c>
      <c r="Q69" s="143">
        <v>145</v>
      </c>
      <c r="R69" s="171">
        <v>59006890</v>
      </c>
      <c r="S69" s="173">
        <f t="shared" si="129"/>
        <v>406944.06896551722</v>
      </c>
      <c r="T69" s="104">
        <f>市区町村別_指導対象者群分析!I69</f>
        <v>280</v>
      </c>
      <c r="U69" s="143">
        <f t="shared" si="0"/>
        <v>273</v>
      </c>
      <c r="V69" s="171">
        <f t="shared" si="0"/>
        <v>119098020</v>
      </c>
      <c r="W69" s="173">
        <f t="shared" si="130"/>
        <v>436256.48351648351</v>
      </c>
      <c r="X69" s="104">
        <f>市区町村別_指導対象者群分析!K69</f>
        <v>94</v>
      </c>
      <c r="Y69" s="143">
        <v>92</v>
      </c>
      <c r="Z69" s="171">
        <v>45260280</v>
      </c>
      <c r="AA69" s="173">
        <f t="shared" si="131"/>
        <v>491959.5652173913</v>
      </c>
      <c r="AB69" s="104">
        <f>市区町村別_指導対象者群分析!M69</f>
        <v>186</v>
      </c>
      <c r="AC69" s="143">
        <v>181</v>
      </c>
      <c r="AD69" s="171">
        <v>73837740</v>
      </c>
      <c r="AE69" s="173">
        <f t="shared" si="132"/>
        <v>407943.31491712708</v>
      </c>
      <c r="AF69" s="104">
        <f>市区町村別_指導対象者群分析!O69</f>
        <v>6</v>
      </c>
      <c r="AG69" s="143">
        <v>6</v>
      </c>
      <c r="AH69" s="171">
        <v>2970440</v>
      </c>
      <c r="AI69" s="173">
        <f t="shared" si="133"/>
        <v>495073.33333333331</v>
      </c>
      <c r="AJ69" s="104">
        <f>市区町村別_指導対象者群分析!Q69</f>
        <v>612</v>
      </c>
      <c r="AK69" s="143">
        <f t="shared" si="1"/>
        <v>600</v>
      </c>
      <c r="AL69" s="171">
        <f t="shared" si="1"/>
        <v>280748430</v>
      </c>
      <c r="AM69" s="173">
        <f t="shared" si="134"/>
        <v>467914.05</v>
      </c>
      <c r="AN69" s="104">
        <f>市区町村別_指導対象者群分析!S69</f>
        <v>72</v>
      </c>
      <c r="AO69" s="143">
        <v>64</v>
      </c>
      <c r="AP69" s="171">
        <v>17542340</v>
      </c>
      <c r="AQ69" s="173">
        <f t="shared" si="14"/>
        <v>274099.0625</v>
      </c>
      <c r="AR69" s="104">
        <f>市区町村別_指導対象者群分析!U69</f>
        <v>540</v>
      </c>
      <c r="AS69" s="143">
        <v>536</v>
      </c>
      <c r="AT69" s="171">
        <v>263206090</v>
      </c>
      <c r="AU69" s="173">
        <f t="shared" si="135"/>
        <v>491056.13805970148</v>
      </c>
      <c r="AV69" s="104">
        <f>市区町村別_指導対象者群分析!W69</f>
        <v>5735</v>
      </c>
      <c r="AW69" s="143">
        <v>5735</v>
      </c>
      <c r="AX69" s="171">
        <v>5127226680</v>
      </c>
      <c r="AY69" s="173">
        <f t="shared" si="136"/>
        <v>894023.83260680037</v>
      </c>
      <c r="AZ69" s="104">
        <f>市区町村別_指導対象者群分析!Y69</f>
        <v>30</v>
      </c>
      <c r="BA69" s="143">
        <v>30</v>
      </c>
      <c r="BB69" s="171">
        <v>16322680</v>
      </c>
      <c r="BC69" s="173">
        <f t="shared" si="137"/>
        <v>544089.33333333337</v>
      </c>
      <c r="BD69" s="104">
        <f>市区町村別_指導対象者群分析!AA69</f>
        <v>1861</v>
      </c>
      <c r="BE69" s="143">
        <f t="shared" si="2"/>
        <v>1459</v>
      </c>
      <c r="BF69" s="171">
        <f t="shared" si="2"/>
        <v>1123983470</v>
      </c>
      <c r="BG69" s="173">
        <f t="shared" si="138"/>
        <v>770379.34886908846</v>
      </c>
      <c r="BH69" s="104">
        <f>市区町村別_指導対象者群分析!AC69</f>
        <v>594</v>
      </c>
      <c r="BI69" s="143">
        <v>594</v>
      </c>
      <c r="BJ69" s="171">
        <v>640407080</v>
      </c>
      <c r="BK69" s="173">
        <f t="shared" si="139"/>
        <v>1078126.3973063973</v>
      </c>
      <c r="BL69" s="104">
        <f>市区町村別_指導対象者群分析!AE69</f>
        <v>1267</v>
      </c>
      <c r="BM69" s="143">
        <v>865</v>
      </c>
      <c r="BN69" s="171">
        <v>483576390</v>
      </c>
      <c r="BO69" s="173">
        <f t="shared" si="140"/>
        <v>559047.84971098264</v>
      </c>
      <c r="BP69" s="50"/>
      <c r="BQ69" s="50"/>
      <c r="BR69" s="50"/>
      <c r="BS69" s="50"/>
      <c r="BT69" s="50"/>
      <c r="BU69" s="50"/>
      <c r="BV69" s="6"/>
      <c r="BW69" s="6"/>
      <c r="BX69" s="6"/>
      <c r="BY69" s="6"/>
      <c r="BZ69" s="28"/>
      <c r="CA69" s="28"/>
      <c r="CB69" s="28"/>
    </row>
    <row r="70" spans="2:80" s="51" customFormat="1">
      <c r="B70" s="54">
        <v>65</v>
      </c>
      <c r="C70" s="97" t="s">
        <v>11</v>
      </c>
      <c r="D70" s="196">
        <f>市区町村別_指導対象者群分析!D70</f>
        <v>4323</v>
      </c>
      <c r="E70" s="143">
        <v>4121</v>
      </c>
      <c r="F70" s="171">
        <v>3207768820</v>
      </c>
      <c r="G70" s="173">
        <f>IFERROR(F70/E70,"-")</f>
        <v>778395.73404513462</v>
      </c>
      <c r="H70" s="196">
        <f>市区町村別_指導対象者群分析!E70</f>
        <v>832</v>
      </c>
      <c r="I70" s="143">
        <v>823</v>
      </c>
      <c r="J70" s="171">
        <v>383435470</v>
      </c>
      <c r="K70" s="173">
        <f>IFERROR(J70/I70,"-")</f>
        <v>465899.72053462942</v>
      </c>
      <c r="L70" s="196">
        <f>市区町村別_指導対象者群分析!F70</f>
        <v>3491</v>
      </c>
      <c r="M70" s="143">
        <v>3298</v>
      </c>
      <c r="N70" s="171">
        <v>2824333350</v>
      </c>
      <c r="O70" s="173">
        <f>IFERROR(N70/M70,"-")</f>
        <v>856377.6076409946</v>
      </c>
      <c r="P70" s="104">
        <f>市区町村別_指導対象者群分析!G70</f>
        <v>173</v>
      </c>
      <c r="Q70" s="143">
        <v>172</v>
      </c>
      <c r="R70" s="171">
        <v>85738330</v>
      </c>
      <c r="S70" s="173">
        <f>IFERROR(R70/Q70,"-")</f>
        <v>498478.66279069765</v>
      </c>
      <c r="T70" s="104">
        <f>市区町村別_指導対象者群分析!I70</f>
        <v>250</v>
      </c>
      <c r="U70" s="143">
        <f t="shared" ref="U70:V79" si="141">SUM(Y70,AC70)</f>
        <v>249</v>
      </c>
      <c r="V70" s="171">
        <f t="shared" si="141"/>
        <v>119019410</v>
      </c>
      <c r="W70" s="173">
        <f>IFERROR(V70/U70,"-")</f>
        <v>477989.5983935743</v>
      </c>
      <c r="X70" s="104">
        <f>市区町村別_指導対象者群分析!K70</f>
        <v>92</v>
      </c>
      <c r="Y70" s="143">
        <v>91</v>
      </c>
      <c r="Z70" s="171">
        <v>35254410</v>
      </c>
      <c r="AA70" s="173">
        <f>IFERROR(Z70/Y70,"-")</f>
        <v>387411.09890109889</v>
      </c>
      <c r="AB70" s="104">
        <f>市区町村別_指導対象者群分析!M70</f>
        <v>158</v>
      </c>
      <c r="AC70" s="143">
        <v>158</v>
      </c>
      <c r="AD70" s="171">
        <v>83765000</v>
      </c>
      <c r="AE70" s="173">
        <f>IFERROR(AD70/AC70,"-")</f>
        <v>530158.22784810129</v>
      </c>
      <c r="AF70" s="104">
        <f>市区町村別_指導対象者群分析!O70</f>
        <v>0</v>
      </c>
      <c r="AG70" s="143">
        <v>0</v>
      </c>
      <c r="AH70" s="171">
        <v>0</v>
      </c>
      <c r="AI70" s="173" t="str">
        <f>IFERROR(AH70/AG70,"-")</f>
        <v>-</v>
      </c>
      <c r="AJ70" s="104">
        <f>市区町村別_指導対象者群分析!Q70</f>
        <v>409</v>
      </c>
      <c r="AK70" s="143">
        <f t="shared" ref="AK70:AL79" si="142">SUM(AO70,AS70)</f>
        <v>402</v>
      </c>
      <c r="AL70" s="171">
        <f t="shared" si="142"/>
        <v>178677730</v>
      </c>
      <c r="AM70" s="173">
        <f>IFERROR(AL70/AK70,"-")</f>
        <v>444471.96517412935</v>
      </c>
      <c r="AN70" s="104">
        <f>市区町村別_指導対象者群分析!S70</f>
        <v>41</v>
      </c>
      <c r="AO70" s="143">
        <v>35</v>
      </c>
      <c r="AP70" s="171">
        <v>5700510</v>
      </c>
      <c r="AQ70" s="173">
        <f t="shared" si="14"/>
        <v>162871.71428571429</v>
      </c>
      <c r="AR70" s="104">
        <f>市区町村別_指導対象者群分析!U70</f>
        <v>368</v>
      </c>
      <c r="AS70" s="143">
        <v>367</v>
      </c>
      <c r="AT70" s="171">
        <v>172977220</v>
      </c>
      <c r="AU70" s="173">
        <f>IFERROR(AT70/AS70,"-")</f>
        <v>471327.57493188011</v>
      </c>
      <c r="AV70" s="104">
        <f>市区町村別_指導対象者群分析!W70</f>
        <v>2432</v>
      </c>
      <c r="AW70" s="143">
        <v>2432</v>
      </c>
      <c r="AX70" s="171">
        <v>2215138340</v>
      </c>
      <c r="AY70" s="173">
        <f>IFERROR(AX70/AW70,"-")</f>
        <v>910829.90953947371</v>
      </c>
      <c r="AZ70" s="104">
        <f>市区町村別_指導対象者群分析!Y70</f>
        <v>19</v>
      </c>
      <c r="BA70" s="143">
        <v>19</v>
      </c>
      <c r="BB70" s="171">
        <v>7187780</v>
      </c>
      <c r="BC70" s="173">
        <f>IFERROR(BB70/BA70,"-")</f>
        <v>378304.21052631579</v>
      </c>
      <c r="BD70" s="104">
        <f>市区町村別_指導対象者群分析!AA70</f>
        <v>1040</v>
      </c>
      <c r="BE70" s="143">
        <f t="shared" ref="BE70:BF79" si="143">SUM(BI70,BM70)</f>
        <v>847</v>
      </c>
      <c r="BF70" s="171">
        <f t="shared" si="143"/>
        <v>602007230</v>
      </c>
      <c r="BG70" s="173">
        <f>IFERROR(BF70/BE70,"-")</f>
        <v>710752.3376623377</v>
      </c>
      <c r="BH70" s="104">
        <f>市区町村別_指導対象者群分析!AC70</f>
        <v>324</v>
      </c>
      <c r="BI70" s="143">
        <v>324</v>
      </c>
      <c r="BJ70" s="171">
        <v>313001430</v>
      </c>
      <c r="BK70" s="173">
        <f>IFERROR(BJ70/BI70,"-")</f>
        <v>966053.79629629629</v>
      </c>
      <c r="BL70" s="104">
        <f>市区町村別_指導対象者群分析!AE70</f>
        <v>716</v>
      </c>
      <c r="BM70" s="143">
        <v>523</v>
      </c>
      <c r="BN70" s="171">
        <v>289005800</v>
      </c>
      <c r="BO70" s="173">
        <f>IFERROR(BN70/BM70,"-")</f>
        <v>552592.35181644361</v>
      </c>
      <c r="BP70" s="50"/>
      <c r="BQ70" s="50"/>
      <c r="BR70" s="50"/>
      <c r="BS70" s="50"/>
      <c r="BT70" s="50"/>
      <c r="BU70" s="50"/>
      <c r="BV70" s="6"/>
      <c r="BW70" s="6"/>
      <c r="BX70" s="6"/>
      <c r="BY70" s="6"/>
      <c r="BZ70" s="28"/>
      <c r="CA70" s="28"/>
      <c r="CB70" s="28"/>
    </row>
    <row r="71" spans="2:80" s="51" customFormat="1">
      <c r="B71" s="54">
        <v>66</v>
      </c>
      <c r="C71" s="97" t="s">
        <v>5</v>
      </c>
      <c r="D71" s="196">
        <f>市区町村別_指導対象者群分析!D71</f>
        <v>4448</v>
      </c>
      <c r="E71" s="143">
        <v>4212</v>
      </c>
      <c r="F71" s="171">
        <v>2918815170</v>
      </c>
      <c r="G71" s="173">
        <f t="shared" ref="G71:G77" si="144">IFERROR(F71/E71,"-")</f>
        <v>692976.06125356129</v>
      </c>
      <c r="H71" s="196">
        <f>市区町村別_指導対象者群分析!E71</f>
        <v>2123</v>
      </c>
      <c r="I71" s="143">
        <v>2089</v>
      </c>
      <c r="J71" s="171">
        <v>983593020</v>
      </c>
      <c r="K71" s="173">
        <f t="shared" ref="K71:K77" si="145">IFERROR(J71/I71,"-")</f>
        <v>470843.95404499763</v>
      </c>
      <c r="L71" s="196">
        <f>市区町村別_指導対象者群分析!F71</f>
        <v>2325</v>
      </c>
      <c r="M71" s="143">
        <v>2123</v>
      </c>
      <c r="N71" s="171">
        <v>1935222150</v>
      </c>
      <c r="O71" s="173">
        <f t="shared" ref="O71:O77" si="146">IFERROR(N71/M71,"-")</f>
        <v>911550.70654733863</v>
      </c>
      <c r="P71" s="104">
        <f>市区町村別_指導対象者群分析!G71</f>
        <v>306</v>
      </c>
      <c r="Q71" s="143">
        <v>302</v>
      </c>
      <c r="R71" s="171">
        <v>136365160</v>
      </c>
      <c r="S71" s="173">
        <f t="shared" ref="S71:S77" si="147">IFERROR(R71/Q71,"-")</f>
        <v>451540.26490066224</v>
      </c>
      <c r="T71" s="104">
        <f>市区町村別_指導対象者群分析!I71</f>
        <v>341</v>
      </c>
      <c r="U71" s="143">
        <f t="shared" si="141"/>
        <v>340</v>
      </c>
      <c r="V71" s="171">
        <f t="shared" si="141"/>
        <v>145842470</v>
      </c>
      <c r="W71" s="173">
        <f t="shared" ref="W71:W77" si="148">IFERROR(V71/U71,"-")</f>
        <v>428948.4411764706</v>
      </c>
      <c r="X71" s="104">
        <f>市区町村別_指導対象者群分析!K71</f>
        <v>3</v>
      </c>
      <c r="Y71" s="143">
        <v>3</v>
      </c>
      <c r="Z71" s="171">
        <v>528800</v>
      </c>
      <c r="AA71" s="173">
        <f t="shared" ref="AA71:AA77" si="149">IFERROR(Z71/Y71,"-")</f>
        <v>176266.66666666666</v>
      </c>
      <c r="AB71" s="104">
        <f>市区町村別_指導対象者群分析!M71</f>
        <v>338</v>
      </c>
      <c r="AC71" s="143">
        <v>337</v>
      </c>
      <c r="AD71" s="171">
        <v>145313670</v>
      </c>
      <c r="AE71" s="173">
        <f t="shared" ref="AE71:AE77" si="150">IFERROR(AD71/AC71,"-")</f>
        <v>431197.83382789319</v>
      </c>
      <c r="AF71" s="104">
        <f>市区町村別_指導対象者群分析!O71</f>
        <v>292</v>
      </c>
      <c r="AG71" s="143">
        <v>290</v>
      </c>
      <c r="AH71" s="171">
        <v>147932170</v>
      </c>
      <c r="AI71" s="173">
        <f t="shared" ref="AI71:AI77" si="151">IFERROR(AH71/AG71,"-")</f>
        <v>510110.93103448278</v>
      </c>
      <c r="AJ71" s="104">
        <f>市区町村別_指導対象者群分析!Q71</f>
        <v>1184</v>
      </c>
      <c r="AK71" s="143">
        <f t="shared" si="142"/>
        <v>1157</v>
      </c>
      <c r="AL71" s="171">
        <f t="shared" si="142"/>
        <v>553453220</v>
      </c>
      <c r="AM71" s="173">
        <f t="shared" ref="AM71:AM77" si="152">IFERROR(AL71/AK71,"-")</f>
        <v>478351.96197061363</v>
      </c>
      <c r="AN71" s="104">
        <f>市区町村別_指導対象者群分析!S71</f>
        <v>168</v>
      </c>
      <c r="AO71" s="143">
        <v>151</v>
      </c>
      <c r="AP71" s="171">
        <v>31842110</v>
      </c>
      <c r="AQ71" s="173">
        <f t="shared" ref="AQ71:AQ79" si="153">IFERROR(AP71/AO71,"-")</f>
        <v>210874.90066225166</v>
      </c>
      <c r="AR71" s="104">
        <f>市区町村別_指導対象者群分析!U71</f>
        <v>1016</v>
      </c>
      <c r="AS71" s="143">
        <v>1006</v>
      </c>
      <c r="AT71" s="171">
        <v>521611110</v>
      </c>
      <c r="AU71" s="173">
        <f t="shared" ref="AU71:AU77" si="154">IFERROR(AT71/AS71,"-")</f>
        <v>518500.10934393638</v>
      </c>
      <c r="AV71" s="104">
        <f>市区町村別_指導対象者群分析!W71</f>
        <v>1512</v>
      </c>
      <c r="AW71" s="143">
        <v>1512</v>
      </c>
      <c r="AX71" s="171">
        <v>1537517830</v>
      </c>
      <c r="AY71" s="173">
        <f t="shared" ref="AY71:AY77" si="155">IFERROR(AX71/AW71,"-")</f>
        <v>1016876.8716931217</v>
      </c>
      <c r="AZ71" s="104">
        <f>市区町村別_指導対象者群分析!Y71</f>
        <v>19</v>
      </c>
      <c r="BA71" s="143">
        <v>19</v>
      </c>
      <c r="BB71" s="171">
        <v>2075620</v>
      </c>
      <c r="BC71" s="173">
        <f t="shared" ref="BC71:BC77" si="156">IFERROR(BB71/BA71,"-")</f>
        <v>109243.15789473684</v>
      </c>
      <c r="BD71" s="104">
        <f>市区町村別_指導対象者群分析!AA71</f>
        <v>794</v>
      </c>
      <c r="BE71" s="143">
        <f t="shared" si="143"/>
        <v>592</v>
      </c>
      <c r="BF71" s="171">
        <f t="shared" si="143"/>
        <v>395628700</v>
      </c>
      <c r="BG71" s="173">
        <f t="shared" ref="BG71:BG77" si="157">IFERROR(BF71/BE71,"-")</f>
        <v>668291.72297297302</v>
      </c>
      <c r="BH71" s="104">
        <f>市区町村別_指導対象者群分析!AC71</f>
        <v>165</v>
      </c>
      <c r="BI71" s="143">
        <v>165</v>
      </c>
      <c r="BJ71" s="171">
        <v>169212130</v>
      </c>
      <c r="BK71" s="173">
        <f t="shared" ref="BK71:BK77" si="158">IFERROR(BJ71/BI71,"-")</f>
        <v>1025528.0606060605</v>
      </c>
      <c r="BL71" s="104">
        <f>市区町村別_指導対象者群分析!AE71</f>
        <v>629</v>
      </c>
      <c r="BM71" s="143">
        <v>427</v>
      </c>
      <c r="BN71" s="171">
        <v>226416570</v>
      </c>
      <c r="BO71" s="173">
        <f t="shared" ref="BO71:BO77" si="159">IFERROR(BN71/BM71,"-")</f>
        <v>530249.57845433254</v>
      </c>
      <c r="BP71" s="50"/>
      <c r="BQ71" s="50"/>
      <c r="BR71" s="50"/>
      <c r="BS71" s="50"/>
      <c r="BT71" s="50"/>
      <c r="BU71" s="50"/>
      <c r="BV71" s="6"/>
      <c r="BW71" s="6"/>
      <c r="BX71" s="6"/>
      <c r="BY71" s="6"/>
      <c r="BZ71" s="28"/>
      <c r="CA71" s="28"/>
      <c r="CB71" s="28"/>
    </row>
    <row r="72" spans="2:80" s="51" customFormat="1">
      <c r="B72" s="54">
        <v>67</v>
      </c>
      <c r="C72" s="97" t="s">
        <v>6</v>
      </c>
      <c r="D72" s="196">
        <f>市区町村別_指導対象者群分析!D72</f>
        <v>1904</v>
      </c>
      <c r="E72" s="143">
        <v>1787</v>
      </c>
      <c r="F72" s="171">
        <v>1483631370</v>
      </c>
      <c r="G72" s="173">
        <f t="shared" si="144"/>
        <v>830235.79742585344</v>
      </c>
      <c r="H72" s="196">
        <f>市区町村別_指導対象者群分析!E72</f>
        <v>374</v>
      </c>
      <c r="I72" s="143">
        <v>368</v>
      </c>
      <c r="J72" s="171">
        <v>170815300</v>
      </c>
      <c r="K72" s="173">
        <f t="shared" si="145"/>
        <v>464172.01086956525</v>
      </c>
      <c r="L72" s="196">
        <f>市区町村別_指導対象者群分析!F72</f>
        <v>1530</v>
      </c>
      <c r="M72" s="143">
        <v>1419</v>
      </c>
      <c r="N72" s="171">
        <v>1312816070</v>
      </c>
      <c r="O72" s="173">
        <f t="shared" si="146"/>
        <v>925169.8872445384</v>
      </c>
      <c r="P72" s="104">
        <f>市区町村別_指導対象者群分析!G72</f>
        <v>46</v>
      </c>
      <c r="Q72" s="143">
        <v>45</v>
      </c>
      <c r="R72" s="171">
        <v>29506010</v>
      </c>
      <c r="S72" s="173">
        <f t="shared" si="147"/>
        <v>655689.11111111112</v>
      </c>
      <c r="T72" s="104">
        <f>市区町村別_指導対象者群分析!I72</f>
        <v>83</v>
      </c>
      <c r="U72" s="143">
        <f t="shared" si="141"/>
        <v>83</v>
      </c>
      <c r="V72" s="171">
        <f t="shared" si="141"/>
        <v>49662890</v>
      </c>
      <c r="W72" s="173">
        <f t="shared" si="148"/>
        <v>598348.07228915661</v>
      </c>
      <c r="X72" s="104">
        <f>市区町村別_指導対象者群分析!K72</f>
        <v>10</v>
      </c>
      <c r="Y72" s="143">
        <v>10</v>
      </c>
      <c r="Z72" s="171">
        <v>9162880</v>
      </c>
      <c r="AA72" s="173">
        <f t="shared" si="149"/>
        <v>916288</v>
      </c>
      <c r="AB72" s="104">
        <f>市区町村別_指導対象者群分析!M72</f>
        <v>73</v>
      </c>
      <c r="AC72" s="143">
        <v>73</v>
      </c>
      <c r="AD72" s="171">
        <v>40500010</v>
      </c>
      <c r="AE72" s="173">
        <f t="shared" si="150"/>
        <v>554794.65753424657</v>
      </c>
      <c r="AF72" s="104">
        <f>市区町村別_指導対象者群分析!O72</f>
        <v>18</v>
      </c>
      <c r="AG72" s="143">
        <v>18</v>
      </c>
      <c r="AH72" s="171">
        <v>9503760</v>
      </c>
      <c r="AI72" s="173">
        <f t="shared" si="151"/>
        <v>527986.66666666663</v>
      </c>
      <c r="AJ72" s="104">
        <f>市区町村別_指導対象者群分析!Q72</f>
        <v>227</v>
      </c>
      <c r="AK72" s="143">
        <f t="shared" si="142"/>
        <v>222</v>
      </c>
      <c r="AL72" s="171">
        <f t="shared" si="142"/>
        <v>82142640</v>
      </c>
      <c r="AM72" s="173">
        <f t="shared" si="152"/>
        <v>370011.89189189189</v>
      </c>
      <c r="AN72" s="104">
        <f>市区町村別_指導対象者群分析!S72</f>
        <v>32</v>
      </c>
      <c r="AO72" s="143">
        <v>28</v>
      </c>
      <c r="AP72" s="171">
        <v>3530640</v>
      </c>
      <c r="AQ72" s="173">
        <f t="shared" si="153"/>
        <v>126094.28571428571</v>
      </c>
      <c r="AR72" s="104">
        <f>市区町村別_指導対象者群分析!U72</f>
        <v>195</v>
      </c>
      <c r="AS72" s="143">
        <v>194</v>
      </c>
      <c r="AT72" s="171">
        <v>78612000</v>
      </c>
      <c r="AU72" s="173">
        <f t="shared" si="154"/>
        <v>405216.49484536081</v>
      </c>
      <c r="AV72" s="104">
        <f>市区町村別_指導対象者群分析!W72</f>
        <v>1044</v>
      </c>
      <c r="AW72" s="143">
        <v>1044</v>
      </c>
      <c r="AX72" s="171">
        <v>1012339290</v>
      </c>
      <c r="AY72" s="173">
        <f t="shared" si="155"/>
        <v>969673.64942528738</v>
      </c>
      <c r="AZ72" s="104">
        <f>市区町村別_指導対象者群分析!Y72</f>
        <v>13</v>
      </c>
      <c r="BA72" s="143">
        <v>13</v>
      </c>
      <c r="BB72" s="171">
        <v>8387050</v>
      </c>
      <c r="BC72" s="173">
        <f t="shared" si="156"/>
        <v>645157.69230769225</v>
      </c>
      <c r="BD72" s="104">
        <f>市区町村別_指導対象者群分析!AA72</f>
        <v>473</v>
      </c>
      <c r="BE72" s="143">
        <f t="shared" si="143"/>
        <v>362</v>
      </c>
      <c r="BF72" s="171">
        <f t="shared" si="143"/>
        <v>292089730</v>
      </c>
      <c r="BG72" s="173">
        <f t="shared" si="157"/>
        <v>806877.70718232042</v>
      </c>
      <c r="BH72" s="104">
        <f>市区町村別_指導対象者群分析!AC72</f>
        <v>121</v>
      </c>
      <c r="BI72" s="143">
        <v>121</v>
      </c>
      <c r="BJ72" s="171">
        <v>159221580</v>
      </c>
      <c r="BK72" s="173">
        <f t="shared" si="158"/>
        <v>1315880.826446281</v>
      </c>
      <c r="BL72" s="104">
        <f>市区町村別_指導対象者群分析!AE72</f>
        <v>352</v>
      </c>
      <c r="BM72" s="143">
        <v>241</v>
      </c>
      <c r="BN72" s="171">
        <v>132868150</v>
      </c>
      <c r="BO72" s="173">
        <f t="shared" si="159"/>
        <v>551320.12448132783</v>
      </c>
      <c r="BP72" s="50"/>
      <c r="BQ72" s="50"/>
      <c r="BR72" s="50"/>
      <c r="BS72" s="50"/>
      <c r="BT72" s="50"/>
      <c r="BU72" s="50"/>
      <c r="BV72" s="6"/>
      <c r="BW72" s="6"/>
      <c r="BX72" s="6"/>
      <c r="BY72" s="6"/>
      <c r="BZ72" s="28"/>
      <c r="CA72" s="28"/>
      <c r="CB72" s="28"/>
    </row>
    <row r="73" spans="2:80" s="51" customFormat="1">
      <c r="B73" s="54">
        <v>68</v>
      </c>
      <c r="C73" s="97" t="s">
        <v>52</v>
      </c>
      <c r="D73" s="196">
        <f>市区町村別_指導対象者群分析!D73</f>
        <v>2575</v>
      </c>
      <c r="E73" s="143">
        <v>2427</v>
      </c>
      <c r="F73" s="171">
        <v>1949732080</v>
      </c>
      <c r="G73" s="173">
        <f t="shared" si="144"/>
        <v>803350.67161104246</v>
      </c>
      <c r="H73" s="196">
        <f>市区町村別_指導対象者群分析!E73</f>
        <v>403</v>
      </c>
      <c r="I73" s="143">
        <v>400</v>
      </c>
      <c r="J73" s="171">
        <v>176946670</v>
      </c>
      <c r="K73" s="173">
        <f t="shared" si="145"/>
        <v>442366.67499999999</v>
      </c>
      <c r="L73" s="196">
        <f>市区町村別_指導対象者群分析!F73</f>
        <v>2172</v>
      </c>
      <c r="M73" s="143">
        <v>2027</v>
      </c>
      <c r="N73" s="171">
        <v>1772785410</v>
      </c>
      <c r="O73" s="173">
        <f t="shared" si="146"/>
        <v>874585.79674395663</v>
      </c>
      <c r="P73" s="104">
        <f>市区町村別_指導対象者群分析!G73</f>
        <v>51</v>
      </c>
      <c r="Q73" s="143">
        <v>51</v>
      </c>
      <c r="R73" s="171">
        <v>21671820</v>
      </c>
      <c r="S73" s="173">
        <f t="shared" si="147"/>
        <v>424937.64705882355</v>
      </c>
      <c r="T73" s="104">
        <f>市区町村別_指導対象者群分析!I73</f>
        <v>117</v>
      </c>
      <c r="U73" s="143">
        <f t="shared" si="141"/>
        <v>116</v>
      </c>
      <c r="V73" s="171">
        <f t="shared" si="141"/>
        <v>56281900</v>
      </c>
      <c r="W73" s="173">
        <f t="shared" si="148"/>
        <v>485188.79310344829</v>
      </c>
      <c r="X73" s="104">
        <f>市区町村別_指導対象者群分析!K73</f>
        <v>37</v>
      </c>
      <c r="Y73" s="143">
        <v>37</v>
      </c>
      <c r="Z73" s="171">
        <v>23213140</v>
      </c>
      <c r="AA73" s="173">
        <f t="shared" si="149"/>
        <v>627382.16216216213</v>
      </c>
      <c r="AB73" s="104">
        <f>市区町村別_指導対象者群分析!M73</f>
        <v>80</v>
      </c>
      <c r="AC73" s="143">
        <v>79</v>
      </c>
      <c r="AD73" s="171">
        <v>33068760</v>
      </c>
      <c r="AE73" s="173">
        <f t="shared" si="150"/>
        <v>418591.89873417723</v>
      </c>
      <c r="AF73" s="104">
        <f>市区町村別_指導対象者群分析!O73</f>
        <v>0</v>
      </c>
      <c r="AG73" s="143">
        <v>0</v>
      </c>
      <c r="AH73" s="171">
        <v>0</v>
      </c>
      <c r="AI73" s="173" t="str">
        <f t="shared" si="151"/>
        <v>-</v>
      </c>
      <c r="AJ73" s="104">
        <f>市区町村別_指導対象者群分析!Q73</f>
        <v>235</v>
      </c>
      <c r="AK73" s="143">
        <f t="shared" si="142"/>
        <v>233</v>
      </c>
      <c r="AL73" s="171">
        <f t="shared" si="142"/>
        <v>98992950</v>
      </c>
      <c r="AM73" s="173">
        <f t="shared" si="152"/>
        <v>424862.44635193131</v>
      </c>
      <c r="AN73" s="104">
        <f>市区町村別_指導対象者群分析!S73</f>
        <v>30</v>
      </c>
      <c r="AO73" s="143">
        <v>29</v>
      </c>
      <c r="AP73" s="171">
        <v>6488630</v>
      </c>
      <c r="AQ73" s="173">
        <f t="shared" si="153"/>
        <v>223745.86206896551</v>
      </c>
      <c r="AR73" s="104">
        <f>市区町村別_指導対象者群分析!U73</f>
        <v>205</v>
      </c>
      <c r="AS73" s="143">
        <v>204</v>
      </c>
      <c r="AT73" s="171">
        <v>92504320</v>
      </c>
      <c r="AU73" s="173">
        <f t="shared" si="154"/>
        <v>453452.54901960783</v>
      </c>
      <c r="AV73" s="104">
        <f>市区町村別_指導対象者群分析!W73</f>
        <v>1616</v>
      </c>
      <c r="AW73" s="143">
        <v>1616</v>
      </c>
      <c r="AX73" s="171">
        <v>1425279350</v>
      </c>
      <c r="AY73" s="173">
        <f t="shared" si="155"/>
        <v>881979.79579207918</v>
      </c>
      <c r="AZ73" s="104">
        <f>市区町村別_指導対象者群分析!Y73</f>
        <v>9</v>
      </c>
      <c r="BA73" s="143">
        <v>9</v>
      </c>
      <c r="BB73" s="171">
        <v>4759750</v>
      </c>
      <c r="BC73" s="173">
        <f t="shared" si="156"/>
        <v>528861.11111111112</v>
      </c>
      <c r="BD73" s="104">
        <f>市区町村別_指導対象者群分析!AA73</f>
        <v>547</v>
      </c>
      <c r="BE73" s="143">
        <f t="shared" si="143"/>
        <v>402</v>
      </c>
      <c r="BF73" s="171">
        <f t="shared" si="143"/>
        <v>342746310</v>
      </c>
      <c r="BG73" s="173">
        <f t="shared" si="157"/>
        <v>852602.76119402982</v>
      </c>
      <c r="BH73" s="104">
        <f>市区町村別_指導対象者群分析!AC73</f>
        <v>146</v>
      </c>
      <c r="BI73" s="143">
        <v>146</v>
      </c>
      <c r="BJ73" s="171">
        <v>185027260</v>
      </c>
      <c r="BK73" s="173">
        <f t="shared" si="158"/>
        <v>1267310</v>
      </c>
      <c r="BL73" s="104">
        <f>市区町村別_指導対象者群分析!AE73</f>
        <v>401</v>
      </c>
      <c r="BM73" s="143">
        <v>256</v>
      </c>
      <c r="BN73" s="171">
        <v>157719050</v>
      </c>
      <c r="BO73" s="173">
        <f t="shared" si="159"/>
        <v>616090.0390625</v>
      </c>
      <c r="BP73" s="50"/>
      <c r="BQ73" s="50"/>
      <c r="BR73" s="50"/>
      <c r="BS73" s="50"/>
      <c r="BT73" s="50"/>
      <c r="BU73" s="50"/>
      <c r="BV73" s="6"/>
      <c r="BW73" s="6"/>
      <c r="BX73" s="6"/>
      <c r="BY73" s="6"/>
      <c r="BZ73" s="28"/>
      <c r="CA73" s="28"/>
      <c r="CB73" s="28"/>
    </row>
    <row r="74" spans="2:80" s="51" customFormat="1">
      <c r="B74" s="54">
        <v>69</v>
      </c>
      <c r="C74" s="97" t="s">
        <v>53</v>
      </c>
      <c r="D74" s="196">
        <f>市区町村別_指導対象者群分析!D74</f>
        <v>5948</v>
      </c>
      <c r="E74" s="143">
        <v>5670</v>
      </c>
      <c r="F74" s="171">
        <v>4388511350</v>
      </c>
      <c r="G74" s="173">
        <f t="shared" si="144"/>
        <v>773987.89241622575</v>
      </c>
      <c r="H74" s="196">
        <f>市区町村別_指導対象者群分析!E74</f>
        <v>936</v>
      </c>
      <c r="I74" s="143">
        <v>919</v>
      </c>
      <c r="J74" s="171">
        <v>450207060</v>
      </c>
      <c r="K74" s="173">
        <f t="shared" si="145"/>
        <v>489887.98694232863</v>
      </c>
      <c r="L74" s="196">
        <f>市区町村別_指導対象者群分析!F74</f>
        <v>5012</v>
      </c>
      <c r="M74" s="143">
        <v>4751</v>
      </c>
      <c r="N74" s="171">
        <v>3938304290</v>
      </c>
      <c r="O74" s="173">
        <f t="shared" si="146"/>
        <v>828942.17848873918</v>
      </c>
      <c r="P74" s="104">
        <f>市区町村別_指導対象者群分析!G74</f>
        <v>146</v>
      </c>
      <c r="Q74" s="143">
        <v>144</v>
      </c>
      <c r="R74" s="171">
        <v>89920520</v>
      </c>
      <c r="S74" s="173">
        <f t="shared" si="147"/>
        <v>624448.0555555555</v>
      </c>
      <c r="T74" s="104">
        <f>市区町村別_指導対象者群分析!I74</f>
        <v>284</v>
      </c>
      <c r="U74" s="143">
        <f t="shared" si="141"/>
        <v>281</v>
      </c>
      <c r="V74" s="171">
        <f t="shared" si="141"/>
        <v>138389960</v>
      </c>
      <c r="W74" s="173">
        <f t="shared" si="148"/>
        <v>492490.96085409255</v>
      </c>
      <c r="X74" s="104">
        <f>市区町村別_指導対象者群分析!K74</f>
        <v>69</v>
      </c>
      <c r="Y74" s="143">
        <v>69</v>
      </c>
      <c r="Z74" s="171">
        <v>29716820</v>
      </c>
      <c r="AA74" s="173">
        <f t="shared" si="149"/>
        <v>430678.55072463769</v>
      </c>
      <c r="AB74" s="104">
        <f>市区町村別_指導対象者群分析!M74</f>
        <v>215</v>
      </c>
      <c r="AC74" s="143">
        <v>212</v>
      </c>
      <c r="AD74" s="171">
        <v>108673140</v>
      </c>
      <c r="AE74" s="173">
        <f t="shared" si="150"/>
        <v>512609.15094339621</v>
      </c>
      <c r="AF74" s="104">
        <f>市区町村別_指導対象者群分析!O74</f>
        <v>0</v>
      </c>
      <c r="AG74" s="143">
        <v>0</v>
      </c>
      <c r="AH74" s="171">
        <v>0</v>
      </c>
      <c r="AI74" s="173" t="str">
        <f t="shared" si="151"/>
        <v>-</v>
      </c>
      <c r="AJ74" s="104">
        <f>市区町村別_指導対象者群分析!Q74</f>
        <v>506</v>
      </c>
      <c r="AK74" s="143">
        <f t="shared" si="142"/>
        <v>494</v>
      </c>
      <c r="AL74" s="171">
        <f t="shared" si="142"/>
        <v>221896580</v>
      </c>
      <c r="AM74" s="173">
        <f t="shared" si="152"/>
        <v>449183.36032388662</v>
      </c>
      <c r="AN74" s="104">
        <f>市区町村別_指導対象者群分析!S74</f>
        <v>72</v>
      </c>
      <c r="AO74" s="143">
        <v>64</v>
      </c>
      <c r="AP74" s="171">
        <v>12332320</v>
      </c>
      <c r="AQ74" s="173">
        <f t="shared" si="153"/>
        <v>192692.5</v>
      </c>
      <c r="AR74" s="104">
        <f>市区町村別_指導対象者群分析!U74</f>
        <v>434</v>
      </c>
      <c r="AS74" s="143">
        <v>430</v>
      </c>
      <c r="AT74" s="171">
        <v>209564260</v>
      </c>
      <c r="AU74" s="173">
        <f t="shared" si="154"/>
        <v>487358.74418604653</v>
      </c>
      <c r="AV74" s="104">
        <f>市区町村別_指導対象者群分析!W74</f>
        <v>3669</v>
      </c>
      <c r="AW74" s="143">
        <v>3669</v>
      </c>
      <c r="AX74" s="171">
        <v>3198647180</v>
      </c>
      <c r="AY74" s="173">
        <f t="shared" si="155"/>
        <v>871803.53774870536</v>
      </c>
      <c r="AZ74" s="104">
        <f>市区町村別_指導対象者群分析!Y74</f>
        <v>24</v>
      </c>
      <c r="BA74" s="143">
        <v>24</v>
      </c>
      <c r="BB74" s="171">
        <v>6858400</v>
      </c>
      <c r="BC74" s="173">
        <f t="shared" si="156"/>
        <v>285766.66666666669</v>
      </c>
      <c r="BD74" s="104">
        <f>市区町村別_指導対象者群分析!AA74</f>
        <v>1319</v>
      </c>
      <c r="BE74" s="143">
        <f t="shared" si="143"/>
        <v>1058</v>
      </c>
      <c r="BF74" s="171">
        <f t="shared" si="143"/>
        <v>732798710</v>
      </c>
      <c r="BG74" s="173">
        <f t="shared" si="157"/>
        <v>692626.37996219285</v>
      </c>
      <c r="BH74" s="104">
        <f>市区町村別_指導対象者群分析!AC74</f>
        <v>353</v>
      </c>
      <c r="BI74" s="143">
        <v>353</v>
      </c>
      <c r="BJ74" s="171">
        <v>336227200</v>
      </c>
      <c r="BK74" s="173">
        <f t="shared" si="158"/>
        <v>952484.98583569401</v>
      </c>
      <c r="BL74" s="104">
        <f>市区町村別_指導対象者群分析!AE74</f>
        <v>966</v>
      </c>
      <c r="BM74" s="143">
        <v>705</v>
      </c>
      <c r="BN74" s="171">
        <v>396571510</v>
      </c>
      <c r="BO74" s="173">
        <f t="shared" si="159"/>
        <v>562512.78014184395</v>
      </c>
      <c r="BP74" s="50"/>
      <c r="BQ74" s="50"/>
      <c r="BR74" s="50"/>
      <c r="BS74" s="50"/>
      <c r="BT74" s="50"/>
      <c r="BU74" s="50"/>
      <c r="BV74" s="6"/>
      <c r="BW74" s="6"/>
      <c r="BX74" s="6"/>
      <c r="BY74" s="6"/>
      <c r="BZ74" s="28"/>
      <c r="CA74" s="28"/>
      <c r="CB74" s="28"/>
    </row>
    <row r="75" spans="2:80" s="51" customFormat="1">
      <c r="B75" s="54">
        <v>70</v>
      </c>
      <c r="C75" s="97" t="s">
        <v>54</v>
      </c>
      <c r="D75" s="196">
        <f>市区町村別_指導対象者群分析!D75</f>
        <v>1040</v>
      </c>
      <c r="E75" s="143">
        <v>1002</v>
      </c>
      <c r="F75" s="171">
        <v>787079870</v>
      </c>
      <c r="G75" s="173">
        <f t="shared" si="144"/>
        <v>785508.85229540919</v>
      </c>
      <c r="H75" s="196">
        <f>市区町村別_指導対象者群分析!E75</f>
        <v>221</v>
      </c>
      <c r="I75" s="143">
        <v>221</v>
      </c>
      <c r="J75" s="171">
        <v>118322050</v>
      </c>
      <c r="K75" s="173">
        <f t="shared" si="145"/>
        <v>535393.89140271489</v>
      </c>
      <c r="L75" s="196">
        <f>市区町村別_指導対象者群分析!F75</f>
        <v>819</v>
      </c>
      <c r="M75" s="143">
        <v>781</v>
      </c>
      <c r="N75" s="171">
        <v>668757820</v>
      </c>
      <c r="O75" s="173">
        <f t="shared" si="146"/>
        <v>856284.02048655564</v>
      </c>
      <c r="P75" s="104">
        <f>市区町村別_指導対象者群分析!G75</f>
        <v>29</v>
      </c>
      <c r="Q75" s="143">
        <v>29</v>
      </c>
      <c r="R75" s="171">
        <v>17765150</v>
      </c>
      <c r="S75" s="173">
        <f t="shared" si="147"/>
        <v>612591.37931034481</v>
      </c>
      <c r="T75" s="104">
        <f>市区町村別_指導対象者群分析!I75</f>
        <v>79</v>
      </c>
      <c r="U75" s="143">
        <f t="shared" si="141"/>
        <v>79</v>
      </c>
      <c r="V75" s="171">
        <f t="shared" si="141"/>
        <v>43858500</v>
      </c>
      <c r="W75" s="173">
        <f t="shared" si="148"/>
        <v>555170.88607594941</v>
      </c>
      <c r="X75" s="104">
        <f>市区町村別_指導対象者群分析!K75</f>
        <v>16</v>
      </c>
      <c r="Y75" s="143">
        <v>16</v>
      </c>
      <c r="Z75" s="171">
        <v>7401460</v>
      </c>
      <c r="AA75" s="173">
        <f t="shared" si="149"/>
        <v>462591.25</v>
      </c>
      <c r="AB75" s="104">
        <f>市区町村別_指導対象者群分析!M75</f>
        <v>63</v>
      </c>
      <c r="AC75" s="143">
        <v>63</v>
      </c>
      <c r="AD75" s="171">
        <v>36457040</v>
      </c>
      <c r="AE75" s="173">
        <f t="shared" si="150"/>
        <v>578683.17460317456</v>
      </c>
      <c r="AF75" s="104">
        <f>市区町村別_指導対象者群分析!O75</f>
        <v>0</v>
      </c>
      <c r="AG75" s="143">
        <v>0</v>
      </c>
      <c r="AH75" s="171">
        <v>0</v>
      </c>
      <c r="AI75" s="173" t="str">
        <f t="shared" si="151"/>
        <v>-</v>
      </c>
      <c r="AJ75" s="104">
        <f>市区町村別_指導対象者群分析!Q75</f>
        <v>113</v>
      </c>
      <c r="AK75" s="143">
        <f t="shared" si="142"/>
        <v>113</v>
      </c>
      <c r="AL75" s="171">
        <f t="shared" si="142"/>
        <v>56698400</v>
      </c>
      <c r="AM75" s="173">
        <f t="shared" si="152"/>
        <v>501755.75221238937</v>
      </c>
      <c r="AN75" s="104">
        <f>市区町村別_指導対象者群分析!S75</f>
        <v>7</v>
      </c>
      <c r="AO75" s="143">
        <v>7</v>
      </c>
      <c r="AP75" s="171">
        <v>1016410</v>
      </c>
      <c r="AQ75" s="173">
        <f t="shared" si="153"/>
        <v>145201.42857142858</v>
      </c>
      <c r="AR75" s="104">
        <f>市区町村別_指導対象者群分析!U75</f>
        <v>106</v>
      </c>
      <c r="AS75" s="143">
        <v>106</v>
      </c>
      <c r="AT75" s="171">
        <v>55681990</v>
      </c>
      <c r="AU75" s="173">
        <f t="shared" si="154"/>
        <v>525301.79245283024</v>
      </c>
      <c r="AV75" s="104">
        <f>市区町村別_指導対象者群分析!W75</f>
        <v>618</v>
      </c>
      <c r="AW75" s="143">
        <v>618</v>
      </c>
      <c r="AX75" s="171">
        <v>541214570</v>
      </c>
      <c r="AY75" s="173">
        <f t="shared" si="155"/>
        <v>875751.73139158578</v>
      </c>
      <c r="AZ75" s="104">
        <f>市区町村別_指導対象者群分析!Y75</f>
        <v>3</v>
      </c>
      <c r="BA75" s="143">
        <v>3</v>
      </c>
      <c r="BB75" s="171">
        <v>93920</v>
      </c>
      <c r="BC75" s="173">
        <f t="shared" si="156"/>
        <v>31306.666666666668</v>
      </c>
      <c r="BD75" s="104">
        <f>市区町村別_指導対象者群分析!AA75</f>
        <v>198</v>
      </c>
      <c r="BE75" s="143">
        <f t="shared" si="143"/>
        <v>160</v>
      </c>
      <c r="BF75" s="171">
        <f t="shared" si="143"/>
        <v>127449330</v>
      </c>
      <c r="BG75" s="173">
        <f t="shared" si="157"/>
        <v>796558.3125</v>
      </c>
      <c r="BH75" s="104">
        <f>市区町村別_指導対象者群分析!AC75</f>
        <v>64</v>
      </c>
      <c r="BI75" s="143">
        <v>64</v>
      </c>
      <c r="BJ75" s="171">
        <v>58274500</v>
      </c>
      <c r="BK75" s="173">
        <f t="shared" si="158"/>
        <v>910539.0625</v>
      </c>
      <c r="BL75" s="104">
        <f>市区町村別_指導対象者群分析!AE75</f>
        <v>134</v>
      </c>
      <c r="BM75" s="143">
        <v>96</v>
      </c>
      <c r="BN75" s="171">
        <v>69174830</v>
      </c>
      <c r="BO75" s="173">
        <f t="shared" si="159"/>
        <v>720571.14583333337</v>
      </c>
      <c r="BP75" s="50"/>
      <c r="BQ75" s="50"/>
      <c r="BR75" s="50"/>
      <c r="BS75" s="50"/>
      <c r="BT75" s="50"/>
      <c r="BU75" s="50"/>
      <c r="BV75" s="6"/>
      <c r="BW75" s="6"/>
      <c r="BX75" s="6"/>
      <c r="BY75" s="6"/>
      <c r="BZ75" s="28"/>
      <c r="CA75" s="28"/>
      <c r="CB75" s="28"/>
    </row>
    <row r="76" spans="2:80" s="51" customFormat="1">
      <c r="B76" s="54">
        <v>71</v>
      </c>
      <c r="C76" s="97" t="s">
        <v>55</v>
      </c>
      <c r="D76" s="196">
        <f>市区町村別_指導対象者群分析!D76</f>
        <v>3167</v>
      </c>
      <c r="E76" s="143">
        <v>3013</v>
      </c>
      <c r="F76" s="171">
        <v>2564802130</v>
      </c>
      <c r="G76" s="173">
        <f t="shared" si="144"/>
        <v>851245.31364088948</v>
      </c>
      <c r="H76" s="196">
        <f>市区町村別_指導対象者群分析!E76</f>
        <v>311</v>
      </c>
      <c r="I76" s="143">
        <v>306</v>
      </c>
      <c r="J76" s="171">
        <v>156244020</v>
      </c>
      <c r="K76" s="173">
        <f t="shared" si="145"/>
        <v>510601.37254901958</v>
      </c>
      <c r="L76" s="196">
        <f>市区町村別_指導対象者群分析!F76</f>
        <v>2856</v>
      </c>
      <c r="M76" s="143">
        <v>2707</v>
      </c>
      <c r="N76" s="171">
        <v>2408558110</v>
      </c>
      <c r="O76" s="173">
        <f t="shared" si="146"/>
        <v>889751.79534540081</v>
      </c>
      <c r="P76" s="104">
        <f>市区町村別_指導対象者群分析!G76</f>
        <v>45</v>
      </c>
      <c r="Q76" s="143">
        <v>45</v>
      </c>
      <c r="R76" s="171">
        <v>24730200</v>
      </c>
      <c r="S76" s="173">
        <f t="shared" si="147"/>
        <v>549560</v>
      </c>
      <c r="T76" s="104">
        <f>市区町村別_指導対象者群分析!I76</f>
        <v>78</v>
      </c>
      <c r="U76" s="143">
        <f t="shared" si="141"/>
        <v>78</v>
      </c>
      <c r="V76" s="171">
        <f t="shared" si="141"/>
        <v>44107380</v>
      </c>
      <c r="W76" s="173">
        <f t="shared" si="148"/>
        <v>565479.23076923075</v>
      </c>
      <c r="X76" s="104">
        <f>市区町村別_指導対象者群分析!K76</f>
        <v>18</v>
      </c>
      <c r="Y76" s="143">
        <v>18</v>
      </c>
      <c r="Z76" s="171">
        <v>13867840</v>
      </c>
      <c r="AA76" s="173">
        <f t="shared" si="149"/>
        <v>770435.5555555555</v>
      </c>
      <c r="AB76" s="104">
        <f>市区町村別_指導対象者群分析!M76</f>
        <v>60</v>
      </c>
      <c r="AC76" s="143">
        <v>60</v>
      </c>
      <c r="AD76" s="171">
        <v>30239540</v>
      </c>
      <c r="AE76" s="173">
        <f t="shared" si="150"/>
        <v>503992.33333333331</v>
      </c>
      <c r="AF76" s="104">
        <f>市区町村別_指導対象者群分析!O76</f>
        <v>0</v>
      </c>
      <c r="AG76" s="143">
        <v>0</v>
      </c>
      <c r="AH76" s="171">
        <v>0</v>
      </c>
      <c r="AI76" s="173" t="str">
        <f t="shared" si="151"/>
        <v>-</v>
      </c>
      <c r="AJ76" s="104">
        <f>市区町村別_指導対象者群分析!Q76</f>
        <v>188</v>
      </c>
      <c r="AK76" s="143">
        <f t="shared" si="142"/>
        <v>183</v>
      </c>
      <c r="AL76" s="171">
        <f t="shared" si="142"/>
        <v>87406440</v>
      </c>
      <c r="AM76" s="173">
        <f t="shared" si="152"/>
        <v>477630.81967213115</v>
      </c>
      <c r="AN76" s="104">
        <f>市区町村別_指導対象者群分析!S76</f>
        <v>25</v>
      </c>
      <c r="AO76" s="143">
        <v>20</v>
      </c>
      <c r="AP76" s="171">
        <v>3276980</v>
      </c>
      <c r="AQ76" s="173">
        <f t="shared" si="153"/>
        <v>163849</v>
      </c>
      <c r="AR76" s="104">
        <f>市区町村別_指導対象者群分析!U76</f>
        <v>163</v>
      </c>
      <c r="AS76" s="143">
        <v>163</v>
      </c>
      <c r="AT76" s="171">
        <v>84129460</v>
      </c>
      <c r="AU76" s="173">
        <f t="shared" si="154"/>
        <v>516131.65644171782</v>
      </c>
      <c r="AV76" s="104">
        <f>市区町村別_指導対象者群分析!W76</f>
        <v>2115</v>
      </c>
      <c r="AW76" s="143">
        <v>2115</v>
      </c>
      <c r="AX76" s="171">
        <v>1986489430</v>
      </c>
      <c r="AY76" s="173">
        <f t="shared" si="155"/>
        <v>939238.5011820331</v>
      </c>
      <c r="AZ76" s="104">
        <f>市区町村別_指導対象者群分析!Y76</f>
        <v>11</v>
      </c>
      <c r="BA76" s="143">
        <v>11</v>
      </c>
      <c r="BB76" s="171">
        <v>2843050</v>
      </c>
      <c r="BC76" s="173">
        <f t="shared" si="156"/>
        <v>258459.09090909091</v>
      </c>
      <c r="BD76" s="104">
        <f>市区町村別_指導対象者群分析!AA76</f>
        <v>730</v>
      </c>
      <c r="BE76" s="143">
        <f t="shared" si="143"/>
        <v>581</v>
      </c>
      <c r="BF76" s="171">
        <f t="shared" si="143"/>
        <v>419225630</v>
      </c>
      <c r="BG76" s="173">
        <f t="shared" si="157"/>
        <v>721558.74354561104</v>
      </c>
      <c r="BH76" s="104">
        <f>市区町村別_指導対象者群分析!AC76</f>
        <v>217</v>
      </c>
      <c r="BI76" s="143">
        <v>217</v>
      </c>
      <c r="BJ76" s="171">
        <v>174690750</v>
      </c>
      <c r="BK76" s="173">
        <f t="shared" si="158"/>
        <v>805026.49769585254</v>
      </c>
      <c r="BL76" s="104">
        <f>市区町村別_指導対象者群分析!AE76</f>
        <v>513</v>
      </c>
      <c r="BM76" s="143">
        <v>364</v>
      </c>
      <c r="BN76" s="171">
        <v>244534880</v>
      </c>
      <c r="BO76" s="173">
        <f t="shared" si="159"/>
        <v>671799.12087912089</v>
      </c>
      <c r="BP76" s="50"/>
      <c r="BQ76" s="50"/>
      <c r="BR76" s="50"/>
      <c r="BS76" s="50"/>
      <c r="BT76" s="50"/>
      <c r="BU76" s="50"/>
      <c r="BV76" s="6"/>
      <c r="BW76" s="6"/>
      <c r="BX76" s="6"/>
      <c r="BY76" s="6"/>
      <c r="BZ76" s="28"/>
      <c r="CA76" s="28"/>
      <c r="CB76" s="28"/>
    </row>
    <row r="77" spans="2:80" s="51" customFormat="1">
      <c r="B77" s="54">
        <v>72</v>
      </c>
      <c r="C77" s="97" t="s">
        <v>31</v>
      </c>
      <c r="D77" s="196">
        <f>市区町村別_指導対象者群分析!D77</f>
        <v>1953</v>
      </c>
      <c r="E77" s="143">
        <v>1865</v>
      </c>
      <c r="F77" s="171">
        <v>1310872150</v>
      </c>
      <c r="G77" s="173">
        <f t="shared" si="144"/>
        <v>702880.50938337797</v>
      </c>
      <c r="H77" s="196">
        <f>市区町村別_指導対象者群分析!E77</f>
        <v>470</v>
      </c>
      <c r="I77" s="143">
        <v>462</v>
      </c>
      <c r="J77" s="171">
        <v>202096630</v>
      </c>
      <c r="K77" s="173">
        <f t="shared" si="145"/>
        <v>437438.59307359305</v>
      </c>
      <c r="L77" s="196">
        <f>市区町村別_指導対象者群分析!F77</f>
        <v>1483</v>
      </c>
      <c r="M77" s="143">
        <v>1403</v>
      </c>
      <c r="N77" s="171">
        <v>1108775520</v>
      </c>
      <c r="O77" s="173">
        <f t="shared" si="146"/>
        <v>790289.03777619381</v>
      </c>
      <c r="P77" s="104">
        <f>市区町村別_指導対象者群分析!G77</f>
        <v>84</v>
      </c>
      <c r="Q77" s="143">
        <v>83</v>
      </c>
      <c r="R77" s="171">
        <v>33037880</v>
      </c>
      <c r="S77" s="173">
        <f t="shared" si="147"/>
        <v>398046.7469879518</v>
      </c>
      <c r="T77" s="104">
        <f>市区町村別_指導対象者群分析!I77</f>
        <v>123</v>
      </c>
      <c r="U77" s="143">
        <f t="shared" si="141"/>
        <v>121</v>
      </c>
      <c r="V77" s="171">
        <f t="shared" si="141"/>
        <v>58380590</v>
      </c>
      <c r="W77" s="173">
        <f t="shared" si="148"/>
        <v>482484.21487603307</v>
      </c>
      <c r="X77" s="104">
        <f>市区町村別_指導対象者群分析!K77</f>
        <v>41</v>
      </c>
      <c r="Y77" s="143">
        <v>40</v>
      </c>
      <c r="Z77" s="171">
        <v>18371220</v>
      </c>
      <c r="AA77" s="173">
        <f t="shared" si="149"/>
        <v>459280.5</v>
      </c>
      <c r="AB77" s="104">
        <f>市区町村別_指導対象者群分析!M77</f>
        <v>82</v>
      </c>
      <c r="AC77" s="143">
        <v>81</v>
      </c>
      <c r="AD77" s="171">
        <v>40009370</v>
      </c>
      <c r="AE77" s="173">
        <f t="shared" si="150"/>
        <v>493942.83950617287</v>
      </c>
      <c r="AF77" s="104">
        <f>市区町村別_指導対象者群分析!O77</f>
        <v>1</v>
      </c>
      <c r="AG77" s="143">
        <v>1</v>
      </c>
      <c r="AH77" s="171">
        <v>257970</v>
      </c>
      <c r="AI77" s="173">
        <f t="shared" si="151"/>
        <v>257970</v>
      </c>
      <c r="AJ77" s="104">
        <f>市区町村別_指導対象者群分析!Q77</f>
        <v>262</v>
      </c>
      <c r="AK77" s="143">
        <f t="shared" si="142"/>
        <v>257</v>
      </c>
      <c r="AL77" s="171">
        <f t="shared" si="142"/>
        <v>110420190</v>
      </c>
      <c r="AM77" s="173">
        <f t="shared" si="152"/>
        <v>429650.5447470817</v>
      </c>
      <c r="AN77" s="104">
        <f>市区町村別_指導対象者群分析!S77</f>
        <v>25</v>
      </c>
      <c r="AO77" s="143">
        <v>24</v>
      </c>
      <c r="AP77" s="171">
        <v>4444670</v>
      </c>
      <c r="AQ77" s="173">
        <f t="shared" si="153"/>
        <v>185194.58333333334</v>
      </c>
      <c r="AR77" s="104">
        <f>市区町村別_指導対象者群分析!U77</f>
        <v>237</v>
      </c>
      <c r="AS77" s="143">
        <v>233</v>
      </c>
      <c r="AT77" s="171">
        <v>105975520</v>
      </c>
      <c r="AU77" s="173">
        <f t="shared" si="154"/>
        <v>454830.55793991417</v>
      </c>
      <c r="AV77" s="104">
        <f>市区町村別_指導対象者群分析!W77</f>
        <v>1102</v>
      </c>
      <c r="AW77" s="143">
        <v>1102</v>
      </c>
      <c r="AX77" s="171">
        <v>903241570</v>
      </c>
      <c r="AY77" s="173">
        <f t="shared" si="155"/>
        <v>819638.44827586203</v>
      </c>
      <c r="AZ77" s="104">
        <f>市区町村別_指導対象者群分析!Y77</f>
        <v>8</v>
      </c>
      <c r="BA77" s="143">
        <v>8</v>
      </c>
      <c r="BB77" s="171">
        <v>1559620</v>
      </c>
      <c r="BC77" s="173">
        <f t="shared" si="156"/>
        <v>194952.5</v>
      </c>
      <c r="BD77" s="104">
        <f>市区町村別_指導対象者群分析!AA77</f>
        <v>373</v>
      </c>
      <c r="BE77" s="143">
        <f t="shared" si="143"/>
        <v>293</v>
      </c>
      <c r="BF77" s="171">
        <f t="shared" si="143"/>
        <v>203974330</v>
      </c>
      <c r="BG77" s="173">
        <f t="shared" si="157"/>
        <v>696158.12286689423</v>
      </c>
      <c r="BH77" s="104">
        <f>市区町村別_指導対象者群分析!AC77</f>
        <v>124</v>
      </c>
      <c r="BI77" s="143">
        <v>124</v>
      </c>
      <c r="BJ77" s="171">
        <v>101239060</v>
      </c>
      <c r="BK77" s="173">
        <f t="shared" si="158"/>
        <v>816444.03225806449</v>
      </c>
      <c r="BL77" s="104">
        <f>市区町村別_指導対象者群分析!AE77</f>
        <v>249</v>
      </c>
      <c r="BM77" s="143">
        <v>169</v>
      </c>
      <c r="BN77" s="171">
        <v>102735270</v>
      </c>
      <c r="BO77" s="173">
        <f t="shared" si="159"/>
        <v>607901.00591715972</v>
      </c>
      <c r="BP77" s="50"/>
      <c r="BQ77" s="50"/>
      <c r="BR77" s="50"/>
      <c r="BS77" s="50"/>
      <c r="BT77" s="50"/>
      <c r="BU77" s="50"/>
      <c r="BV77" s="6"/>
      <c r="BW77" s="6"/>
      <c r="BX77" s="6"/>
      <c r="BY77" s="6"/>
      <c r="BZ77" s="28"/>
      <c r="CA77" s="28"/>
      <c r="CB77" s="28"/>
    </row>
    <row r="78" spans="2:80" s="51" customFormat="1">
      <c r="B78" s="54">
        <v>73</v>
      </c>
      <c r="C78" s="97" t="s">
        <v>32</v>
      </c>
      <c r="D78" s="196">
        <f>市区町村別_指導対象者群分析!D78</f>
        <v>2656</v>
      </c>
      <c r="E78" s="143">
        <v>2520</v>
      </c>
      <c r="F78" s="171">
        <v>1805895320</v>
      </c>
      <c r="G78" s="173">
        <f>IFERROR(F78/E78,"-")</f>
        <v>716625.12698412698</v>
      </c>
      <c r="H78" s="196">
        <f>市区町村別_指導対象者群分析!E78</f>
        <v>626</v>
      </c>
      <c r="I78" s="143">
        <v>622</v>
      </c>
      <c r="J78" s="171">
        <v>300157950</v>
      </c>
      <c r="K78" s="173">
        <f>IFERROR(J78/I78,"-")</f>
        <v>482569.05144694535</v>
      </c>
      <c r="L78" s="196">
        <f>市区町村別_指導対象者群分析!F78</f>
        <v>2030</v>
      </c>
      <c r="M78" s="143">
        <v>1898</v>
      </c>
      <c r="N78" s="171">
        <v>1505737370</v>
      </c>
      <c r="O78" s="173">
        <f>IFERROR(N78/M78,"-")</f>
        <v>793328.43519494205</v>
      </c>
      <c r="P78" s="104">
        <f>市区町村別_指導対象者群分析!G78</f>
        <v>100</v>
      </c>
      <c r="Q78" s="143">
        <v>100</v>
      </c>
      <c r="R78" s="171">
        <v>36391910</v>
      </c>
      <c r="S78" s="173">
        <f>IFERROR(R78/Q78,"-")</f>
        <v>363919.1</v>
      </c>
      <c r="T78" s="104">
        <f>市区町村別_指導対象者群分析!I78</f>
        <v>197</v>
      </c>
      <c r="U78" s="143">
        <f t="shared" si="141"/>
        <v>194</v>
      </c>
      <c r="V78" s="171">
        <f t="shared" si="141"/>
        <v>90617250</v>
      </c>
      <c r="W78" s="173">
        <f>IFERROR(V78/U78,"-")</f>
        <v>467099.22680412373</v>
      </c>
      <c r="X78" s="104">
        <f>市区町村別_指導対象者群分析!K78</f>
        <v>71</v>
      </c>
      <c r="Y78" s="143">
        <v>70</v>
      </c>
      <c r="Z78" s="171">
        <v>30099400</v>
      </c>
      <c r="AA78" s="173">
        <f>IFERROR(Z78/Y78,"-")</f>
        <v>429991.42857142858</v>
      </c>
      <c r="AB78" s="104">
        <f>市区町村別_指導対象者群分析!M78</f>
        <v>126</v>
      </c>
      <c r="AC78" s="143">
        <v>124</v>
      </c>
      <c r="AD78" s="171">
        <v>60517850</v>
      </c>
      <c r="AE78" s="173">
        <f>IFERROR(AD78/AC78,"-")</f>
        <v>488047.17741935485</v>
      </c>
      <c r="AF78" s="104">
        <f>市区町村別_指導対象者群分析!O78</f>
        <v>0</v>
      </c>
      <c r="AG78" s="143">
        <v>0</v>
      </c>
      <c r="AH78" s="171">
        <v>0</v>
      </c>
      <c r="AI78" s="173" t="str">
        <f>IFERROR(AH78/AG78,"-")</f>
        <v>-</v>
      </c>
      <c r="AJ78" s="104">
        <f>市区町村別_指導対象者群分析!Q78</f>
        <v>329</v>
      </c>
      <c r="AK78" s="143">
        <f t="shared" si="142"/>
        <v>328</v>
      </c>
      <c r="AL78" s="171">
        <f t="shared" si="142"/>
        <v>173148790</v>
      </c>
      <c r="AM78" s="173">
        <f>IFERROR(AL78/AK78,"-")</f>
        <v>527892.65243902442</v>
      </c>
      <c r="AN78" s="104">
        <f>市区町村別_指導対象者群分析!S78</f>
        <v>23</v>
      </c>
      <c r="AO78" s="143">
        <v>22</v>
      </c>
      <c r="AP78" s="171">
        <v>4103470</v>
      </c>
      <c r="AQ78" s="173">
        <f t="shared" si="153"/>
        <v>186521.36363636365</v>
      </c>
      <c r="AR78" s="104">
        <f>市区町村別_指導対象者群分析!U78</f>
        <v>306</v>
      </c>
      <c r="AS78" s="143">
        <v>306</v>
      </c>
      <c r="AT78" s="171">
        <v>169045320</v>
      </c>
      <c r="AU78" s="173">
        <f>IFERROR(AT78/AS78,"-")</f>
        <v>552435.68627450976</v>
      </c>
      <c r="AV78" s="104">
        <f>市区町村別_指導対象者群分析!W78</f>
        <v>1462</v>
      </c>
      <c r="AW78" s="143">
        <v>1462</v>
      </c>
      <c r="AX78" s="171">
        <v>1175816420</v>
      </c>
      <c r="AY78" s="173">
        <f>IFERROR(AX78/AW78,"-")</f>
        <v>804251.99726402189</v>
      </c>
      <c r="AZ78" s="104">
        <f>市区町村別_指導対象者群分析!Y78</f>
        <v>6</v>
      </c>
      <c r="BA78" s="143">
        <v>6</v>
      </c>
      <c r="BB78" s="171">
        <v>5281060</v>
      </c>
      <c r="BC78" s="173">
        <f>IFERROR(BB78/BA78,"-")</f>
        <v>880176.66666666663</v>
      </c>
      <c r="BD78" s="104">
        <f>市区町村別_指導対象者群分析!AA78</f>
        <v>562</v>
      </c>
      <c r="BE78" s="143">
        <f t="shared" si="143"/>
        <v>430</v>
      </c>
      <c r="BF78" s="171">
        <f t="shared" si="143"/>
        <v>324639890</v>
      </c>
      <c r="BG78" s="173">
        <f>IFERROR(BF78/BE78,"-")</f>
        <v>754976.48837209307</v>
      </c>
      <c r="BH78" s="104">
        <f>市区町村別_指導対象者群分析!AC78</f>
        <v>148</v>
      </c>
      <c r="BI78" s="143">
        <v>148</v>
      </c>
      <c r="BJ78" s="171">
        <v>146610990</v>
      </c>
      <c r="BK78" s="173">
        <f>IFERROR(BJ78/BI78,"-")</f>
        <v>990614.79729729728</v>
      </c>
      <c r="BL78" s="104">
        <f>市区町村別_指導対象者群分析!AE78</f>
        <v>414</v>
      </c>
      <c r="BM78" s="143">
        <v>282</v>
      </c>
      <c r="BN78" s="171">
        <v>178028900</v>
      </c>
      <c r="BO78" s="173">
        <f>IFERROR(BN78/BM78,"-")</f>
        <v>631308.15602836874</v>
      </c>
      <c r="BP78" s="50"/>
      <c r="BQ78" s="50"/>
      <c r="BR78" s="50"/>
      <c r="BS78" s="50"/>
      <c r="BT78" s="50"/>
      <c r="BU78" s="50"/>
      <c r="BV78" s="6"/>
      <c r="BW78" s="6"/>
      <c r="BX78" s="6"/>
      <c r="BY78" s="6"/>
      <c r="BZ78" s="28"/>
      <c r="CA78" s="28"/>
      <c r="CB78" s="28"/>
    </row>
    <row r="79" spans="2:80" s="51" customFormat="1" ht="14.25" thickBot="1">
      <c r="B79" s="54">
        <v>74</v>
      </c>
      <c r="C79" s="97" t="s">
        <v>33</v>
      </c>
      <c r="D79" s="196">
        <f>市区町村別_指導対象者群分析!D79</f>
        <v>1201</v>
      </c>
      <c r="E79" s="143">
        <v>1135</v>
      </c>
      <c r="F79" s="171">
        <v>891196810</v>
      </c>
      <c r="G79" s="173">
        <f t="shared" ref="G79" si="160">IFERROR(F79/E79,"-")</f>
        <v>785195.42731277528</v>
      </c>
      <c r="H79" s="196">
        <f>市区町村別_指導対象者群分析!E79</f>
        <v>357</v>
      </c>
      <c r="I79" s="143">
        <v>354</v>
      </c>
      <c r="J79" s="171">
        <v>155469170</v>
      </c>
      <c r="K79" s="173">
        <f t="shared" ref="K79" si="161">IFERROR(J79/I79,"-")</f>
        <v>439178.44632768363</v>
      </c>
      <c r="L79" s="196">
        <f>市区町村別_指導対象者群分析!F79</f>
        <v>844</v>
      </c>
      <c r="M79" s="143">
        <v>781</v>
      </c>
      <c r="N79" s="171">
        <v>735727640</v>
      </c>
      <c r="O79" s="173">
        <f t="shared" ref="O79" si="162">IFERROR(N79/M79,"-")</f>
        <v>942032.82970550575</v>
      </c>
      <c r="P79" s="104">
        <f>市区町村別_指導対象者群分析!G79</f>
        <v>78</v>
      </c>
      <c r="Q79" s="143">
        <v>77</v>
      </c>
      <c r="R79" s="171">
        <v>31995450</v>
      </c>
      <c r="S79" s="173">
        <f t="shared" ref="S79" si="163">IFERROR(R79/Q79,"-")</f>
        <v>415525.32467532466</v>
      </c>
      <c r="T79" s="104">
        <f>市区町村別_指導対象者群分析!I79</f>
        <v>112</v>
      </c>
      <c r="U79" s="143">
        <f t="shared" si="141"/>
        <v>110</v>
      </c>
      <c r="V79" s="171">
        <f t="shared" si="141"/>
        <v>53794720</v>
      </c>
      <c r="W79" s="173">
        <f t="shared" ref="W79" si="164">IFERROR(V79/U79,"-")</f>
        <v>489042.90909090912</v>
      </c>
      <c r="X79" s="104">
        <f>市区町村別_指導対象者群分析!K79</f>
        <v>35</v>
      </c>
      <c r="Y79" s="143">
        <v>35</v>
      </c>
      <c r="Z79" s="171">
        <v>17205710</v>
      </c>
      <c r="AA79" s="173">
        <f t="shared" ref="AA79" si="165">IFERROR(Z79/Y79,"-")</f>
        <v>491591.71428571426</v>
      </c>
      <c r="AB79" s="104">
        <f>市区町村別_指導対象者群分析!M79</f>
        <v>77</v>
      </c>
      <c r="AC79" s="143">
        <v>75</v>
      </c>
      <c r="AD79" s="171">
        <v>36589010</v>
      </c>
      <c r="AE79" s="173">
        <f t="shared" ref="AE79" si="166">IFERROR(AD79/AC79,"-")</f>
        <v>487853.46666666667</v>
      </c>
      <c r="AF79" s="104">
        <f>市区町村別_指導対象者群分析!O79</f>
        <v>1</v>
      </c>
      <c r="AG79" s="143">
        <v>1</v>
      </c>
      <c r="AH79" s="171">
        <v>146820</v>
      </c>
      <c r="AI79" s="173">
        <f t="shared" ref="AI79" si="167">IFERROR(AH79/AG79,"-")</f>
        <v>146820</v>
      </c>
      <c r="AJ79" s="104">
        <f>市区町村別_指導対象者群分析!Q79</f>
        <v>166</v>
      </c>
      <c r="AK79" s="143">
        <f t="shared" si="142"/>
        <v>166</v>
      </c>
      <c r="AL79" s="171">
        <f t="shared" si="142"/>
        <v>69532180</v>
      </c>
      <c r="AM79" s="173">
        <f t="shared" ref="AM79" si="168">IFERROR(AL79/AK79,"-")</f>
        <v>418868.55421686749</v>
      </c>
      <c r="AN79" s="104">
        <f>市区町村別_指導対象者群分析!S79</f>
        <v>14</v>
      </c>
      <c r="AO79" s="143">
        <v>14</v>
      </c>
      <c r="AP79" s="171">
        <v>1871970</v>
      </c>
      <c r="AQ79" s="173">
        <f t="shared" si="153"/>
        <v>133712.14285714287</v>
      </c>
      <c r="AR79" s="104">
        <f>市区町村別_指導対象者群分析!U79</f>
        <v>152</v>
      </c>
      <c r="AS79" s="143">
        <v>152</v>
      </c>
      <c r="AT79" s="171">
        <v>67660210</v>
      </c>
      <c r="AU79" s="173">
        <f t="shared" ref="AU79" si="169">IFERROR(AT79/AS79,"-")</f>
        <v>445132.96052631579</v>
      </c>
      <c r="AV79" s="104">
        <f>市区町村別_指導対象者群分析!W79</f>
        <v>564</v>
      </c>
      <c r="AW79" s="143">
        <v>564</v>
      </c>
      <c r="AX79" s="171">
        <v>578902030</v>
      </c>
      <c r="AY79" s="173">
        <f t="shared" ref="AY79" si="170">IFERROR(AX79/AW79,"-")</f>
        <v>1026422.0390070922</v>
      </c>
      <c r="AZ79" s="104">
        <f>市区町村別_指導対象者群分析!Y79</f>
        <v>2</v>
      </c>
      <c r="BA79" s="143">
        <v>2</v>
      </c>
      <c r="BB79" s="171">
        <v>187190</v>
      </c>
      <c r="BC79" s="173">
        <f t="shared" ref="BC79" si="171">IFERROR(BB79/BA79,"-")</f>
        <v>93595</v>
      </c>
      <c r="BD79" s="104">
        <f>市区町村別_指導対象者群分析!AA79</f>
        <v>278</v>
      </c>
      <c r="BE79" s="143">
        <f t="shared" si="143"/>
        <v>215</v>
      </c>
      <c r="BF79" s="171">
        <f>SUM(BJ79,BN79)</f>
        <v>156638420</v>
      </c>
      <c r="BG79" s="173">
        <f t="shared" ref="BG79" si="172">IFERROR(BF79/BE79,"-")</f>
        <v>728550.79069767438</v>
      </c>
      <c r="BH79" s="104">
        <f>市区町村別_指導対象者群分析!AC79</f>
        <v>80</v>
      </c>
      <c r="BI79" s="143">
        <v>80</v>
      </c>
      <c r="BJ79" s="171">
        <v>83072210</v>
      </c>
      <c r="BK79" s="173">
        <f t="shared" ref="BK79" si="173">IFERROR(BJ79/BI79,"-")</f>
        <v>1038402.625</v>
      </c>
      <c r="BL79" s="104">
        <f>市区町村別_指導対象者群分析!AE79</f>
        <v>198</v>
      </c>
      <c r="BM79" s="143">
        <v>135</v>
      </c>
      <c r="BN79" s="171">
        <v>73566210</v>
      </c>
      <c r="BO79" s="173">
        <f t="shared" ref="BO79" si="174">IFERROR(BN79/BM79,"-")</f>
        <v>544934.88888888888</v>
      </c>
      <c r="BP79" s="50"/>
      <c r="BQ79" s="50"/>
      <c r="BR79" s="50"/>
      <c r="BS79" s="50"/>
      <c r="BT79" s="50"/>
      <c r="BU79" s="50"/>
      <c r="BV79" s="6"/>
      <c r="BW79" s="6"/>
      <c r="BX79" s="6"/>
      <c r="BY79" s="6"/>
      <c r="BZ79" s="28"/>
      <c r="CA79" s="28"/>
      <c r="CB79" s="28"/>
    </row>
    <row r="80" spans="2:80" s="51" customFormat="1" ht="14.25" thickTop="1">
      <c r="B80" s="212" t="s">
        <v>0</v>
      </c>
      <c r="C80" s="213"/>
      <c r="D80" s="121">
        <f>地区別_指導対象者群分析!D14</f>
        <v>1171065</v>
      </c>
      <c r="E80" s="146">
        <f>地区別_指導対象者群別医療費!E14</f>
        <v>1108214</v>
      </c>
      <c r="F80" s="146">
        <f>地区別_指導対象者群別医療費!F14</f>
        <v>893496612800</v>
      </c>
      <c r="G80" s="146">
        <f>地区別_指導対象者群別医療費!G14</f>
        <v>806249.1655943708</v>
      </c>
      <c r="H80" s="121">
        <f>地区別_指導対象者群分析!E14</f>
        <v>220525</v>
      </c>
      <c r="I80" s="146">
        <f>地区別_指導対象者群別医療費!I14</f>
        <v>217728</v>
      </c>
      <c r="J80" s="146">
        <f>地区別_指導対象者群別医療費!J14</f>
        <v>105962256780</v>
      </c>
      <c r="K80" s="146">
        <f>地区別_指導対象者群別医療費!K14</f>
        <v>486672.62263007055</v>
      </c>
      <c r="L80" s="121">
        <f>地区別_指導対象者群分析!F14</f>
        <v>950540</v>
      </c>
      <c r="M80" s="146">
        <f>地区別_指導対象者群別医療費!M14</f>
        <v>890486</v>
      </c>
      <c r="N80" s="146">
        <f>地区別_指導対象者群別医療費!N14</f>
        <v>787534356020</v>
      </c>
      <c r="O80" s="146">
        <f>地区別_指導対象者群別医療費!O14</f>
        <v>884387.12795035518</v>
      </c>
      <c r="P80" s="121">
        <f>地区別_指導対象者群分析!G14</f>
        <v>33616</v>
      </c>
      <c r="Q80" s="146">
        <f>地区別_指導対象者群別医療費!Q14</f>
        <v>33257</v>
      </c>
      <c r="R80" s="146">
        <f>地区別_指導対象者群別医療費!R14</f>
        <v>16442699920</v>
      </c>
      <c r="S80" s="146">
        <f>地区別_指導対象者群別医療費!S14</f>
        <v>494413.20383678621</v>
      </c>
      <c r="T80" s="121">
        <f>地区別_指導対象者群分析!I14</f>
        <v>60190</v>
      </c>
      <c r="U80" s="146">
        <f>地区別_指導対象者群別医療費!U14</f>
        <v>59638</v>
      </c>
      <c r="V80" s="172">
        <f>地区別_指導対象者群別医療費!V14</f>
        <v>30020186550</v>
      </c>
      <c r="W80" s="174">
        <f>地区別_指導対象者群別医療費!W14</f>
        <v>503373.46238975151</v>
      </c>
      <c r="X80" s="121">
        <f>地区別_指導対象者群分析!K14</f>
        <v>17319</v>
      </c>
      <c r="Y80" s="146">
        <f>地区別_指導対象者群別医療費!Y14</f>
        <v>17218</v>
      </c>
      <c r="Z80" s="172">
        <f>地区別_指導対象者群別医療費!Z14</f>
        <v>9028536830</v>
      </c>
      <c r="AA80" s="174">
        <f>地区別_指導対象者群別医療費!AA14</f>
        <v>524366.17667557206</v>
      </c>
      <c r="AB80" s="121">
        <f>地区別_指導対象者群分析!M14</f>
        <v>42871</v>
      </c>
      <c r="AC80" s="146">
        <f>地区別_指導対象者群別医療費!AC14</f>
        <v>42420</v>
      </c>
      <c r="AD80" s="172">
        <f>地区別_指導対象者群別医療費!AD14</f>
        <v>20991649720</v>
      </c>
      <c r="AE80" s="174">
        <f>地区別_指導対象者群別医療費!AE14</f>
        <v>494852.65723715228</v>
      </c>
      <c r="AF80" s="121">
        <f>地区別_指導対象者群分析!O14</f>
        <v>1355</v>
      </c>
      <c r="AG80" s="146">
        <f>地区別_指導対象者群別医療費!AG14</f>
        <v>1342</v>
      </c>
      <c r="AH80" s="172">
        <f>地区別_指導対象者群別医療費!AH14</f>
        <v>699983400</v>
      </c>
      <c r="AI80" s="174">
        <f>地区別_指導対象者群別医療費!AI14</f>
        <v>521597.16840536514</v>
      </c>
      <c r="AJ80" s="121">
        <f>地区別_指導対象者群分析!Q14</f>
        <v>125364</v>
      </c>
      <c r="AK80" s="146">
        <f>地区別_指導対象者群別医療費!AK14</f>
        <v>123491</v>
      </c>
      <c r="AL80" s="172">
        <f>地区別_指導対象者群別医療費!AL14</f>
        <v>58799386910</v>
      </c>
      <c r="AM80" s="174">
        <f>地区別_指導対象者群別医療費!AM14</f>
        <v>476143.09471945325</v>
      </c>
      <c r="AN80" s="121">
        <f>地区別_指導対象者群分析!S14</f>
        <v>11995</v>
      </c>
      <c r="AO80" s="146">
        <f>地区別_指導対象者群別医療費!AO14</f>
        <v>10883</v>
      </c>
      <c r="AP80" s="172">
        <f>地区別_指導対象者群別医療費!AP14</f>
        <v>2536213730</v>
      </c>
      <c r="AQ80" s="174">
        <f>地区別_指導対象者群別医療費!AQ14</f>
        <v>233043.62124414224</v>
      </c>
      <c r="AR80" s="121">
        <f>地区別_指導対象者群分析!U14</f>
        <v>113369</v>
      </c>
      <c r="AS80" s="146">
        <f>地区別_指導対象者群別医療費!AS14</f>
        <v>112608</v>
      </c>
      <c r="AT80" s="172">
        <f>地区別_指導対象者群別医療費!AT14</f>
        <v>56263173180</v>
      </c>
      <c r="AU80" s="174">
        <f>地区別_指導対象者群別医療費!AU14</f>
        <v>499637.44298806478</v>
      </c>
      <c r="AV80" s="121">
        <f>地区別_指導対象者群分析!W14</f>
        <v>689178</v>
      </c>
      <c r="AW80" s="146">
        <f>地区別_指導対象者群別医療費!AW14</f>
        <v>689178</v>
      </c>
      <c r="AX80" s="172">
        <f>地区別_指導対象者群別医療費!AX14</f>
        <v>646428700640</v>
      </c>
      <c r="AY80" s="174">
        <f>地区別_指導対象者群別医療費!AY14</f>
        <v>937970.59778460721</v>
      </c>
      <c r="AZ80" s="121">
        <f>地区別_指導対象者群分析!Y14</f>
        <v>5979</v>
      </c>
      <c r="BA80" s="146">
        <f>地区別_指導対象者群別医療費!BA14</f>
        <v>5979</v>
      </c>
      <c r="BB80" s="172">
        <f>地区別_指導対象者群別医療費!BB14</f>
        <v>2853110520</v>
      </c>
      <c r="BC80" s="174">
        <f>地区別_指導対象者群別医療費!BC14</f>
        <v>477188.58003010537</v>
      </c>
      <c r="BD80" s="121">
        <f>地区別_指導対象者群分析!AA14</f>
        <v>255383</v>
      </c>
      <c r="BE80" s="146">
        <f>地区別_指導対象者群別医療費!BE14</f>
        <v>195329</v>
      </c>
      <c r="BF80" s="172">
        <f>地区別_指導対象者群別医療費!BF14</f>
        <v>138252544860</v>
      </c>
      <c r="BG80" s="174">
        <f>地区別_指導対象者群別医療費!BG14</f>
        <v>707793.23531068093</v>
      </c>
      <c r="BH80" s="121">
        <f>地区別_指導対象者群分析!AC14</f>
        <v>72447</v>
      </c>
      <c r="BI80" s="146">
        <f>地区別_指導対象者群別医療費!BI14</f>
        <v>72447</v>
      </c>
      <c r="BJ80" s="172">
        <f>地区別_指導対象者群別医療費!BJ14</f>
        <v>71754102580</v>
      </c>
      <c r="BK80" s="174">
        <f>地区別_指導対象者群別医療費!BK14</f>
        <v>990435.80244868668</v>
      </c>
      <c r="BL80" s="121">
        <f>地区別_指導対象者群分析!AE14</f>
        <v>182936</v>
      </c>
      <c r="BM80" s="146">
        <f>地区別_指導対象者群別医療費!BM14</f>
        <v>122882</v>
      </c>
      <c r="BN80" s="172">
        <f>地区別_指導対象者群別医療費!BN14</f>
        <v>66498442280</v>
      </c>
      <c r="BO80" s="174">
        <f>地区別_指導対象者群別医療費!BO14</f>
        <v>541156.9007665891</v>
      </c>
      <c r="BP80" s="50"/>
      <c r="BQ80" s="50"/>
      <c r="BR80" s="50"/>
      <c r="BS80" s="50"/>
      <c r="BT80" s="50"/>
      <c r="BU80" s="50"/>
      <c r="BV80" s="6"/>
      <c r="BW80" s="6"/>
      <c r="BX80" s="6"/>
      <c r="BY80" s="6"/>
      <c r="BZ80" s="28"/>
      <c r="CA80" s="28"/>
      <c r="CB80" s="28"/>
    </row>
    <row r="81" spans="2:80" s="51" customFormat="1">
      <c r="B81" s="56"/>
      <c r="G81" s="113"/>
      <c r="K81" s="113"/>
      <c r="O81" s="113"/>
      <c r="P81" s="113"/>
      <c r="S81" s="113"/>
      <c r="T81" s="113"/>
      <c r="W81" s="113"/>
      <c r="X81" s="113"/>
      <c r="AA81" s="113"/>
      <c r="AB81" s="113"/>
      <c r="AE81" s="113"/>
      <c r="AF81" s="113"/>
      <c r="AI81" s="113"/>
      <c r="AJ81" s="113"/>
      <c r="AM81" s="113"/>
      <c r="AN81" s="113"/>
      <c r="AQ81" s="113"/>
      <c r="AR81" s="113"/>
      <c r="AU81" s="113"/>
      <c r="AV81" s="113"/>
      <c r="AY81" s="113"/>
      <c r="AZ81" s="113"/>
      <c r="BC81" s="113"/>
      <c r="BD81" s="113"/>
      <c r="BG81" s="113"/>
      <c r="BH81" s="113"/>
      <c r="BK81" s="113"/>
      <c r="BL81" s="113"/>
      <c r="BO81" s="113"/>
      <c r="BP81" s="50"/>
      <c r="BQ81" s="50"/>
      <c r="BR81" s="50"/>
      <c r="BS81" s="50"/>
      <c r="BT81" s="50"/>
      <c r="BU81" s="50"/>
      <c r="BV81" s="6"/>
      <c r="BW81" s="6"/>
      <c r="BX81" s="6"/>
      <c r="BY81" s="6"/>
      <c r="BZ81" s="28"/>
      <c r="CA81" s="28"/>
      <c r="CB81" s="28"/>
    </row>
    <row r="82" spans="2:80" s="51" customFormat="1">
      <c r="G82" s="113"/>
      <c r="K82" s="113"/>
      <c r="O82" s="113"/>
      <c r="P82" s="113"/>
      <c r="S82" s="113"/>
      <c r="T82" s="113"/>
      <c r="W82" s="113"/>
      <c r="X82" s="113"/>
      <c r="AA82" s="113"/>
      <c r="AB82" s="113"/>
      <c r="AE82" s="113"/>
      <c r="AF82" s="113"/>
      <c r="AI82" s="113"/>
      <c r="AJ82" s="113"/>
      <c r="AM82" s="113"/>
      <c r="AN82" s="113"/>
      <c r="AQ82" s="113"/>
      <c r="AR82" s="113"/>
      <c r="AU82" s="113"/>
      <c r="AV82" s="113"/>
      <c r="AY82" s="113"/>
      <c r="AZ82" s="113"/>
      <c r="BC82" s="113"/>
      <c r="BD82" s="113"/>
      <c r="BG82" s="113"/>
      <c r="BH82" s="113"/>
      <c r="BK82" s="113"/>
      <c r="BL82" s="113"/>
      <c r="BO82" s="113"/>
      <c r="BP82" s="50"/>
      <c r="BQ82" s="50"/>
      <c r="BR82" s="50"/>
      <c r="BS82" s="50"/>
      <c r="BT82" s="50"/>
      <c r="BU82" s="50"/>
      <c r="BV82" s="6"/>
      <c r="BW82" s="6"/>
      <c r="BX82" s="6"/>
      <c r="BY82" s="6"/>
      <c r="BZ82" s="28"/>
      <c r="CA82" s="28"/>
      <c r="CB82" s="28"/>
    </row>
    <row r="83" spans="2:80" s="51" customFormat="1">
      <c r="G83" s="113"/>
      <c r="K83" s="113"/>
      <c r="O83" s="113"/>
      <c r="P83" s="113"/>
      <c r="S83" s="113"/>
      <c r="T83" s="113"/>
      <c r="W83" s="113"/>
      <c r="X83" s="113"/>
      <c r="AA83" s="113"/>
      <c r="AB83" s="113"/>
      <c r="AE83" s="113"/>
      <c r="AF83" s="113"/>
      <c r="AI83" s="113"/>
      <c r="AJ83" s="113"/>
      <c r="AM83" s="113"/>
      <c r="AN83" s="113"/>
      <c r="AQ83" s="113"/>
      <c r="AR83" s="113"/>
      <c r="AU83" s="113"/>
      <c r="AV83" s="113"/>
      <c r="AY83" s="113"/>
      <c r="AZ83" s="113"/>
      <c r="BC83" s="113"/>
      <c r="BD83" s="113"/>
      <c r="BG83" s="113"/>
      <c r="BH83" s="113"/>
      <c r="BK83" s="113"/>
      <c r="BL83" s="113"/>
      <c r="BO83" s="113"/>
      <c r="BP83" s="50"/>
      <c r="BQ83" s="50"/>
      <c r="BR83" s="50"/>
      <c r="BS83" s="50"/>
      <c r="BT83" s="50"/>
      <c r="BU83" s="50"/>
      <c r="BV83" s="6"/>
      <c r="BW83" s="6"/>
      <c r="BX83" s="6"/>
      <c r="BY83" s="6"/>
      <c r="BZ83" s="28"/>
      <c r="CA83" s="28"/>
      <c r="CB83" s="28"/>
    </row>
    <row r="84" spans="2:80" s="51" customFormat="1">
      <c r="G84" s="113"/>
      <c r="K84" s="113"/>
      <c r="O84" s="113"/>
      <c r="P84" s="113"/>
      <c r="S84" s="113"/>
      <c r="T84" s="113"/>
      <c r="W84" s="113"/>
      <c r="X84" s="113"/>
      <c r="AA84" s="113"/>
      <c r="AB84" s="113"/>
      <c r="AE84" s="113"/>
      <c r="AF84" s="113"/>
      <c r="AI84" s="113"/>
      <c r="AJ84" s="113"/>
      <c r="AM84" s="113"/>
      <c r="AN84" s="113"/>
      <c r="AQ84" s="113"/>
      <c r="AR84" s="113"/>
      <c r="AU84" s="113"/>
      <c r="AV84" s="113"/>
      <c r="AY84" s="113"/>
      <c r="AZ84" s="113"/>
      <c r="BC84" s="113"/>
      <c r="BD84" s="113"/>
      <c r="BG84" s="113"/>
      <c r="BH84" s="113"/>
      <c r="BK84" s="113"/>
      <c r="BL84" s="113"/>
      <c r="BO84" s="113"/>
      <c r="BP84" s="50"/>
      <c r="BQ84" s="50"/>
      <c r="BR84" s="50"/>
      <c r="BS84" s="50"/>
      <c r="BT84" s="50"/>
      <c r="BU84" s="50"/>
      <c r="BV84" s="6"/>
      <c r="BW84" s="6"/>
      <c r="BX84" s="6"/>
      <c r="BY84" s="6"/>
      <c r="BZ84" s="28"/>
      <c r="CA84" s="28"/>
      <c r="CB84" s="28"/>
    </row>
    <row r="85" spans="2:80" s="51" customFormat="1">
      <c r="BP85" s="50"/>
      <c r="BQ85" s="50"/>
      <c r="BR85" s="50"/>
      <c r="BS85" s="50"/>
      <c r="BT85" s="50"/>
      <c r="BU85" s="50"/>
      <c r="BV85" s="6"/>
      <c r="BW85" s="6"/>
      <c r="BX85" s="6"/>
      <c r="BY85" s="6"/>
      <c r="BZ85" s="28"/>
      <c r="CA85" s="28"/>
      <c r="CB85" s="28"/>
    </row>
    <row r="86" spans="2:80" s="51" customFormat="1">
      <c r="BP86" s="50"/>
      <c r="BQ86" s="50"/>
      <c r="BR86" s="50"/>
      <c r="BS86" s="50"/>
      <c r="BT86" s="50"/>
      <c r="BU86" s="50"/>
      <c r="BV86" s="6"/>
      <c r="BW86" s="6"/>
      <c r="BX86" s="6"/>
      <c r="BY86" s="6"/>
      <c r="BZ86" s="28"/>
      <c r="CA86" s="28"/>
      <c r="CB86" s="28"/>
    </row>
    <row r="87" spans="2:80" s="51" customFormat="1">
      <c r="BP87" s="50"/>
      <c r="BQ87" s="50"/>
      <c r="BR87" s="50"/>
      <c r="BS87" s="50"/>
      <c r="BT87" s="50"/>
      <c r="BU87" s="50"/>
      <c r="BV87" s="6"/>
      <c r="BW87" s="6"/>
      <c r="BX87" s="6"/>
      <c r="BY87" s="6"/>
      <c r="BZ87" s="28"/>
      <c r="CA87" s="28"/>
      <c r="CB87" s="28"/>
    </row>
    <row r="88" spans="2:80" s="51" customFormat="1">
      <c r="BP88" s="50"/>
      <c r="BQ88" s="50"/>
      <c r="BR88" s="50"/>
      <c r="BS88" s="50"/>
      <c r="BT88" s="50"/>
      <c r="BU88" s="50"/>
      <c r="BV88" s="6"/>
      <c r="BW88" s="6"/>
      <c r="BX88" s="6"/>
      <c r="BY88" s="6"/>
      <c r="BZ88" s="28"/>
      <c r="CA88" s="28"/>
      <c r="CB88" s="28"/>
    </row>
  </sheetData>
  <mergeCells count="27">
    <mergeCell ref="P3:S4"/>
    <mergeCell ref="B80:C80"/>
    <mergeCell ref="BL4:BO4"/>
    <mergeCell ref="BH4:BK4"/>
    <mergeCell ref="BD3:BG4"/>
    <mergeCell ref="BM3:BO3"/>
    <mergeCell ref="B3:B5"/>
    <mergeCell ref="C3:C5"/>
    <mergeCell ref="L3:O4"/>
    <mergeCell ref="H3:K4"/>
    <mergeCell ref="D3:G4"/>
    <mergeCell ref="BS5:BT5"/>
    <mergeCell ref="BV5:BW5"/>
    <mergeCell ref="BX5:BY5"/>
    <mergeCell ref="BQ5:BR5"/>
    <mergeCell ref="T3:W4"/>
    <mergeCell ref="AF3:AI4"/>
    <mergeCell ref="AJ3:AM4"/>
    <mergeCell ref="AB4:AE4"/>
    <mergeCell ref="X4:AA4"/>
    <mergeCell ref="AR4:AU4"/>
    <mergeCell ref="AN4:AQ4"/>
    <mergeCell ref="AZ3:BC4"/>
    <mergeCell ref="AV3:AY4"/>
    <mergeCell ref="AO3:AQ3"/>
    <mergeCell ref="AS3:AU3"/>
    <mergeCell ref="BI3:BK3"/>
  </mergeCells>
  <phoneticPr fontId="3"/>
  <pageMargins left="0.70866141732283472" right="0.19685039370078741" top="0.59055118110236227" bottom="0.59055118110236227" header="0.31496062992125984" footer="0.31496062992125984"/>
  <pageSetup paperSize="8" scale="74" fitToHeight="0" orientation="landscape" r:id="rId1"/>
  <headerFooter>
    <oddHeader>&amp;R&amp;"ＭＳ 明朝,標準"&amp;12 2-6.医科健診分析</oddHeader>
  </headerFooter>
  <colBreaks count="2" manualBreakCount="2">
    <brk id="31" max="79" man="1"/>
    <brk id="55" max="79" man="1"/>
  </colBreaks>
  <ignoredErrors>
    <ignoredError sqref="BW8:BW48 BY8:BY48" emptyCellReference="1"/>
    <ignoredError sqref="D43:D79 H43:H79 L43:L79"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8"/>
  <dimension ref="A1:A2"/>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338</v>
      </c>
    </row>
    <row r="2" spans="1:1" ht="16.5" customHeight="1">
      <c r="A2" s="6" t="s">
        <v>344</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G17"/>
  <sheetViews>
    <sheetView showGridLines="0" zoomScaleNormal="100" zoomScaleSheetLayoutView="100" workbookViewId="0"/>
  </sheetViews>
  <sheetFormatPr defaultColWidth="9" defaultRowHeight="13.5"/>
  <cols>
    <col min="1" max="1" width="4.625" style="6" customWidth="1"/>
    <col min="2" max="2" width="3.125" style="6" customWidth="1"/>
    <col min="3" max="3" width="11.375" style="6" bestFit="1" customWidth="1"/>
    <col min="4" max="27" width="9.625" style="6" customWidth="1"/>
    <col min="28" max="28" width="9" style="6"/>
    <col min="29" max="29" width="12.25" style="6" bestFit="1" customWidth="1"/>
    <col min="30" max="30" width="11.125" style="6" customWidth="1"/>
    <col min="31" max="33" width="9" style="6"/>
    <col min="34" max="34" width="5.5" style="6" customWidth="1"/>
    <col min="35" max="16384" width="9" style="6"/>
  </cols>
  <sheetData>
    <row r="1" spans="1:33" ht="16.5" customHeight="1">
      <c r="A1" s="6" t="s">
        <v>283</v>
      </c>
    </row>
    <row r="2" spans="1:33" ht="16.5" customHeight="1">
      <c r="A2" s="6" t="s">
        <v>188</v>
      </c>
      <c r="D2" s="28" t="s">
        <v>304</v>
      </c>
    </row>
    <row r="3" spans="1:33" ht="16.5" customHeight="1">
      <c r="B3" s="214"/>
      <c r="C3" s="216" t="s">
        <v>129</v>
      </c>
      <c r="D3" s="209" t="s">
        <v>65</v>
      </c>
      <c r="E3" s="210"/>
      <c r="F3" s="211"/>
      <c r="G3" s="209" t="s">
        <v>66</v>
      </c>
      <c r="H3" s="210"/>
      <c r="I3" s="211"/>
      <c r="J3" s="209" t="s">
        <v>67</v>
      </c>
      <c r="K3" s="210"/>
      <c r="L3" s="211"/>
      <c r="M3" s="209" t="s">
        <v>68</v>
      </c>
      <c r="N3" s="210"/>
      <c r="O3" s="211"/>
      <c r="P3" s="209" t="s">
        <v>69</v>
      </c>
      <c r="Q3" s="210"/>
      <c r="R3" s="211"/>
      <c r="S3" s="209" t="s">
        <v>70</v>
      </c>
      <c r="T3" s="210"/>
      <c r="U3" s="211"/>
      <c r="V3" s="209" t="s">
        <v>71</v>
      </c>
      <c r="W3" s="210"/>
      <c r="X3" s="211"/>
      <c r="Y3" s="209" t="s">
        <v>64</v>
      </c>
      <c r="Z3" s="210"/>
      <c r="AA3" s="211"/>
      <c r="AC3" s="96" t="s">
        <v>235</v>
      </c>
      <c r="AD3" s="15"/>
    </row>
    <row r="4" spans="1:33" ht="27" customHeight="1">
      <c r="B4" s="215"/>
      <c r="C4" s="216"/>
      <c r="D4" s="18" t="s">
        <v>130</v>
      </c>
      <c r="E4" s="19" t="s">
        <v>72</v>
      </c>
      <c r="F4" s="20" t="s">
        <v>260</v>
      </c>
      <c r="G4" s="18" t="s">
        <v>130</v>
      </c>
      <c r="H4" s="19" t="s">
        <v>72</v>
      </c>
      <c r="I4" s="20" t="s">
        <v>260</v>
      </c>
      <c r="J4" s="18" t="s">
        <v>130</v>
      </c>
      <c r="K4" s="19" t="s">
        <v>72</v>
      </c>
      <c r="L4" s="20" t="s">
        <v>260</v>
      </c>
      <c r="M4" s="18" t="s">
        <v>130</v>
      </c>
      <c r="N4" s="19" t="s">
        <v>72</v>
      </c>
      <c r="O4" s="20" t="s">
        <v>260</v>
      </c>
      <c r="P4" s="18" t="s">
        <v>130</v>
      </c>
      <c r="Q4" s="19" t="s">
        <v>72</v>
      </c>
      <c r="R4" s="20" t="s">
        <v>260</v>
      </c>
      <c r="S4" s="18" t="s">
        <v>130</v>
      </c>
      <c r="T4" s="19" t="s">
        <v>72</v>
      </c>
      <c r="U4" s="20" t="s">
        <v>260</v>
      </c>
      <c r="V4" s="18" t="s">
        <v>130</v>
      </c>
      <c r="W4" s="19" t="s">
        <v>72</v>
      </c>
      <c r="X4" s="20" t="s">
        <v>260</v>
      </c>
      <c r="Y4" s="18" t="s">
        <v>130</v>
      </c>
      <c r="Z4" s="19" t="s">
        <v>72</v>
      </c>
      <c r="AA4" s="20" t="s">
        <v>260</v>
      </c>
      <c r="AC4" s="219" t="s">
        <v>189</v>
      </c>
      <c r="AD4" s="220"/>
      <c r="AF4" s="217" t="s">
        <v>189</v>
      </c>
      <c r="AG4" s="218"/>
    </row>
    <row r="5" spans="1:33" s="51" customFormat="1">
      <c r="B5" s="54">
        <v>1</v>
      </c>
      <c r="C5" s="25" t="s">
        <v>182</v>
      </c>
      <c r="D5" s="104">
        <v>72</v>
      </c>
      <c r="E5" s="105">
        <v>17</v>
      </c>
      <c r="F5" s="55">
        <f t="shared" ref="F5:F12" si="0">IFERROR(E5/D5,"-")</f>
        <v>0.2361111111111111</v>
      </c>
      <c r="G5" s="104">
        <v>224</v>
      </c>
      <c r="H5" s="105">
        <v>63</v>
      </c>
      <c r="I5" s="55">
        <f t="shared" ref="I5:I12" si="1">IFERROR(H5/G5,"-")</f>
        <v>0.28125</v>
      </c>
      <c r="J5" s="104">
        <v>43302</v>
      </c>
      <c r="K5" s="105">
        <v>14250</v>
      </c>
      <c r="L5" s="55">
        <f t="shared" ref="L5:L12" si="2">IFERROR(K5/J5,"-")</f>
        <v>0.32908410696965495</v>
      </c>
      <c r="M5" s="104">
        <v>40275</v>
      </c>
      <c r="N5" s="105">
        <v>11926</v>
      </c>
      <c r="O5" s="55">
        <f t="shared" ref="O5:O12" si="3">IFERROR(N5/M5,"-")</f>
        <v>0.29611421477343264</v>
      </c>
      <c r="P5" s="104">
        <v>25918</v>
      </c>
      <c r="Q5" s="105">
        <v>5791</v>
      </c>
      <c r="R5" s="55">
        <f t="shared" ref="R5:R12" si="4">IFERROR(Q5/P5,"-")</f>
        <v>0.22343545026622424</v>
      </c>
      <c r="S5" s="104">
        <v>11023</v>
      </c>
      <c r="T5" s="105">
        <v>1643</v>
      </c>
      <c r="U5" s="55">
        <f t="shared" ref="U5:U12" si="5">IFERROR(T5/S5,"-")</f>
        <v>0.14905198221899665</v>
      </c>
      <c r="V5" s="104">
        <v>3641</v>
      </c>
      <c r="W5" s="105">
        <v>349</v>
      </c>
      <c r="X5" s="55">
        <f t="shared" ref="X5:X12" si="6">IFERROR(W5/V5,"-")</f>
        <v>9.5852787695688002E-2</v>
      </c>
      <c r="Y5" s="104">
        <f>SUM(D5,G5,J5,M5,P5,S5,V5)</f>
        <v>124455</v>
      </c>
      <c r="Z5" s="105">
        <f>SUM(E5,H5,K5,N5,Q5,T5,W5)</f>
        <v>34039</v>
      </c>
      <c r="AA5" s="55">
        <f t="shared" ref="AA5:AA13" si="7">IFERROR(Z5/Y5,"-")</f>
        <v>0.27350447953075407</v>
      </c>
      <c r="AC5" s="32" t="str">
        <f t="shared" ref="AC5:AC12" si="8">INDEX($C$5:$C$12,MATCH(AD5,AA$5:AA$12,0))</f>
        <v>豊能医療圏</v>
      </c>
      <c r="AD5" s="99">
        <f t="shared" ref="AD5:AD12" si="9">LARGE(AA$5:AA$12,ROW(A1))</f>
        <v>0.27350447953075407</v>
      </c>
      <c r="AF5" s="124">
        <f>$AA$13</f>
        <v>0.19011502637138958</v>
      </c>
      <c r="AG5" s="106">
        <v>0</v>
      </c>
    </row>
    <row r="6" spans="1:33" s="51" customFormat="1">
      <c r="B6" s="54">
        <v>2</v>
      </c>
      <c r="C6" s="25" t="s">
        <v>7</v>
      </c>
      <c r="D6" s="104">
        <v>121</v>
      </c>
      <c r="E6" s="105">
        <v>9</v>
      </c>
      <c r="F6" s="55">
        <f t="shared" si="0"/>
        <v>7.43801652892562E-2</v>
      </c>
      <c r="G6" s="104">
        <v>358</v>
      </c>
      <c r="H6" s="105">
        <v>51</v>
      </c>
      <c r="I6" s="55">
        <f t="shared" si="1"/>
        <v>0.14245810055865921</v>
      </c>
      <c r="J6" s="104">
        <v>34998</v>
      </c>
      <c r="K6" s="105">
        <v>10901</v>
      </c>
      <c r="L6" s="55">
        <f t="shared" si="2"/>
        <v>0.31147494142522431</v>
      </c>
      <c r="M6" s="104">
        <v>30576</v>
      </c>
      <c r="N6" s="105">
        <v>8298</v>
      </c>
      <c r="O6" s="55">
        <f t="shared" si="3"/>
        <v>0.27138932496075352</v>
      </c>
      <c r="P6" s="104">
        <v>17911</v>
      </c>
      <c r="Q6" s="105">
        <v>3650</v>
      </c>
      <c r="R6" s="55">
        <f t="shared" si="4"/>
        <v>0.20378538328401541</v>
      </c>
      <c r="S6" s="104">
        <v>7591</v>
      </c>
      <c r="T6" s="105">
        <v>946</v>
      </c>
      <c r="U6" s="55">
        <f t="shared" si="5"/>
        <v>0.12462126202081412</v>
      </c>
      <c r="V6" s="104">
        <v>2383</v>
      </c>
      <c r="W6" s="105">
        <v>133</v>
      </c>
      <c r="X6" s="55">
        <f t="shared" si="6"/>
        <v>5.581200167855644E-2</v>
      </c>
      <c r="Y6" s="104">
        <f>SUM(D6,G6,J6,M6,P6,S6,V6)</f>
        <v>93938</v>
      </c>
      <c r="Z6" s="105">
        <f>SUM(E6,H6,K6,N6,Q6,T6,W6)</f>
        <v>23988</v>
      </c>
      <c r="AA6" s="55">
        <f t="shared" si="7"/>
        <v>0.25535991824394816</v>
      </c>
      <c r="AC6" s="32" t="str">
        <f t="shared" si="8"/>
        <v>南河内医療圏</v>
      </c>
      <c r="AD6" s="99">
        <f t="shared" si="9"/>
        <v>0.25891489311555776</v>
      </c>
      <c r="AF6" s="124">
        <f>$AA$13</f>
        <v>0.19011502637138958</v>
      </c>
      <c r="AG6" s="106">
        <v>0</v>
      </c>
    </row>
    <row r="7" spans="1:33" s="51" customFormat="1">
      <c r="B7" s="54">
        <v>3</v>
      </c>
      <c r="C7" s="25" t="s">
        <v>12</v>
      </c>
      <c r="D7" s="104">
        <v>230</v>
      </c>
      <c r="E7" s="105">
        <v>47</v>
      </c>
      <c r="F7" s="55">
        <f t="shared" si="0"/>
        <v>0.20434782608695654</v>
      </c>
      <c r="G7" s="104">
        <v>863</v>
      </c>
      <c r="H7" s="105">
        <v>121</v>
      </c>
      <c r="I7" s="55">
        <f t="shared" si="1"/>
        <v>0.14020857473928158</v>
      </c>
      <c r="J7" s="104">
        <v>57224</v>
      </c>
      <c r="K7" s="105">
        <v>14678</v>
      </c>
      <c r="L7" s="55">
        <f t="shared" si="2"/>
        <v>0.25650076890815043</v>
      </c>
      <c r="M7" s="104">
        <v>49757</v>
      </c>
      <c r="N7" s="105">
        <v>10427</v>
      </c>
      <c r="O7" s="55">
        <f t="shared" si="3"/>
        <v>0.20955845408686216</v>
      </c>
      <c r="P7" s="104">
        <v>27391</v>
      </c>
      <c r="Q7" s="105">
        <v>4120</v>
      </c>
      <c r="R7" s="55">
        <f t="shared" si="4"/>
        <v>0.15041436968347269</v>
      </c>
      <c r="S7" s="104">
        <v>10470</v>
      </c>
      <c r="T7" s="105">
        <v>955</v>
      </c>
      <c r="U7" s="55">
        <f t="shared" si="5"/>
        <v>9.121298949379178E-2</v>
      </c>
      <c r="V7" s="104">
        <v>3290</v>
      </c>
      <c r="W7" s="105">
        <v>159</v>
      </c>
      <c r="X7" s="55">
        <f t="shared" si="6"/>
        <v>4.8328267477203646E-2</v>
      </c>
      <c r="Y7" s="104">
        <f t="shared" ref="Y7:Z13" si="10">SUM(D7,G7,J7,M7,P7,S7,V7)</f>
        <v>149225</v>
      </c>
      <c r="Z7" s="105">
        <f t="shared" si="10"/>
        <v>30507</v>
      </c>
      <c r="AA7" s="55">
        <f t="shared" si="7"/>
        <v>0.20443625397889092</v>
      </c>
      <c r="AC7" s="32" t="str">
        <f t="shared" si="8"/>
        <v>三島医療圏</v>
      </c>
      <c r="AD7" s="99">
        <f t="shared" si="9"/>
        <v>0.25535991824394816</v>
      </c>
      <c r="AF7" s="124">
        <f>$AA$13</f>
        <v>0.19011502637138958</v>
      </c>
      <c r="AG7" s="106">
        <v>0</v>
      </c>
    </row>
    <row r="8" spans="1:33" s="51" customFormat="1">
      <c r="B8" s="54">
        <v>4</v>
      </c>
      <c r="C8" s="25" t="s">
        <v>20</v>
      </c>
      <c r="D8" s="104">
        <v>77</v>
      </c>
      <c r="E8" s="105">
        <v>11</v>
      </c>
      <c r="F8" s="55">
        <f t="shared" si="0"/>
        <v>0.14285714285714285</v>
      </c>
      <c r="G8" s="104">
        <v>259</v>
      </c>
      <c r="H8" s="105">
        <v>42</v>
      </c>
      <c r="I8" s="55">
        <f t="shared" si="1"/>
        <v>0.16216216216216217</v>
      </c>
      <c r="J8" s="104">
        <v>38934</v>
      </c>
      <c r="K8" s="105">
        <v>9967</v>
      </c>
      <c r="L8" s="55">
        <f t="shared" si="2"/>
        <v>0.2559973288128628</v>
      </c>
      <c r="M8" s="104">
        <v>35526</v>
      </c>
      <c r="N8" s="105">
        <v>7425</v>
      </c>
      <c r="O8" s="55">
        <f t="shared" si="3"/>
        <v>0.20900185779429151</v>
      </c>
      <c r="P8" s="104">
        <v>20615</v>
      </c>
      <c r="Q8" s="105">
        <v>2968</v>
      </c>
      <c r="R8" s="55">
        <f t="shared" si="4"/>
        <v>0.14397283531409169</v>
      </c>
      <c r="S8" s="104">
        <v>7841</v>
      </c>
      <c r="T8" s="105">
        <v>725</v>
      </c>
      <c r="U8" s="55">
        <f t="shared" si="5"/>
        <v>9.2462696084683077E-2</v>
      </c>
      <c r="V8" s="104">
        <v>2451</v>
      </c>
      <c r="W8" s="105">
        <v>132</v>
      </c>
      <c r="X8" s="55">
        <f t="shared" si="6"/>
        <v>5.3855569155446759E-2</v>
      </c>
      <c r="Y8" s="104">
        <f t="shared" si="10"/>
        <v>105703</v>
      </c>
      <c r="Z8" s="105">
        <f t="shared" si="10"/>
        <v>21270</v>
      </c>
      <c r="AA8" s="55">
        <f t="shared" si="7"/>
        <v>0.20122418474404699</v>
      </c>
      <c r="AC8" s="32" t="str">
        <f t="shared" si="8"/>
        <v>北河内医療圏</v>
      </c>
      <c r="AD8" s="99">
        <f t="shared" si="9"/>
        <v>0.20443625397889092</v>
      </c>
      <c r="AF8" s="124">
        <f>$AA$13</f>
        <v>0.19011502637138958</v>
      </c>
      <c r="AG8" s="106">
        <v>0</v>
      </c>
    </row>
    <row r="9" spans="1:33" s="51" customFormat="1">
      <c r="B9" s="54">
        <v>5</v>
      </c>
      <c r="C9" s="25" t="s">
        <v>24</v>
      </c>
      <c r="D9" s="104">
        <v>139</v>
      </c>
      <c r="E9" s="105">
        <v>20</v>
      </c>
      <c r="F9" s="55">
        <f t="shared" si="0"/>
        <v>0.14388489208633093</v>
      </c>
      <c r="G9" s="104">
        <v>420</v>
      </c>
      <c r="H9" s="105">
        <v>83</v>
      </c>
      <c r="I9" s="55">
        <f t="shared" si="1"/>
        <v>0.19761904761904761</v>
      </c>
      <c r="J9" s="104">
        <v>31152</v>
      </c>
      <c r="K9" s="105">
        <v>9944</v>
      </c>
      <c r="L9" s="55">
        <f t="shared" si="2"/>
        <v>0.3192090395480226</v>
      </c>
      <c r="M9" s="104">
        <v>27465</v>
      </c>
      <c r="N9" s="105">
        <v>7443</v>
      </c>
      <c r="O9" s="55">
        <f t="shared" si="3"/>
        <v>0.27099945385035501</v>
      </c>
      <c r="P9" s="104">
        <v>16383</v>
      </c>
      <c r="Q9" s="105">
        <v>3373</v>
      </c>
      <c r="R9" s="55">
        <f t="shared" si="4"/>
        <v>0.20588414820240494</v>
      </c>
      <c r="S9" s="104">
        <v>7069</v>
      </c>
      <c r="T9" s="105">
        <v>945</v>
      </c>
      <c r="U9" s="55">
        <f t="shared" si="5"/>
        <v>0.13368227472061112</v>
      </c>
      <c r="V9" s="104">
        <v>2230</v>
      </c>
      <c r="W9" s="105">
        <v>163</v>
      </c>
      <c r="X9" s="55">
        <f t="shared" si="6"/>
        <v>7.3094170403587441E-2</v>
      </c>
      <c r="Y9" s="104">
        <f t="shared" si="10"/>
        <v>84858</v>
      </c>
      <c r="Z9" s="105">
        <f t="shared" si="10"/>
        <v>21971</v>
      </c>
      <c r="AA9" s="55">
        <f t="shared" si="7"/>
        <v>0.25891489311555776</v>
      </c>
      <c r="AC9" s="32" t="str">
        <f t="shared" si="8"/>
        <v>中河内医療圏</v>
      </c>
      <c r="AD9" s="99">
        <f t="shared" si="9"/>
        <v>0.20122418474404699</v>
      </c>
      <c r="AF9" s="124">
        <f>$AA$13</f>
        <v>0.19011502637138958</v>
      </c>
      <c r="AG9" s="106">
        <v>0</v>
      </c>
    </row>
    <row r="10" spans="1:33" s="51" customFormat="1">
      <c r="B10" s="54">
        <v>6</v>
      </c>
      <c r="C10" s="25" t="s">
        <v>34</v>
      </c>
      <c r="D10" s="104">
        <v>367</v>
      </c>
      <c r="E10" s="105">
        <v>42</v>
      </c>
      <c r="F10" s="55">
        <f t="shared" si="0"/>
        <v>0.11444141689373297</v>
      </c>
      <c r="G10" s="104">
        <v>945</v>
      </c>
      <c r="H10" s="105">
        <v>100</v>
      </c>
      <c r="I10" s="55">
        <f t="shared" si="1"/>
        <v>0.10582010582010581</v>
      </c>
      <c r="J10" s="104">
        <v>38616</v>
      </c>
      <c r="K10" s="105">
        <v>8505</v>
      </c>
      <c r="L10" s="55">
        <f t="shared" si="2"/>
        <v>0.22024549409571162</v>
      </c>
      <c r="M10" s="104">
        <v>33789</v>
      </c>
      <c r="N10" s="105">
        <v>6330</v>
      </c>
      <c r="O10" s="55">
        <f t="shared" si="3"/>
        <v>0.18733907484684365</v>
      </c>
      <c r="P10" s="104">
        <v>19925</v>
      </c>
      <c r="Q10" s="105">
        <v>2634</v>
      </c>
      <c r="R10" s="55">
        <f t="shared" si="4"/>
        <v>0.13219573400250942</v>
      </c>
      <c r="S10" s="104">
        <v>8400</v>
      </c>
      <c r="T10" s="105">
        <v>703</v>
      </c>
      <c r="U10" s="55">
        <f t="shared" si="5"/>
        <v>8.369047619047619E-2</v>
      </c>
      <c r="V10" s="104">
        <v>2729</v>
      </c>
      <c r="W10" s="105">
        <v>132</v>
      </c>
      <c r="X10" s="55">
        <f t="shared" si="6"/>
        <v>4.8369366068156831E-2</v>
      </c>
      <c r="Y10" s="104">
        <f t="shared" si="10"/>
        <v>104771</v>
      </c>
      <c r="Z10" s="105">
        <f t="shared" si="10"/>
        <v>18446</v>
      </c>
      <c r="AA10" s="55">
        <f t="shared" si="7"/>
        <v>0.17606016932166343</v>
      </c>
      <c r="AC10" s="32" t="str">
        <f t="shared" si="8"/>
        <v>泉州医療圏</v>
      </c>
      <c r="AD10" s="99">
        <f t="shared" si="9"/>
        <v>0.19468658427236341</v>
      </c>
      <c r="AF10" s="124">
        <f t="shared" ref="AF10:AF12" si="11">$AA$13</f>
        <v>0.19011502637138958</v>
      </c>
      <c r="AG10" s="106">
        <v>0</v>
      </c>
    </row>
    <row r="11" spans="1:33" s="51" customFormat="1">
      <c r="B11" s="54">
        <v>7</v>
      </c>
      <c r="C11" s="25" t="s">
        <v>43</v>
      </c>
      <c r="D11" s="104">
        <v>351</v>
      </c>
      <c r="E11" s="105">
        <v>46</v>
      </c>
      <c r="F11" s="55">
        <f t="shared" si="0"/>
        <v>0.13105413105413105</v>
      </c>
      <c r="G11" s="104">
        <v>988</v>
      </c>
      <c r="H11" s="105">
        <v>125</v>
      </c>
      <c r="I11" s="55">
        <f t="shared" si="1"/>
        <v>0.12651821862348178</v>
      </c>
      <c r="J11" s="104">
        <v>39592</v>
      </c>
      <c r="K11" s="105">
        <v>9804</v>
      </c>
      <c r="L11" s="55">
        <f t="shared" si="2"/>
        <v>0.2476257829864619</v>
      </c>
      <c r="M11" s="104">
        <v>34729</v>
      </c>
      <c r="N11" s="105">
        <v>7180</v>
      </c>
      <c r="O11" s="55">
        <f t="shared" si="3"/>
        <v>0.20674364364076131</v>
      </c>
      <c r="P11" s="104">
        <v>20933</v>
      </c>
      <c r="Q11" s="105">
        <v>2914</v>
      </c>
      <c r="R11" s="55">
        <f t="shared" si="4"/>
        <v>0.139206038312712</v>
      </c>
      <c r="S11" s="104">
        <v>8883</v>
      </c>
      <c r="T11" s="105">
        <v>831</v>
      </c>
      <c r="U11" s="55">
        <f t="shared" si="5"/>
        <v>9.3549476528199935E-2</v>
      </c>
      <c r="V11" s="104">
        <v>2703</v>
      </c>
      <c r="W11" s="105">
        <v>161</v>
      </c>
      <c r="X11" s="55">
        <f t="shared" si="6"/>
        <v>5.9563448020717724E-2</v>
      </c>
      <c r="Y11" s="104">
        <f t="shared" si="10"/>
        <v>108179</v>
      </c>
      <c r="Z11" s="105">
        <f t="shared" si="10"/>
        <v>21061</v>
      </c>
      <c r="AA11" s="55">
        <f t="shared" si="7"/>
        <v>0.19468658427236341</v>
      </c>
      <c r="AC11" s="32" t="str">
        <f t="shared" si="8"/>
        <v>堺市医療圏</v>
      </c>
      <c r="AD11" s="99">
        <f t="shared" si="9"/>
        <v>0.17606016932166343</v>
      </c>
      <c r="AF11" s="124">
        <f t="shared" si="11"/>
        <v>0.19011502637138958</v>
      </c>
      <c r="AG11" s="106">
        <v>0</v>
      </c>
    </row>
    <row r="12" spans="1:33" s="51" customFormat="1" ht="14.25" thickBot="1">
      <c r="B12" s="54">
        <v>8</v>
      </c>
      <c r="C12" s="25" t="s">
        <v>56</v>
      </c>
      <c r="D12" s="104">
        <v>830</v>
      </c>
      <c r="E12" s="105">
        <v>68</v>
      </c>
      <c r="F12" s="55">
        <f t="shared" si="0"/>
        <v>8.1927710843373497E-2</v>
      </c>
      <c r="G12" s="104">
        <v>2477</v>
      </c>
      <c r="H12" s="105">
        <v>188</v>
      </c>
      <c r="I12" s="55">
        <f t="shared" si="1"/>
        <v>7.5898264029067422E-2</v>
      </c>
      <c r="J12" s="104">
        <v>96730</v>
      </c>
      <c r="K12" s="105">
        <v>14869</v>
      </c>
      <c r="L12" s="55">
        <f t="shared" si="2"/>
        <v>0.15371653054895068</v>
      </c>
      <c r="M12" s="104">
        <v>93611</v>
      </c>
      <c r="N12" s="105">
        <v>11843</v>
      </c>
      <c r="O12" s="55">
        <f t="shared" si="3"/>
        <v>0.12651290980760807</v>
      </c>
      <c r="P12" s="104">
        <v>62811</v>
      </c>
      <c r="Q12" s="105">
        <v>5795</v>
      </c>
      <c r="R12" s="55">
        <f t="shared" si="4"/>
        <v>9.2260909713266781E-2</v>
      </c>
      <c r="S12" s="104">
        <v>27065</v>
      </c>
      <c r="T12" s="105">
        <v>1705</v>
      </c>
      <c r="U12" s="55">
        <f t="shared" si="5"/>
        <v>6.2996489931646041E-2</v>
      </c>
      <c r="V12" s="104">
        <v>8626</v>
      </c>
      <c r="W12" s="105">
        <v>356</v>
      </c>
      <c r="X12" s="55">
        <f t="shared" si="6"/>
        <v>4.1270577324368188E-2</v>
      </c>
      <c r="Y12" s="104">
        <f t="shared" si="10"/>
        <v>292150</v>
      </c>
      <c r="Z12" s="105">
        <f t="shared" si="10"/>
        <v>34824</v>
      </c>
      <c r="AA12" s="55">
        <f t="shared" si="7"/>
        <v>0.11919904158822522</v>
      </c>
      <c r="AC12" s="32" t="str">
        <f t="shared" si="8"/>
        <v>大阪市医療圏</v>
      </c>
      <c r="AD12" s="99">
        <f t="shared" si="9"/>
        <v>0.11919904158822522</v>
      </c>
      <c r="AF12" s="124">
        <f t="shared" si="11"/>
        <v>0.19011502637138958</v>
      </c>
      <c r="AG12" s="106">
        <v>999</v>
      </c>
    </row>
    <row r="13" spans="1:33" s="51" customFormat="1" ht="14.25" thickTop="1">
      <c r="B13" s="212" t="s">
        <v>0</v>
      </c>
      <c r="C13" s="213"/>
      <c r="D13" s="121">
        <v>2259</v>
      </c>
      <c r="E13" s="122">
        <v>263</v>
      </c>
      <c r="F13" s="123">
        <f>IFERROR(E13/D13,"-")</f>
        <v>0.11642319610447101</v>
      </c>
      <c r="G13" s="121">
        <v>6856</v>
      </c>
      <c r="H13" s="122">
        <v>793</v>
      </c>
      <c r="I13" s="123">
        <f>IFERROR(H13/G13,"-")</f>
        <v>0.11566511085180864</v>
      </c>
      <c r="J13" s="121">
        <v>386956</v>
      </c>
      <c r="K13" s="122">
        <v>93633</v>
      </c>
      <c r="L13" s="123">
        <f>IFERROR(K13/J13,"-")</f>
        <v>0.2419732476043788</v>
      </c>
      <c r="M13" s="121">
        <v>357044</v>
      </c>
      <c r="N13" s="122">
        <v>72037</v>
      </c>
      <c r="O13" s="123">
        <f>IFERROR(N13/M13,"-")</f>
        <v>0.20175944701493373</v>
      </c>
      <c r="P13" s="121">
        <v>221838</v>
      </c>
      <c r="Q13" s="122">
        <v>31908</v>
      </c>
      <c r="R13" s="123">
        <f>IFERROR(Q13/P13,"-")</f>
        <v>0.14383469017932005</v>
      </c>
      <c r="S13" s="121">
        <v>94305</v>
      </c>
      <c r="T13" s="122">
        <v>8756</v>
      </c>
      <c r="U13" s="123">
        <f>IFERROR(T13/S13,"-")</f>
        <v>9.2847675096760507E-2</v>
      </c>
      <c r="V13" s="121">
        <v>30229</v>
      </c>
      <c r="W13" s="122">
        <v>1639</v>
      </c>
      <c r="X13" s="123">
        <f>IFERROR(W13/V13,"-")</f>
        <v>5.4219458136226799E-2</v>
      </c>
      <c r="Y13" s="121">
        <f>SUM(D13,G13,J13,M13,P13,S13,V13)</f>
        <v>1099487</v>
      </c>
      <c r="Z13" s="122">
        <f t="shared" si="10"/>
        <v>209029</v>
      </c>
      <c r="AA13" s="123">
        <f t="shared" si="7"/>
        <v>0.19011502637138958</v>
      </c>
    </row>
    <row r="14" spans="1:33" s="51" customFormat="1">
      <c r="B14" s="56"/>
    </row>
    <row r="15" spans="1:33" s="51" customFormat="1"/>
    <row r="16" spans="1:33" s="51" customFormat="1"/>
    <row r="17" s="51" customFormat="1"/>
  </sheetData>
  <mergeCells count="13">
    <mergeCell ref="AF4:AG4"/>
    <mergeCell ref="AC4:AD4"/>
    <mergeCell ref="P3:R3"/>
    <mergeCell ref="S3:U3"/>
    <mergeCell ref="V3:X3"/>
    <mergeCell ref="Y3:AA3"/>
    <mergeCell ref="J3:L3"/>
    <mergeCell ref="M3:O3"/>
    <mergeCell ref="B13:C13"/>
    <mergeCell ref="B3:B4"/>
    <mergeCell ref="C3:C4"/>
    <mergeCell ref="D3:F3"/>
    <mergeCell ref="G3:I3"/>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ignoredErrors>
    <ignoredError sqref="X13" formula="1"/>
    <ignoredError sqref="AD7:AD12"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9"/>
  <dimension ref="A1:A2"/>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339</v>
      </c>
    </row>
    <row r="2" spans="1:1" ht="16.5" customHeight="1">
      <c r="A2" s="6" t="s">
        <v>344</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3"/>
  <dimension ref="A1:F59"/>
  <sheetViews>
    <sheetView showGridLines="0" zoomScaleNormal="100" zoomScaleSheetLayoutView="100" workbookViewId="0"/>
  </sheetViews>
  <sheetFormatPr defaultColWidth="9" defaultRowHeight="13.5"/>
  <cols>
    <col min="1" max="1" width="4.625" style="84" customWidth="1"/>
    <col min="2" max="2" width="6.125" style="84" customWidth="1"/>
    <col min="3" max="6" width="16.625" style="84" customWidth="1"/>
    <col min="7" max="10" width="9" style="84"/>
    <col min="11" max="13" width="4.625" style="84" customWidth="1"/>
    <col min="14" max="16384" width="9" style="84"/>
  </cols>
  <sheetData>
    <row r="1" spans="1:6" ht="18" customHeight="1">
      <c r="A1" s="6" t="s">
        <v>217</v>
      </c>
    </row>
    <row r="2" spans="1:6" ht="18" customHeight="1">
      <c r="A2" s="6" t="s">
        <v>187</v>
      </c>
    </row>
    <row r="3" spans="1:6" ht="42" customHeight="1">
      <c r="B3" s="252" t="s">
        <v>247</v>
      </c>
      <c r="C3" s="253"/>
      <c r="D3" s="85" t="s">
        <v>269</v>
      </c>
      <c r="E3" s="86" t="s">
        <v>270</v>
      </c>
      <c r="F3" s="176" t="s">
        <v>370</v>
      </c>
    </row>
    <row r="4" spans="1:6" ht="30" customHeight="1">
      <c r="B4" s="249" t="s">
        <v>81</v>
      </c>
      <c r="C4" s="250"/>
      <c r="D4" s="107">
        <f>地区別_有所見者割合!D14</f>
        <v>220063</v>
      </c>
      <c r="E4" s="108">
        <f>地区別_有所見者割合!E14</f>
        <v>52923</v>
      </c>
      <c r="F4" s="100">
        <f>地区別_有所見者割合!F14</f>
        <v>0.24049022325424993</v>
      </c>
    </row>
    <row r="5" spans="1:6" ht="30" customHeight="1">
      <c r="B5" s="249" t="s">
        <v>248</v>
      </c>
      <c r="C5" s="250"/>
      <c r="D5" s="107">
        <f>地区別_有所見者割合!G14</f>
        <v>73198</v>
      </c>
      <c r="E5" s="108">
        <f>地区別_有所見者割合!H14</f>
        <v>27154</v>
      </c>
      <c r="F5" s="100">
        <f>地区別_有所見者割合!I14</f>
        <v>0.37096641984753681</v>
      </c>
    </row>
    <row r="6" spans="1:6" ht="30" customHeight="1">
      <c r="B6" s="249" t="s">
        <v>249</v>
      </c>
      <c r="C6" s="250"/>
      <c r="D6" s="107">
        <f>地区別_有所見者割合!J14</f>
        <v>220079</v>
      </c>
      <c r="E6" s="108">
        <f>地区別_有所見者割合!K14</f>
        <v>137880</v>
      </c>
      <c r="F6" s="100">
        <f>地区別_有所見者割合!L14</f>
        <v>0.62650230144629881</v>
      </c>
    </row>
    <row r="7" spans="1:6" ht="30" customHeight="1">
      <c r="B7" s="249" t="s">
        <v>250</v>
      </c>
      <c r="C7" s="250"/>
      <c r="D7" s="107">
        <f>地区別_有所見者割合!M14</f>
        <v>220063</v>
      </c>
      <c r="E7" s="108">
        <f>地区別_有所見者割合!N14</f>
        <v>29838</v>
      </c>
      <c r="F7" s="100">
        <f>地区別_有所見者割合!O14</f>
        <v>0.13558844512707724</v>
      </c>
    </row>
    <row r="8" spans="1:6" ht="30" customHeight="1">
      <c r="B8" s="249" t="s">
        <v>251</v>
      </c>
      <c r="C8" s="250"/>
      <c r="D8" s="107">
        <f>地区別_有所見者割合!P14</f>
        <v>219987</v>
      </c>
      <c r="E8" s="108">
        <f>地区別_有所見者割合!Q14</f>
        <v>36957</v>
      </c>
      <c r="F8" s="100">
        <f>地区別_有所見者割合!R14</f>
        <v>0.1679962906899044</v>
      </c>
    </row>
    <row r="9" spans="1:6" ht="30" customHeight="1">
      <c r="B9" s="249" t="s">
        <v>86</v>
      </c>
      <c r="C9" s="250"/>
      <c r="D9" s="103">
        <f>地区別_有所見者割合!S14</f>
        <v>219983</v>
      </c>
      <c r="E9" s="108">
        <f>地区別_有所見者割合!T14</f>
        <v>11248</v>
      </c>
      <c r="F9" s="100">
        <f>地区別_有所見者割合!U14</f>
        <v>5.1131223776382718E-2</v>
      </c>
    </row>
    <row r="10" spans="1:6" ht="30" customHeight="1">
      <c r="B10" s="249" t="s">
        <v>252</v>
      </c>
      <c r="C10" s="250"/>
      <c r="D10" s="107">
        <f>地区別_有所見者割合!V14</f>
        <v>219900</v>
      </c>
      <c r="E10" s="108">
        <f>地区別_有所見者割合!W14</f>
        <v>94503</v>
      </c>
      <c r="F10" s="100">
        <f>地区別_有所見者割合!X14</f>
        <v>0.42975443383356071</v>
      </c>
    </row>
    <row r="11" spans="1:6" ht="30" customHeight="1">
      <c r="B11" s="249" t="s">
        <v>253</v>
      </c>
      <c r="C11" s="250"/>
      <c r="D11" s="107">
        <f>地区別_有所見者割合!Y14</f>
        <v>190597</v>
      </c>
      <c r="E11" s="108">
        <f>地区別_有所見者割合!Z14</f>
        <v>76142</v>
      </c>
      <c r="F11" s="100">
        <f>地区別_有所見者割合!AA14</f>
        <v>0.39949212212154439</v>
      </c>
    </row>
    <row r="12" spans="1:6" ht="30" customHeight="1">
      <c r="B12" s="249" t="s">
        <v>254</v>
      </c>
      <c r="C12" s="250"/>
      <c r="D12" s="109">
        <f>地区別_有所見者割合!AB14</f>
        <v>219873</v>
      </c>
      <c r="E12" s="110">
        <f>地区別_有所見者割合!AC14</f>
        <v>133763</v>
      </c>
      <c r="F12" s="101">
        <f>地区別_有所見者割合!AD14</f>
        <v>0.6083648287875274</v>
      </c>
    </row>
    <row r="13" spans="1:6" ht="13.5" customHeight="1">
      <c r="B13" s="87" t="s">
        <v>285</v>
      </c>
      <c r="C13" s="88"/>
      <c r="D13" s="89"/>
      <c r="E13" s="89"/>
      <c r="F13" s="90"/>
    </row>
    <row r="14" spans="1:6" ht="13.5" customHeight="1">
      <c r="B14" s="45" t="s">
        <v>296</v>
      </c>
      <c r="C14" s="88"/>
      <c r="D14" s="89"/>
      <c r="E14" s="89"/>
      <c r="F14" s="90"/>
    </row>
    <row r="15" spans="1:6" ht="13.5" customHeight="1">
      <c r="B15" s="92" t="s">
        <v>271</v>
      </c>
    </row>
    <row r="16" spans="1:6">
      <c r="B16" s="92" t="s">
        <v>272</v>
      </c>
      <c r="C16" s="91"/>
    </row>
    <row r="17" spans="1:5">
      <c r="B17" s="92" t="s">
        <v>273</v>
      </c>
      <c r="C17" s="91"/>
    </row>
    <row r="18" spans="1:5">
      <c r="B18" s="92" t="s">
        <v>274</v>
      </c>
      <c r="C18" s="91"/>
      <c r="E18" s="63" t="s">
        <v>279</v>
      </c>
    </row>
    <row r="19" spans="1:5">
      <c r="B19" s="92" t="s">
        <v>275</v>
      </c>
      <c r="C19" s="91"/>
      <c r="E19" s="63" t="s">
        <v>280</v>
      </c>
    </row>
    <row r="20" spans="1:5">
      <c r="B20" s="92" t="s">
        <v>276</v>
      </c>
      <c r="C20" s="91"/>
      <c r="E20" s="63" t="s">
        <v>281</v>
      </c>
    </row>
    <row r="21" spans="1:5">
      <c r="B21" s="92" t="s">
        <v>277</v>
      </c>
      <c r="C21" s="91"/>
      <c r="E21" s="63" t="s">
        <v>282</v>
      </c>
    </row>
    <row r="22" spans="1:5">
      <c r="B22" s="92" t="s">
        <v>278</v>
      </c>
      <c r="C22" s="91"/>
    </row>
    <row r="23" spans="1:5">
      <c r="B23" s="92"/>
      <c r="C23" s="91"/>
    </row>
    <row r="24" spans="1:5" ht="18" customHeight="1">
      <c r="A24" s="6" t="s">
        <v>217</v>
      </c>
    </row>
    <row r="25" spans="1:5" ht="18" customHeight="1">
      <c r="A25" s="6" t="s">
        <v>187</v>
      </c>
    </row>
    <row r="58" spans="2:6" ht="13.5" customHeight="1">
      <c r="B58" s="87" t="s">
        <v>285</v>
      </c>
      <c r="C58" s="88"/>
      <c r="D58" s="89"/>
      <c r="E58" s="89"/>
      <c r="F58" s="90"/>
    </row>
    <row r="59" spans="2:6" ht="13.5" customHeight="1">
      <c r="B59" s="45" t="s">
        <v>296</v>
      </c>
      <c r="C59" s="88"/>
      <c r="D59" s="89"/>
      <c r="E59" s="89"/>
      <c r="F59" s="90"/>
    </row>
  </sheetData>
  <mergeCells count="10">
    <mergeCell ref="B9:C9"/>
    <mergeCell ref="B10:C10"/>
    <mergeCell ref="B11:C11"/>
    <mergeCell ref="B12:C12"/>
    <mergeCell ref="B3:C3"/>
    <mergeCell ref="B4:C4"/>
    <mergeCell ref="B5:C5"/>
    <mergeCell ref="B6:C6"/>
    <mergeCell ref="B7:C7"/>
    <mergeCell ref="B8:C8"/>
  </mergeCells>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dimension ref="A1:BH19"/>
  <sheetViews>
    <sheetView showGridLines="0" zoomScaleNormal="100" zoomScaleSheetLayoutView="100" workbookViewId="0"/>
  </sheetViews>
  <sheetFormatPr defaultColWidth="9" defaultRowHeight="13.5"/>
  <cols>
    <col min="1" max="1" width="4.625" style="6" customWidth="1"/>
    <col min="2" max="2" width="3.25" style="6" customWidth="1"/>
    <col min="3" max="3" width="13.625" style="6" customWidth="1"/>
    <col min="4" max="5" width="9.125" style="6" customWidth="1"/>
    <col min="6" max="6" width="9.625" style="6" customWidth="1"/>
    <col min="7" max="8" width="9.125" style="6" customWidth="1"/>
    <col min="9" max="9" width="9.625" style="6" customWidth="1"/>
    <col min="10" max="11" width="9.125" style="6" customWidth="1"/>
    <col min="12" max="12" width="9.625" style="6" customWidth="1"/>
    <col min="13" max="14" width="9.125" style="6" customWidth="1"/>
    <col min="15" max="15" width="9.625" style="6" customWidth="1"/>
    <col min="16" max="17" width="9.125" style="6" customWidth="1"/>
    <col min="18" max="18" width="9.625" style="6" customWidth="1"/>
    <col min="19" max="20" width="9.125" style="6" customWidth="1"/>
    <col min="21" max="21" width="9.625" style="6" customWidth="1"/>
    <col min="22" max="23" width="9.125" style="6" customWidth="1"/>
    <col min="24" max="24" width="9.625" style="6" customWidth="1"/>
    <col min="25" max="26" width="9.125" style="6" customWidth="1"/>
    <col min="27" max="27" width="9.625" style="6" customWidth="1"/>
    <col min="28" max="29" width="9.125" style="6" customWidth="1"/>
    <col min="30" max="30" width="9.625" style="6" customWidth="1"/>
    <col min="31" max="31" width="9" style="6"/>
    <col min="32" max="32" width="12.25" style="6" customWidth="1"/>
    <col min="33" max="33" width="9" style="6"/>
    <col min="34" max="34" width="12.25" style="6" customWidth="1"/>
    <col min="35" max="35" width="9" style="6"/>
    <col min="36" max="36" width="12.25" style="6" customWidth="1"/>
    <col min="37" max="37" width="9" style="6"/>
    <col min="38" max="38" width="12.25" style="6" customWidth="1"/>
    <col min="39" max="39" width="9" style="6"/>
    <col min="40" max="40" width="12.25" style="6" customWidth="1"/>
    <col min="41" max="41" width="9" style="6"/>
    <col min="42" max="42" width="12.25" style="6" customWidth="1"/>
    <col min="43" max="43" width="9" style="6"/>
    <col min="44" max="44" width="12.25" style="6" customWidth="1"/>
    <col min="45" max="45" width="9" style="6"/>
    <col min="46" max="46" width="12.25" style="6" customWidth="1"/>
    <col min="47" max="47" width="9" style="6"/>
    <col min="48" max="48" width="12.25" style="6" customWidth="1"/>
    <col min="49" max="16384" width="9" style="6"/>
  </cols>
  <sheetData>
    <row r="1" spans="1:60" ht="16.5" customHeight="1">
      <c r="A1" s="6" t="s">
        <v>217</v>
      </c>
    </row>
    <row r="2" spans="1:60" ht="16.5" customHeight="1">
      <c r="A2" s="6" t="s">
        <v>188</v>
      </c>
      <c r="D2" s="28" t="s">
        <v>298</v>
      </c>
    </row>
    <row r="3" spans="1:60" ht="16.5" customHeight="1">
      <c r="B3" s="214"/>
      <c r="C3" s="216" t="s">
        <v>129</v>
      </c>
      <c r="D3" s="214" t="s">
        <v>81</v>
      </c>
      <c r="E3" s="231"/>
      <c r="F3" s="237"/>
      <c r="G3" s="214" t="s">
        <v>82</v>
      </c>
      <c r="H3" s="231"/>
      <c r="I3" s="237"/>
      <c r="J3" s="214" t="s">
        <v>83</v>
      </c>
      <c r="K3" s="231"/>
      <c r="L3" s="237"/>
      <c r="M3" s="214" t="s">
        <v>84</v>
      </c>
      <c r="N3" s="231"/>
      <c r="O3" s="231"/>
      <c r="P3" s="214" t="s">
        <v>85</v>
      </c>
      <c r="Q3" s="231"/>
      <c r="R3" s="237"/>
      <c r="S3" s="214" t="s">
        <v>86</v>
      </c>
      <c r="T3" s="231"/>
      <c r="U3" s="237"/>
      <c r="V3" s="214" t="s">
        <v>87</v>
      </c>
      <c r="W3" s="231"/>
      <c r="X3" s="237"/>
      <c r="Y3" s="214" t="s">
        <v>88</v>
      </c>
      <c r="Z3" s="231"/>
      <c r="AA3" s="237"/>
      <c r="AB3" s="214" t="s">
        <v>254</v>
      </c>
      <c r="AC3" s="231"/>
      <c r="AD3" s="237"/>
    </row>
    <row r="4" spans="1:60" ht="16.5" customHeight="1">
      <c r="B4" s="233"/>
      <c r="C4" s="216"/>
      <c r="D4" s="215"/>
      <c r="E4" s="232"/>
      <c r="F4" s="238"/>
      <c r="G4" s="215"/>
      <c r="H4" s="232"/>
      <c r="I4" s="238"/>
      <c r="J4" s="215"/>
      <c r="K4" s="232"/>
      <c r="L4" s="238"/>
      <c r="M4" s="215"/>
      <c r="N4" s="232"/>
      <c r="O4" s="232"/>
      <c r="P4" s="215"/>
      <c r="Q4" s="232"/>
      <c r="R4" s="238"/>
      <c r="S4" s="215"/>
      <c r="T4" s="232"/>
      <c r="U4" s="238"/>
      <c r="V4" s="215"/>
      <c r="W4" s="232"/>
      <c r="X4" s="238"/>
      <c r="Y4" s="215"/>
      <c r="Z4" s="232"/>
      <c r="AA4" s="238"/>
      <c r="AB4" s="215"/>
      <c r="AC4" s="232"/>
      <c r="AD4" s="238"/>
      <c r="AF4" s="28" t="s">
        <v>235</v>
      </c>
    </row>
    <row r="5" spans="1:60" ht="48">
      <c r="B5" s="215"/>
      <c r="C5" s="216"/>
      <c r="D5" s="24" t="s">
        <v>80</v>
      </c>
      <c r="E5" s="22" t="s">
        <v>73</v>
      </c>
      <c r="F5" s="21" t="s">
        <v>261</v>
      </c>
      <c r="G5" s="24" t="s">
        <v>80</v>
      </c>
      <c r="H5" s="22" t="s">
        <v>73</v>
      </c>
      <c r="I5" s="21" t="s">
        <v>261</v>
      </c>
      <c r="J5" s="24" t="s">
        <v>80</v>
      </c>
      <c r="K5" s="22" t="s">
        <v>73</v>
      </c>
      <c r="L5" s="21" t="s">
        <v>261</v>
      </c>
      <c r="M5" s="24" t="s">
        <v>80</v>
      </c>
      <c r="N5" s="22" t="s">
        <v>73</v>
      </c>
      <c r="O5" s="21" t="s">
        <v>261</v>
      </c>
      <c r="P5" s="24" t="s">
        <v>80</v>
      </c>
      <c r="Q5" s="22" t="s">
        <v>73</v>
      </c>
      <c r="R5" s="21" t="s">
        <v>261</v>
      </c>
      <c r="S5" s="24" t="s">
        <v>80</v>
      </c>
      <c r="T5" s="22" t="s">
        <v>73</v>
      </c>
      <c r="U5" s="21" t="s">
        <v>261</v>
      </c>
      <c r="V5" s="24" t="s">
        <v>80</v>
      </c>
      <c r="W5" s="22" t="s">
        <v>73</v>
      </c>
      <c r="X5" s="21" t="s">
        <v>261</v>
      </c>
      <c r="Y5" s="24" t="s">
        <v>80</v>
      </c>
      <c r="Z5" s="22" t="s">
        <v>73</v>
      </c>
      <c r="AA5" s="21" t="s">
        <v>261</v>
      </c>
      <c r="AB5" s="24" t="s">
        <v>80</v>
      </c>
      <c r="AC5" s="22" t="s">
        <v>73</v>
      </c>
      <c r="AD5" s="21" t="s">
        <v>261</v>
      </c>
      <c r="AF5" s="219" t="s">
        <v>197</v>
      </c>
      <c r="AG5" s="220"/>
      <c r="AH5" s="219" t="s">
        <v>198</v>
      </c>
      <c r="AI5" s="220"/>
      <c r="AJ5" s="219" t="s">
        <v>199</v>
      </c>
      <c r="AK5" s="220"/>
      <c r="AL5" s="219" t="s">
        <v>200</v>
      </c>
      <c r="AM5" s="220"/>
      <c r="AN5" s="219" t="s">
        <v>201</v>
      </c>
      <c r="AO5" s="220"/>
      <c r="AP5" s="219" t="s">
        <v>202</v>
      </c>
      <c r="AQ5" s="220"/>
      <c r="AR5" s="219" t="s">
        <v>203</v>
      </c>
      <c r="AS5" s="220"/>
      <c r="AT5" s="219" t="s">
        <v>204</v>
      </c>
      <c r="AU5" s="220"/>
      <c r="AV5" s="219" t="s">
        <v>205</v>
      </c>
      <c r="AW5" s="220"/>
      <c r="AY5" s="180" t="s">
        <v>197</v>
      </c>
      <c r="AZ5" s="180" t="s">
        <v>198</v>
      </c>
      <c r="BA5" s="180" t="s">
        <v>199</v>
      </c>
      <c r="BB5" s="180" t="s">
        <v>200</v>
      </c>
      <c r="BC5" s="180" t="s">
        <v>201</v>
      </c>
      <c r="BD5" s="180" t="s">
        <v>202</v>
      </c>
      <c r="BE5" s="180" t="s">
        <v>203</v>
      </c>
      <c r="BF5" s="180" t="s">
        <v>204</v>
      </c>
      <c r="BG5" s="180" t="s">
        <v>205</v>
      </c>
      <c r="BH5" s="179"/>
    </row>
    <row r="6" spans="1:60" s="51" customFormat="1" ht="13.5" customHeight="1">
      <c r="B6" s="54">
        <v>1</v>
      </c>
      <c r="C6" s="47" t="s">
        <v>182</v>
      </c>
      <c r="D6" s="104">
        <v>36303</v>
      </c>
      <c r="E6" s="105">
        <v>7968</v>
      </c>
      <c r="F6" s="55">
        <f>IFERROR(E6/D6,"-")</f>
        <v>0.21948599289314932</v>
      </c>
      <c r="G6" s="104">
        <v>12829</v>
      </c>
      <c r="H6" s="105">
        <v>4587</v>
      </c>
      <c r="I6" s="55">
        <f>IFERROR(H6/G6,"-")</f>
        <v>0.35754930236183646</v>
      </c>
      <c r="J6" s="104">
        <v>36285</v>
      </c>
      <c r="K6" s="105">
        <v>22669</v>
      </c>
      <c r="L6" s="55">
        <f>IFERROR(K6/J6,"-")</f>
        <v>0.6247485186716274</v>
      </c>
      <c r="M6" s="104">
        <v>36283</v>
      </c>
      <c r="N6" s="105">
        <v>4863</v>
      </c>
      <c r="O6" s="55">
        <f>IFERROR(N6/M6,"-")</f>
        <v>0.13402971088388502</v>
      </c>
      <c r="P6" s="104">
        <v>36244</v>
      </c>
      <c r="Q6" s="105">
        <v>5707</v>
      </c>
      <c r="R6" s="55">
        <f>IFERROR(Q6/P6,"-")</f>
        <v>0.15746054519368724</v>
      </c>
      <c r="S6" s="104">
        <v>36241</v>
      </c>
      <c r="T6" s="105">
        <v>1646</v>
      </c>
      <c r="U6" s="55">
        <f>IFERROR(T6/S6,"-")</f>
        <v>4.5418172787726606E-2</v>
      </c>
      <c r="V6" s="104">
        <v>36242</v>
      </c>
      <c r="W6" s="105">
        <v>16344</v>
      </c>
      <c r="X6" s="55">
        <f>IFERROR(W6/V6,"-")</f>
        <v>0.4509684895977043</v>
      </c>
      <c r="Y6" s="104">
        <v>33105</v>
      </c>
      <c r="Z6" s="105">
        <v>13099</v>
      </c>
      <c r="AA6" s="55">
        <f>IFERROR(Z6/Y6,"-")</f>
        <v>0.3956804108140764</v>
      </c>
      <c r="AB6" s="104">
        <v>36230</v>
      </c>
      <c r="AC6" s="105">
        <v>24289</v>
      </c>
      <c r="AD6" s="55">
        <f>IFERROR(AC6/AB6,"-")</f>
        <v>0.67041126138559204</v>
      </c>
      <c r="AF6" s="32" t="str">
        <f>INDEX($C$6:$C$13,MATCH(AG6,F$6:F$13,0))</f>
        <v>中河内医療圏</v>
      </c>
      <c r="AG6" s="99">
        <f>LARGE(F$6:F$13,ROW(A1))</f>
        <v>0.26039076376554177</v>
      </c>
      <c r="AH6" s="32" t="str">
        <f>INDEX($C$6:$C$13,MATCH(AI6,I$6:I$13,0))</f>
        <v>北河内医療圏</v>
      </c>
      <c r="AI6" s="99">
        <f>LARGE(I$6:I$13,ROW(C1))</f>
        <v>0.38669047842842375</v>
      </c>
      <c r="AJ6" s="32" t="str">
        <f>INDEX($C$6:$C$13,MATCH(AK6,L$6:L$13,0))</f>
        <v>堺市医療圏</v>
      </c>
      <c r="AK6" s="99">
        <f>LARGE(L$6:L$13,ROW(E1))</f>
        <v>0.64947774059426022</v>
      </c>
      <c r="AL6" s="32" t="str">
        <f>INDEX($C$6:$C$13,MATCH(AM6,O$6:O$13,0))</f>
        <v>堺市医療圏</v>
      </c>
      <c r="AM6" s="99">
        <f>LARGE(O$6:O$13,ROW(G1))</f>
        <v>0.15005070993914807</v>
      </c>
      <c r="AN6" s="32" t="str">
        <f>INDEX($C$6:$C$13,MATCH(AO6,R$6:R$13,0))</f>
        <v>堺市医療圏</v>
      </c>
      <c r="AO6" s="99">
        <f>LARGE(R$6:R$13,ROW(I1))</f>
        <v>0.18466298118375007</v>
      </c>
      <c r="AP6" s="32" t="str">
        <f>INDEX($C$6:$C$13,MATCH(AQ6,U$6:U$13,0))</f>
        <v>泉州医療圏</v>
      </c>
      <c r="AQ6" s="99">
        <f>LARGE(U$6:U$13,ROW(K1))</f>
        <v>6.1009012192966956E-2</v>
      </c>
      <c r="AR6" s="32" t="str">
        <f>INDEX($C$6:$C$13,MATCH(AS6,X$6:X$13,0))</f>
        <v>豊能医療圏</v>
      </c>
      <c r="AS6" s="99">
        <f>LARGE(X$6:X$13,ROW(M1))</f>
        <v>0.4509684895977043</v>
      </c>
      <c r="AT6" s="32" t="str">
        <f>INDEX($C$6:$C$13,MATCH(AU6,AA$6:AA$13,0))</f>
        <v>堺市医療圏</v>
      </c>
      <c r="AU6" s="99">
        <f>LARGE(AA$6:AA$13,ROW(O1))</f>
        <v>0.43692600021112638</v>
      </c>
      <c r="AV6" s="32" t="str">
        <f>INDEX($C$6:$C$13,MATCH(AW6,AD$6:AD$13,0))</f>
        <v>豊能医療圏</v>
      </c>
      <c r="AW6" s="99">
        <f>LARGE(AD$6:AD$13,ROW(Q1))</f>
        <v>0.67041126138559204</v>
      </c>
      <c r="AY6" s="124">
        <f>$F$14</f>
        <v>0.24049022325424993</v>
      </c>
      <c r="AZ6" s="124">
        <f>$I$14</f>
        <v>0.37096641984753681</v>
      </c>
      <c r="BA6" s="124">
        <f>$L$14</f>
        <v>0.62650230144629881</v>
      </c>
      <c r="BB6" s="124">
        <f>$O$14</f>
        <v>0.13558844512707724</v>
      </c>
      <c r="BC6" s="124">
        <f>$R$14</f>
        <v>0.1679962906899044</v>
      </c>
      <c r="BD6" s="124">
        <f>$U$14</f>
        <v>5.1131223776382718E-2</v>
      </c>
      <c r="BE6" s="124">
        <f>$X$14</f>
        <v>0.42975443383356071</v>
      </c>
      <c r="BF6" s="124">
        <f>$AA$14</f>
        <v>0.39949212212154439</v>
      </c>
      <c r="BG6" s="124">
        <f>$AD$14</f>
        <v>0.6083648287875274</v>
      </c>
      <c r="BH6" s="106">
        <v>0</v>
      </c>
    </row>
    <row r="7" spans="1:60" s="51" customFormat="1">
      <c r="B7" s="54">
        <v>2</v>
      </c>
      <c r="C7" s="47" t="s">
        <v>7</v>
      </c>
      <c r="D7" s="104">
        <v>25358</v>
      </c>
      <c r="E7" s="105">
        <v>5781</v>
      </c>
      <c r="F7" s="55">
        <f t="shared" ref="F7:F13" si="0">IFERROR(E7/D7,"-")</f>
        <v>0.22797539238110262</v>
      </c>
      <c r="G7" s="104">
        <v>11169</v>
      </c>
      <c r="H7" s="105">
        <v>4127</v>
      </c>
      <c r="I7" s="55">
        <f t="shared" ref="I7:I14" si="1">IFERROR(H7/G7,"-")</f>
        <v>0.36950487957740175</v>
      </c>
      <c r="J7" s="104">
        <v>25358</v>
      </c>
      <c r="K7" s="105">
        <v>15569</v>
      </c>
      <c r="L7" s="55">
        <f t="shared" ref="L7:L14" si="2">IFERROR(K7/J7,"-")</f>
        <v>0.61396797854720409</v>
      </c>
      <c r="M7" s="104">
        <v>25354</v>
      </c>
      <c r="N7" s="105">
        <v>3456</v>
      </c>
      <c r="O7" s="55">
        <f t="shared" ref="O7:O11" si="3">IFERROR(N7/M7,"-")</f>
        <v>0.13630985248875918</v>
      </c>
      <c r="P7" s="104">
        <v>25353</v>
      </c>
      <c r="Q7" s="105">
        <v>3715</v>
      </c>
      <c r="R7" s="55">
        <f t="shared" ref="R7:R14" si="4">IFERROR(Q7/P7,"-")</f>
        <v>0.14653098252672267</v>
      </c>
      <c r="S7" s="104">
        <v>25353</v>
      </c>
      <c r="T7" s="105">
        <v>1188</v>
      </c>
      <c r="U7" s="55">
        <f t="shared" ref="U7:U14" si="5">IFERROR(T7/S7,"-")</f>
        <v>4.6858359957401494E-2</v>
      </c>
      <c r="V7" s="104">
        <v>25352</v>
      </c>
      <c r="W7" s="105">
        <v>10342</v>
      </c>
      <c r="X7" s="55">
        <f t="shared" ref="X7:X14" si="6">IFERROR(W7/V7,"-")</f>
        <v>0.40793625749447776</v>
      </c>
      <c r="Y7" s="104">
        <v>22208</v>
      </c>
      <c r="Z7" s="105">
        <v>8803</v>
      </c>
      <c r="AA7" s="55">
        <f t="shared" ref="AA7:AA14" si="7">IFERROR(Z7/Y7,"-")</f>
        <v>0.39638868876080691</v>
      </c>
      <c r="AB7" s="104">
        <v>25348</v>
      </c>
      <c r="AC7" s="105">
        <v>15292</v>
      </c>
      <c r="AD7" s="55">
        <f t="shared" ref="AD7:AD14" si="8">IFERROR(AC7/AB7,"-")</f>
        <v>0.60328231024143919</v>
      </c>
      <c r="AF7" s="32" t="str">
        <f t="shared" ref="AF7:AF13" si="9">INDEX($C$6:$C$13,MATCH(AG7,F$6:F$13,0))</f>
        <v>大阪市医療圏</v>
      </c>
      <c r="AG7" s="99">
        <f t="shared" ref="AG7:AG13" si="10">LARGE(F$6:F$13,ROW(A2))</f>
        <v>0.25295369877594465</v>
      </c>
      <c r="AH7" s="32" t="str">
        <f t="shared" ref="AH7:AH13" si="11">INDEX($C$6:$C$13,MATCH(AI7,I$6:I$13,0))</f>
        <v>堺市医療圏</v>
      </c>
      <c r="AI7" s="99">
        <f t="shared" ref="AI7:AI13" si="12">LARGE(I$6:I$13,ROW(C2))</f>
        <v>0.37603206412825652</v>
      </c>
      <c r="AJ7" s="32" t="str">
        <f t="shared" ref="AJ7:AJ13" si="13">INDEX($C$6:$C$13,MATCH(AK7,L$6:L$13,0))</f>
        <v>中河内医療圏</v>
      </c>
      <c r="AK7" s="99">
        <f t="shared" ref="AK7:AK13" si="14">LARGE(L$6:L$13,ROW(E2))</f>
        <v>0.6398526932292129</v>
      </c>
      <c r="AL7" s="32" t="str">
        <f t="shared" ref="AL7:AL13" si="15">INDEX($C$6:$C$13,MATCH(AM7,O$6:O$13,0))</f>
        <v>北河内医療圏</v>
      </c>
      <c r="AM7" s="99">
        <f t="shared" ref="AM7:AM13" si="16">LARGE(O$6:O$13,ROW(G2))</f>
        <v>0.14053754843471308</v>
      </c>
      <c r="AN7" s="32" t="str">
        <f t="shared" ref="AN7:AN13" si="17">INDEX($C$6:$C$13,MATCH(AO7,R$6:R$13,0))</f>
        <v>大阪市医療圏</v>
      </c>
      <c r="AO7" s="99">
        <f t="shared" ref="AO7:AO13" si="18">LARGE(R$6:R$13,ROW(I2))</f>
        <v>0.17699020859940401</v>
      </c>
      <c r="AP7" s="32" t="str">
        <f t="shared" ref="AP7:AP13" si="19">INDEX($C$6:$C$13,MATCH(AQ7,U$6:U$13,0))</f>
        <v>堺市医療圏</v>
      </c>
      <c r="AQ7" s="99">
        <f t="shared" ref="AQ7:AQ13" si="20">LARGE(U$6:U$13,ROW(K2))</f>
        <v>5.3862149414211087E-2</v>
      </c>
      <c r="AR7" s="32" t="str">
        <f t="shared" ref="AR7:AR13" si="21">INDEX($C$6:$C$13,MATCH(AS7,X$6:X$13,0))</f>
        <v>中河内医療圏</v>
      </c>
      <c r="AS7" s="99">
        <f t="shared" ref="AS7:AS13" si="22">LARGE(X$6:X$13,ROW(M2))</f>
        <v>0.44585760661715657</v>
      </c>
      <c r="AT7" s="32" t="str">
        <f t="shared" ref="AT7:AT13" si="23">INDEX($C$6:$C$13,MATCH(AU7,AA$6:AA$13,0))</f>
        <v>泉州医療圏</v>
      </c>
      <c r="AU7" s="99">
        <f t="shared" ref="AU7:AU13" si="24">LARGE(AA$6:AA$13,ROW(O2))</f>
        <v>0.40833553152202584</v>
      </c>
      <c r="AV7" s="32" t="str">
        <f t="shared" ref="AV7:AV13" si="25">INDEX($C$6:$C$13,MATCH(AW7,AD$6:AD$13,0))</f>
        <v>堺市医療圏</v>
      </c>
      <c r="AW7" s="99">
        <f t="shared" ref="AW7:AW13" si="26">LARGE(AD$6:AD$13,ROW(Q2))</f>
        <v>0.61205713414324203</v>
      </c>
      <c r="AY7" s="124">
        <f t="shared" ref="AY7:AY13" si="27">$F$14</f>
        <v>0.24049022325424993</v>
      </c>
      <c r="AZ7" s="124">
        <f t="shared" ref="AZ7:AZ13" si="28">$I$14</f>
        <v>0.37096641984753681</v>
      </c>
      <c r="BA7" s="124">
        <f t="shared" ref="BA7:BA13" si="29">$L$14</f>
        <v>0.62650230144629881</v>
      </c>
      <c r="BB7" s="124">
        <f t="shared" ref="BB7:BB13" si="30">$O$14</f>
        <v>0.13558844512707724</v>
      </c>
      <c r="BC7" s="124">
        <f t="shared" ref="BC7:BC13" si="31">$R$14</f>
        <v>0.1679962906899044</v>
      </c>
      <c r="BD7" s="124">
        <f t="shared" ref="BD7:BD13" si="32">$U$14</f>
        <v>5.1131223776382718E-2</v>
      </c>
      <c r="BE7" s="124">
        <f t="shared" ref="BE7:BE13" si="33">$X$14</f>
        <v>0.42975443383356071</v>
      </c>
      <c r="BF7" s="124">
        <f t="shared" ref="BF7:BF13" si="34">$AA$14</f>
        <v>0.39949212212154439</v>
      </c>
      <c r="BG7" s="124">
        <f t="shared" ref="BG7:BG13" si="35">$AD$14</f>
        <v>0.6083648287875274</v>
      </c>
      <c r="BH7" s="106">
        <v>0</v>
      </c>
    </row>
    <row r="8" spans="1:60" s="51" customFormat="1">
      <c r="B8" s="54">
        <v>3</v>
      </c>
      <c r="C8" s="47" t="s">
        <v>12</v>
      </c>
      <c r="D8" s="104">
        <v>32520</v>
      </c>
      <c r="E8" s="105">
        <v>8068</v>
      </c>
      <c r="F8" s="55">
        <f t="shared" si="0"/>
        <v>0.24809348093480935</v>
      </c>
      <c r="G8" s="104">
        <v>10639</v>
      </c>
      <c r="H8" s="105">
        <v>4114</v>
      </c>
      <c r="I8" s="55">
        <f t="shared" si="1"/>
        <v>0.38669047842842375</v>
      </c>
      <c r="J8" s="104">
        <v>32521</v>
      </c>
      <c r="K8" s="105">
        <v>20580</v>
      </c>
      <c r="L8" s="55">
        <f t="shared" si="2"/>
        <v>0.63282186894621939</v>
      </c>
      <c r="M8" s="104">
        <v>32518</v>
      </c>
      <c r="N8" s="105">
        <v>4570</v>
      </c>
      <c r="O8" s="55">
        <f t="shared" si="3"/>
        <v>0.14053754843471308</v>
      </c>
      <c r="P8" s="104">
        <v>32513</v>
      </c>
      <c r="Q8" s="105">
        <v>5579</v>
      </c>
      <c r="R8" s="55">
        <f>IFERROR(Q8/P8,"-")</f>
        <v>0.17159290130101806</v>
      </c>
      <c r="S8" s="104">
        <v>32513</v>
      </c>
      <c r="T8" s="105">
        <v>1652</v>
      </c>
      <c r="U8" s="55">
        <f t="shared" si="5"/>
        <v>5.0810445052748135E-2</v>
      </c>
      <c r="V8" s="104">
        <v>32513</v>
      </c>
      <c r="W8" s="105">
        <v>14042</v>
      </c>
      <c r="X8" s="55">
        <f t="shared" si="6"/>
        <v>0.43188878294835914</v>
      </c>
      <c r="Y8" s="104">
        <v>26504</v>
      </c>
      <c r="Z8" s="105">
        <v>10576</v>
      </c>
      <c r="AA8" s="55">
        <f t="shared" si="7"/>
        <v>0.3990341080591609</v>
      </c>
      <c r="AB8" s="104">
        <v>32508</v>
      </c>
      <c r="AC8" s="105">
        <v>19263</v>
      </c>
      <c r="AD8" s="55">
        <f t="shared" si="8"/>
        <v>0.59256183093392401</v>
      </c>
      <c r="AF8" s="32" t="str">
        <f t="shared" si="9"/>
        <v>北河内医療圏</v>
      </c>
      <c r="AG8" s="99">
        <f t="shared" si="10"/>
        <v>0.24809348093480935</v>
      </c>
      <c r="AH8" s="32" t="str">
        <f t="shared" si="11"/>
        <v>中河内医療圏</v>
      </c>
      <c r="AI8" s="99">
        <f t="shared" si="12"/>
        <v>0.37456930087807044</v>
      </c>
      <c r="AJ8" s="32" t="str">
        <f t="shared" si="13"/>
        <v>泉州医療圏</v>
      </c>
      <c r="AK8" s="99">
        <f t="shared" si="14"/>
        <v>0.6389257001501899</v>
      </c>
      <c r="AL8" s="32" t="str">
        <f t="shared" si="15"/>
        <v>中河内医療圏</v>
      </c>
      <c r="AM8" s="99">
        <f t="shared" si="16"/>
        <v>0.13830589696942805</v>
      </c>
      <c r="AN8" s="32" t="str">
        <f t="shared" si="17"/>
        <v>泉州医療圏</v>
      </c>
      <c r="AO8" s="99">
        <f t="shared" si="18"/>
        <v>0.17436826294398303</v>
      </c>
      <c r="AP8" s="32" t="str">
        <f t="shared" si="19"/>
        <v>南河内医療圏</v>
      </c>
      <c r="AQ8" s="99">
        <f t="shared" si="20"/>
        <v>5.2564157308168581E-2</v>
      </c>
      <c r="AR8" s="32" t="str">
        <f t="shared" si="21"/>
        <v>堺市医療圏</v>
      </c>
      <c r="AS8" s="99">
        <f t="shared" si="22"/>
        <v>0.43279569892473119</v>
      </c>
      <c r="AT8" s="32" t="str">
        <f t="shared" si="23"/>
        <v>大阪市医療圏</v>
      </c>
      <c r="AU8" s="99">
        <f t="shared" si="24"/>
        <v>0.40092455737601812</v>
      </c>
      <c r="AV8" s="32" t="str">
        <f t="shared" si="25"/>
        <v>三島医療圏</v>
      </c>
      <c r="AW8" s="99">
        <f t="shared" si="26"/>
        <v>0.60328231024143919</v>
      </c>
      <c r="AY8" s="124">
        <f t="shared" si="27"/>
        <v>0.24049022325424993</v>
      </c>
      <c r="AZ8" s="124">
        <f t="shared" si="28"/>
        <v>0.37096641984753681</v>
      </c>
      <c r="BA8" s="124">
        <f t="shared" si="29"/>
        <v>0.62650230144629881</v>
      </c>
      <c r="BB8" s="124">
        <f t="shared" si="30"/>
        <v>0.13558844512707724</v>
      </c>
      <c r="BC8" s="124">
        <f t="shared" si="31"/>
        <v>0.1679962906899044</v>
      </c>
      <c r="BD8" s="124">
        <f t="shared" si="32"/>
        <v>5.1131223776382718E-2</v>
      </c>
      <c r="BE8" s="124">
        <f t="shared" si="33"/>
        <v>0.42975443383356071</v>
      </c>
      <c r="BF8" s="124">
        <f t="shared" si="34"/>
        <v>0.39949212212154439</v>
      </c>
      <c r="BG8" s="124">
        <f t="shared" si="35"/>
        <v>0.6083648287875274</v>
      </c>
      <c r="BH8" s="106">
        <v>0</v>
      </c>
    </row>
    <row r="9" spans="1:60" s="51" customFormat="1">
      <c r="B9" s="54">
        <v>4</v>
      </c>
      <c r="C9" s="47" t="s">
        <v>20</v>
      </c>
      <c r="D9" s="104">
        <v>22520</v>
      </c>
      <c r="E9" s="105">
        <v>5864</v>
      </c>
      <c r="F9" s="55">
        <f t="shared" si="0"/>
        <v>0.26039076376554177</v>
      </c>
      <c r="G9" s="104">
        <v>8997</v>
      </c>
      <c r="H9" s="105">
        <v>3370</v>
      </c>
      <c r="I9" s="55">
        <f t="shared" si="1"/>
        <v>0.37456930087807044</v>
      </c>
      <c r="J9" s="104">
        <v>22538</v>
      </c>
      <c r="K9" s="105">
        <v>14421</v>
      </c>
      <c r="L9" s="55">
        <f t="shared" si="2"/>
        <v>0.6398526932292129</v>
      </c>
      <c r="M9" s="104">
        <v>22537</v>
      </c>
      <c r="N9" s="105">
        <v>3117</v>
      </c>
      <c r="O9" s="55">
        <f t="shared" si="3"/>
        <v>0.13830589696942805</v>
      </c>
      <c r="P9" s="104">
        <v>22521</v>
      </c>
      <c r="Q9" s="105">
        <v>3862</v>
      </c>
      <c r="R9" s="55">
        <f>IFERROR(Q9/P9,"-")</f>
        <v>0.17148439234492252</v>
      </c>
      <c r="S9" s="104">
        <v>22520</v>
      </c>
      <c r="T9" s="105">
        <v>1179</v>
      </c>
      <c r="U9" s="55">
        <f t="shared" si="5"/>
        <v>5.2353463587921846E-2</v>
      </c>
      <c r="V9" s="104">
        <v>22487</v>
      </c>
      <c r="W9" s="105">
        <v>10026</v>
      </c>
      <c r="X9" s="55">
        <f t="shared" si="6"/>
        <v>0.44585760661715657</v>
      </c>
      <c r="Y9" s="104">
        <v>18856</v>
      </c>
      <c r="Z9" s="105">
        <v>6836</v>
      </c>
      <c r="AA9" s="55">
        <f t="shared" si="7"/>
        <v>0.36253712346202799</v>
      </c>
      <c r="AB9" s="104">
        <v>22519</v>
      </c>
      <c r="AC9" s="105">
        <v>13118</v>
      </c>
      <c r="AD9" s="55">
        <f t="shared" si="8"/>
        <v>0.58253030774013059</v>
      </c>
      <c r="AF9" s="32" t="str">
        <f t="shared" si="9"/>
        <v>泉州医療圏</v>
      </c>
      <c r="AG9" s="99">
        <f t="shared" si="10"/>
        <v>0.24237872227622162</v>
      </c>
      <c r="AH9" s="32" t="str">
        <f t="shared" si="11"/>
        <v>泉州医療圏</v>
      </c>
      <c r="AI9" s="99">
        <f t="shared" si="12"/>
        <v>0.37207547169811322</v>
      </c>
      <c r="AJ9" s="32" t="str">
        <f t="shared" si="13"/>
        <v>北河内医療圏</v>
      </c>
      <c r="AK9" s="99">
        <f t="shared" si="14"/>
        <v>0.63282186894621939</v>
      </c>
      <c r="AL9" s="32" t="str">
        <f t="shared" si="15"/>
        <v>三島医療圏</v>
      </c>
      <c r="AM9" s="99">
        <f t="shared" si="16"/>
        <v>0.13630985248875918</v>
      </c>
      <c r="AN9" s="32" t="str">
        <f t="shared" si="17"/>
        <v>北河内医療圏</v>
      </c>
      <c r="AO9" s="99">
        <f t="shared" si="18"/>
        <v>0.17159290130101806</v>
      </c>
      <c r="AP9" s="32" t="str">
        <f t="shared" si="19"/>
        <v>中河内医療圏</v>
      </c>
      <c r="AQ9" s="99">
        <f t="shared" si="20"/>
        <v>5.2353463587921846E-2</v>
      </c>
      <c r="AR9" s="32" t="str">
        <f t="shared" si="21"/>
        <v>北河内医療圏</v>
      </c>
      <c r="AS9" s="99">
        <f t="shared" si="22"/>
        <v>0.43188878294835914</v>
      </c>
      <c r="AT9" s="32" t="str">
        <f t="shared" si="23"/>
        <v>北河内医療圏</v>
      </c>
      <c r="AU9" s="99">
        <f t="shared" si="24"/>
        <v>0.3990341080591609</v>
      </c>
      <c r="AV9" s="32" t="str">
        <f t="shared" si="25"/>
        <v>南河内医療圏</v>
      </c>
      <c r="AW9" s="99">
        <f t="shared" si="26"/>
        <v>0.6005551996583387</v>
      </c>
      <c r="AY9" s="124">
        <f t="shared" si="27"/>
        <v>0.24049022325424993</v>
      </c>
      <c r="AZ9" s="124">
        <f t="shared" si="28"/>
        <v>0.37096641984753681</v>
      </c>
      <c r="BA9" s="124">
        <f t="shared" si="29"/>
        <v>0.62650230144629881</v>
      </c>
      <c r="BB9" s="124">
        <f t="shared" si="30"/>
        <v>0.13558844512707724</v>
      </c>
      <c r="BC9" s="124">
        <f t="shared" si="31"/>
        <v>0.1679962906899044</v>
      </c>
      <c r="BD9" s="124">
        <f t="shared" si="32"/>
        <v>5.1131223776382718E-2</v>
      </c>
      <c r="BE9" s="124">
        <f t="shared" si="33"/>
        <v>0.42975443383356071</v>
      </c>
      <c r="BF9" s="124">
        <f t="shared" si="34"/>
        <v>0.39949212212154439</v>
      </c>
      <c r="BG9" s="124">
        <f t="shared" si="35"/>
        <v>0.6083648287875274</v>
      </c>
      <c r="BH9" s="106">
        <v>0</v>
      </c>
    </row>
    <row r="10" spans="1:60" s="51" customFormat="1">
      <c r="B10" s="54">
        <v>5</v>
      </c>
      <c r="C10" s="47" t="s">
        <v>24</v>
      </c>
      <c r="D10" s="104">
        <v>23429</v>
      </c>
      <c r="E10" s="105">
        <v>5533</v>
      </c>
      <c r="F10" s="55">
        <f t="shared" si="0"/>
        <v>0.23616031414059499</v>
      </c>
      <c r="G10" s="104">
        <v>3190</v>
      </c>
      <c r="H10" s="105">
        <v>1168</v>
      </c>
      <c r="I10" s="55">
        <f t="shared" si="1"/>
        <v>0.36614420062695924</v>
      </c>
      <c r="J10" s="104">
        <v>23435</v>
      </c>
      <c r="K10" s="105">
        <v>14035</v>
      </c>
      <c r="L10" s="55">
        <f>IFERROR(K10/J10,"-")</f>
        <v>0.59889054832515465</v>
      </c>
      <c r="M10" s="104">
        <v>23435</v>
      </c>
      <c r="N10" s="105">
        <v>3013</v>
      </c>
      <c r="O10" s="55">
        <f t="shared" si="3"/>
        <v>0.12856838062726691</v>
      </c>
      <c r="P10" s="104">
        <v>23419</v>
      </c>
      <c r="Q10" s="105">
        <v>3854</v>
      </c>
      <c r="R10" s="55">
        <f>IFERROR(Q10/P10,"-")</f>
        <v>0.16456723173491608</v>
      </c>
      <c r="S10" s="104">
        <v>23419</v>
      </c>
      <c r="T10" s="105">
        <v>1231</v>
      </c>
      <c r="U10" s="55">
        <f t="shared" si="5"/>
        <v>5.2564157308168581E-2</v>
      </c>
      <c r="V10" s="104">
        <v>23415</v>
      </c>
      <c r="W10" s="105">
        <v>9775</v>
      </c>
      <c r="X10" s="55">
        <f t="shared" si="6"/>
        <v>0.41746743540465514</v>
      </c>
      <c r="Y10" s="104">
        <v>20224</v>
      </c>
      <c r="Z10" s="105">
        <v>8061</v>
      </c>
      <c r="AA10" s="55">
        <f t="shared" si="7"/>
        <v>0.39858583860759494</v>
      </c>
      <c r="AB10" s="104">
        <v>23415</v>
      </c>
      <c r="AC10" s="105">
        <v>14062</v>
      </c>
      <c r="AD10" s="55">
        <f t="shared" si="8"/>
        <v>0.6005551996583387</v>
      </c>
      <c r="AF10" s="32" t="str">
        <f t="shared" si="9"/>
        <v>堺市医療圏</v>
      </c>
      <c r="AG10" s="99">
        <f t="shared" si="10"/>
        <v>0.23921091333231909</v>
      </c>
      <c r="AH10" s="32" t="str">
        <f t="shared" si="11"/>
        <v>三島医療圏</v>
      </c>
      <c r="AI10" s="99">
        <f t="shared" si="12"/>
        <v>0.36950487957740175</v>
      </c>
      <c r="AJ10" s="32" t="str">
        <f t="shared" si="13"/>
        <v>豊能医療圏</v>
      </c>
      <c r="AK10" s="99">
        <f t="shared" si="14"/>
        <v>0.6247485186716274</v>
      </c>
      <c r="AL10" s="32" t="str">
        <f t="shared" si="15"/>
        <v>豊能医療圏</v>
      </c>
      <c r="AM10" s="99">
        <f t="shared" si="16"/>
        <v>0.13402971088388502</v>
      </c>
      <c r="AN10" s="32" t="str">
        <f t="shared" si="17"/>
        <v>中河内医療圏</v>
      </c>
      <c r="AO10" s="99">
        <f t="shared" si="18"/>
        <v>0.17148439234492252</v>
      </c>
      <c r="AP10" s="32" t="str">
        <f t="shared" si="19"/>
        <v>北河内医療圏</v>
      </c>
      <c r="AQ10" s="99">
        <f t="shared" si="20"/>
        <v>5.0810445052748135E-2</v>
      </c>
      <c r="AR10" s="32" t="str">
        <f t="shared" si="21"/>
        <v>大阪市医療圏</v>
      </c>
      <c r="AS10" s="99">
        <f t="shared" si="22"/>
        <v>0.43010065505671835</v>
      </c>
      <c r="AT10" s="32" t="str">
        <f t="shared" si="23"/>
        <v>南河内医療圏</v>
      </c>
      <c r="AU10" s="99">
        <f t="shared" si="24"/>
        <v>0.39858583860759494</v>
      </c>
      <c r="AV10" s="32" t="str">
        <f t="shared" si="25"/>
        <v>泉州医療圏</v>
      </c>
      <c r="AW10" s="99">
        <f t="shared" si="26"/>
        <v>0.5973899579738996</v>
      </c>
      <c r="AY10" s="124">
        <f t="shared" si="27"/>
        <v>0.24049022325424993</v>
      </c>
      <c r="AZ10" s="124">
        <f t="shared" si="28"/>
        <v>0.37096641984753681</v>
      </c>
      <c r="BA10" s="124">
        <f t="shared" si="29"/>
        <v>0.62650230144629881</v>
      </c>
      <c r="BB10" s="124">
        <f t="shared" si="30"/>
        <v>0.13558844512707724</v>
      </c>
      <c r="BC10" s="124">
        <f t="shared" si="31"/>
        <v>0.1679962906899044</v>
      </c>
      <c r="BD10" s="124">
        <f t="shared" si="32"/>
        <v>5.1131223776382718E-2</v>
      </c>
      <c r="BE10" s="124">
        <f t="shared" si="33"/>
        <v>0.42975443383356071</v>
      </c>
      <c r="BF10" s="124">
        <f t="shared" si="34"/>
        <v>0.39949212212154439</v>
      </c>
      <c r="BG10" s="124">
        <f t="shared" si="35"/>
        <v>0.6083648287875274</v>
      </c>
      <c r="BH10" s="106">
        <v>0</v>
      </c>
    </row>
    <row r="11" spans="1:60" s="51" customFormat="1">
      <c r="B11" s="54">
        <v>6</v>
      </c>
      <c r="C11" s="47" t="s">
        <v>34</v>
      </c>
      <c r="D11" s="104">
        <v>19719</v>
      </c>
      <c r="E11" s="105">
        <v>4717</v>
      </c>
      <c r="F11" s="55">
        <f t="shared" si="0"/>
        <v>0.23921091333231909</v>
      </c>
      <c r="G11" s="104">
        <v>12475</v>
      </c>
      <c r="H11" s="105">
        <v>4691</v>
      </c>
      <c r="I11" s="55">
        <f t="shared" si="1"/>
        <v>0.37603206412825652</v>
      </c>
      <c r="J11" s="104">
        <v>19722</v>
      </c>
      <c r="K11" s="105">
        <v>12809</v>
      </c>
      <c r="L11" s="55">
        <f>IFERROR(K11/J11,"-")</f>
        <v>0.64947774059426022</v>
      </c>
      <c r="M11" s="104">
        <v>19720</v>
      </c>
      <c r="N11" s="105">
        <v>2959</v>
      </c>
      <c r="O11" s="55">
        <f t="shared" si="3"/>
        <v>0.15005070993914807</v>
      </c>
      <c r="P11" s="104">
        <v>19717</v>
      </c>
      <c r="Q11" s="105">
        <v>3641</v>
      </c>
      <c r="R11" s="55">
        <f>IFERROR(Q11/P11,"-")</f>
        <v>0.18466298118375007</v>
      </c>
      <c r="S11" s="104">
        <v>19717</v>
      </c>
      <c r="T11" s="105">
        <v>1062</v>
      </c>
      <c r="U11" s="55">
        <f t="shared" si="5"/>
        <v>5.3862149414211087E-2</v>
      </c>
      <c r="V11" s="104">
        <v>19716</v>
      </c>
      <c r="W11" s="105">
        <v>8533</v>
      </c>
      <c r="X11" s="55">
        <f t="shared" si="6"/>
        <v>0.43279569892473119</v>
      </c>
      <c r="Y11" s="104">
        <v>18946</v>
      </c>
      <c r="Z11" s="105">
        <v>8278</v>
      </c>
      <c r="AA11" s="55">
        <f t="shared" si="7"/>
        <v>0.43692600021112638</v>
      </c>
      <c r="AB11" s="104">
        <v>19673</v>
      </c>
      <c r="AC11" s="105">
        <v>12041</v>
      </c>
      <c r="AD11" s="55">
        <f t="shared" si="8"/>
        <v>0.61205713414324203</v>
      </c>
      <c r="AF11" s="32" t="str">
        <f t="shared" si="9"/>
        <v>南河内医療圏</v>
      </c>
      <c r="AG11" s="99">
        <f t="shared" si="10"/>
        <v>0.23616031414059499</v>
      </c>
      <c r="AH11" s="32" t="str">
        <f t="shared" si="11"/>
        <v>南河内医療圏</v>
      </c>
      <c r="AI11" s="99">
        <f t="shared" si="12"/>
        <v>0.36614420062695924</v>
      </c>
      <c r="AJ11" s="32" t="str">
        <f t="shared" si="13"/>
        <v>大阪市医療圏</v>
      </c>
      <c r="AK11" s="99">
        <f t="shared" si="14"/>
        <v>0.62085572880634343</v>
      </c>
      <c r="AL11" s="32" t="str">
        <f t="shared" si="15"/>
        <v>大阪市医療圏</v>
      </c>
      <c r="AM11" s="99">
        <f t="shared" si="16"/>
        <v>0.13252434935334503</v>
      </c>
      <c r="AN11" s="32" t="str">
        <f t="shared" si="17"/>
        <v>南河内医療圏</v>
      </c>
      <c r="AO11" s="99">
        <f t="shared" si="18"/>
        <v>0.16456723173491608</v>
      </c>
      <c r="AP11" s="32" t="str">
        <f t="shared" si="19"/>
        <v>大阪市医療圏</v>
      </c>
      <c r="AQ11" s="99">
        <f t="shared" si="20"/>
        <v>5.0792890591741163E-2</v>
      </c>
      <c r="AR11" s="32" t="str">
        <f t="shared" si="21"/>
        <v>南河内医療圏</v>
      </c>
      <c r="AS11" s="99">
        <f t="shared" si="22"/>
        <v>0.41746743540465514</v>
      </c>
      <c r="AT11" s="32" t="str">
        <f t="shared" si="23"/>
        <v>三島医療圏</v>
      </c>
      <c r="AU11" s="99">
        <f t="shared" si="24"/>
        <v>0.39638868876080691</v>
      </c>
      <c r="AV11" s="32" t="str">
        <f t="shared" si="25"/>
        <v>北河内医療圏</v>
      </c>
      <c r="AW11" s="99">
        <f t="shared" si="26"/>
        <v>0.59256183093392401</v>
      </c>
      <c r="AY11" s="124">
        <f t="shared" si="27"/>
        <v>0.24049022325424993</v>
      </c>
      <c r="AZ11" s="124">
        <f t="shared" si="28"/>
        <v>0.37096641984753681</v>
      </c>
      <c r="BA11" s="124">
        <f t="shared" si="29"/>
        <v>0.62650230144629881</v>
      </c>
      <c r="BB11" s="124">
        <f t="shared" si="30"/>
        <v>0.13558844512707724</v>
      </c>
      <c r="BC11" s="124">
        <f t="shared" si="31"/>
        <v>0.1679962906899044</v>
      </c>
      <c r="BD11" s="124">
        <f t="shared" si="32"/>
        <v>5.1131223776382718E-2</v>
      </c>
      <c r="BE11" s="124">
        <f t="shared" si="33"/>
        <v>0.42975443383356071</v>
      </c>
      <c r="BF11" s="124">
        <f t="shared" si="34"/>
        <v>0.39949212212154439</v>
      </c>
      <c r="BG11" s="124">
        <f t="shared" si="35"/>
        <v>0.6083648287875274</v>
      </c>
      <c r="BH11" s="106">
        <v>0</v>
      </c>
    </row>
    <row r="12" spans="1:60" s="51" customFormat="1">
      <c r="B12" s="54">
        <v>7</v>
      </c>
      <c r="C12" s="47" t="s">
        <v>43</v>
      </c>
      <c r="D12" s="104">
        <v>22634</v>
      </c>
      <c r="E12" s="105">
        <v>5486</v>
      </c>
      <c r="F12" s="55">
        <f t="shared" si="0"/>
        <v>0.24237872227622162</v>
      </c>
      <c r="G12" s="104">
        <v>2650</v>
      </c>
      <c r="H12" s="105">
        <v>986</v>
      </c>
      <c r="I12" s="55">
        <f t="shared" si="1"/>
        <v>0.37207547169811322</v>
      </c>
      <c r="J12" s="104">
        <v>22638</v>
      </c>
      <c r="K12" s="105">
        <v>14464</v>
      </c>
      <c r="L12" s="55">
        <f>IFERROR(K12/J12,"-")</f>
        <v>0.6389257001501899</v>
      </c>
      <c r="M12" s="104">
        <v>22638</v>
      </c>
      <c r="N12" s="105">
        <v>2880</v>
      </c>
      <c r="O12" s="55">
        <f t="shared" ref="O12:O14" si="36">IFERROR(N12/M12,"-")</f>
        <v>0.12721971905645374</v>
      </c>
      <c r="P12" s="104">
        <v>22636</v>
      </c>
      <c r="Q12" s="105">
        <v>3947</v>
      </c>
      <c r="R12" s="55">
        <f t="shared" si="4"/>
        <v>0.17436826294398303</v>
      </c>
      <c r="S12" s="104">
        <v>22636</v>
      </c>
      <c r="T12" s="105">
        <v>1381</v>
      </c>
      <c r="U12" s="55">
        <f t="shared" si="5"/>
        <v>6.1009012192966956E-2</v>
      </c>
      <c r="V12" s="104">
        <v>22621</v>
      </c>
      <c r="W12" s="105">
        <v>9289</v>
      </c>
      <c r="X12" s="55">
        <f t="shared" si="6"/>
        <v>0.41063613456522702</v>
      </c>
      <c r="Y12" s="104">
        <v>18955</v>
      </c>
      <c r="Z12" s="105">
        <v>7740</v>
      </c>
      <c r="AA12" s="55">
        <f t="shared" si="7"/>
        <v>0.40833553152202584</v>
      </c>
      <c r="AB12" s="104">
        <v>22605</v>
      </c>
      <c r="AC12" s="105">
        <v>13504</v>
      </c>
      <c r="AD12" s="55">
        <f t="shared" si="8"/>
        <v>0.5973899579738996</v>
      </c>
      <c r="AF12" s="32" t="str">
        <f t="shared" si="9"/>
        <v>三島医療圏</v>
      </c>
      <c r="AG12" s="99">
        <f t="shared" si="10"/>
        <v>0.22797539238110262</v>
      </c>
      <c r="AH12" s="32" t="str">
        <f t="shared" si="11"/>
        <v>大阪市医療圏</v>
      </c>
      <c r="AI12" s="99">
        <f t="shared" si="12"/>
        <v>0.36545470708507422</v>
      </c>
      <c r="AJ12" s="32" t="str">
        <f t="shared" si="13"/>
        <v>三島医療圏</v>
      </c>
      <c r="AK12" s="99">
        <f t="shared" si="14"/>
        <v>0.61396797854720409</v>
      </c>
      <c r="AL12" s="32" t="str">
        <f t="shared" si="15"/>
        <v>南河内医療圏</v>
      </c>
      <c r="AM12" s="99">
        <f t="shared" si="16"/>
        <v>0.12856838062726691</v>
      </c>
      <c r="AN12" s="32" t="str">
        <f t="shared" si="17"/>
        <v>豊能医療圏</v>
      </c>
      <c r="AO12" s="99">
        <f t="shared" si="18"/>
        <v>0.15746054519368724</v>
      </c>
      <c r="AP12" s="32" t="str">
        <f t="shared" si="19"/>
        <v>三島医療圏</v>
      </c>
      <c r="AQ12" s="99">
        <f t="shared" si="20"/>
        <v>4.6858359957401494E-2</v>
      </c>
      <c r="AR12" s="32" t="str">
        <f t="shared" si="21"/>
        <v>泉州医療圏</v>
      </c>
      <c r="AS12" s="99">
        <f t="shared" si="22"/>
        <v>0.41063613456522702</v>
      </c>
      <c r="AT12" s="32" t="str">
        <f t="shared" si="23"/>
        <v>豊能医療圏</v>
      </c>
      <c r="AU12" s="99">
        <f t="shared" si="24"/>
        <v>0.3956804108140764</v>
      </c>
      <c r="AV12" s="32" t="str">
        <f t="shared" si="25"/>
        <v>大阪市医療圏</v>
      </c>
      <c r="AW12" s="99">
        <f t="shared" si="26"/>
        <v>0.59065868263473054</v>
      </c>
      <c r="AY12" s="124">
        <f t="shared" si="27"/>
        <v>0.24049022325424993</v>
      </c>
      <c r="AZ12" s="124">
        <f t="shared" si="28"/>
        <v>0.37096641984753681</v>
      </c>
      <c r="BA12" s="124">
        <f t="shared" si="29"/>
        <v>0.62650230144629881</v>
      </c>
      <c r="BB12" s="124">
        <f t="shared" si="30"/>
        <v>0.13558844512707724</v>
      </c>
      <c r="BC12" s="124">
        <f t="shared" si="31"/>
        <v>0.1679962906899044</v>
      </c>
      <c r="BD12" s="124">
        <f t="shared" si="32"/>
        <v>5.1131223776382718E-2</v>
      </c>
      <c r="BE12" s="124">
        <f t="shared" si="33"/>
        <v>0.42975443383356071</v>
      </c>
      <c r="BF12" s="124">
        <f t="shared" si="34"/>
        <v>0.39949212212154439</v>
      </c>
      <c r="BG12" s="124">
        <f t="shared" si="35"/>
        <v>0.6083648287875274</v>
      </c>
      <c r="BH12" s="106">
        <v>0</v>
      </c>
    </row>
    <row r="13" spans="1:60" s="51" customFormat="1" ht="14.25" thickBot="1">
      <c r="B13" s="54">
        <v>8</v>
      </c>
      <c r="C13" s="47" t="s">
        <v>56</v>
      </c>
      <c r="D13" s="104">
        <v>37580</v>
      </c>
      <c r="E13" s="105">
        <v>9506</v>
      </c>
      <c r="F13" s="55">
        <f t="shared" si="0"/>
        <v>0.25295369877594465</v>
      </c>
      <c r="G13" s="104">
        <v>11249</v>
      </c>
      <c r="H13" s="105">
        <v>4111</v>
      </c>
      <c r="I13" s="55">
        <f t="shared" si="1"/>
        <v>0.36545470708507422</v>
      </c>
      <c r="J13" s="104">
        <v>37582</v>
      </c>
      <c r="K13" s="105">
        <v>23333</v>
      </c>
      <c r="L13" s="55">
        <f>IFERROR(K13/J13,"-")</f>
        <v>0.62085572880634343</v>
      </c>
      <c r="M13" s="104">
        <v>37578</v>
      </c>
      <c r="N13" s="105">
        <v>4980</v>
      </c>
      <c r="O13" s="55">
        <f t="shared" si="36"/>
        <v>0.13252434935334503</v>
      </c>
      <c r="P13" s="104">
        <v>37584</v>
      </c>
      <c r="Q13" s="105">
        <v>6652</v>
      </c>
      <c r="R13" s="55">
        <f t="shared" si="4"/>
        <v>0.17699020859940401</v>
      </c>
      <c r="S13" s="104">
        <v>37584</v>
      </c>
      <c r="T13" s="105">
        <v>1909</v>
      </c>
      <c r="U13" s="55">
        <f t="shared" si="5"/>
        <v>5.0792890591741163E-2</v>
      </c>
      <c r="V13" s="104">
        <v>37554</v>
      </c>
      <c r="W13" s="105">
        <v>16152</v>
      </c>
      <c r="X13" s="55">
        <f t="shared" si="6"/>
        <v>0.43010065505671835</v>
      </c>
      <c r="Y13" s="104">
        <v>31799</v>
      </c>
      <c r="Z13" s="105">
        <v>12749</v>
      </c>
      <c r="AA13" s="55">
        <f t="shared" si="7"/>
        <v>0.40092455737601812</v>
      </c>
      <c r="AB13" s="104">
        <v>37575</v>
      </c>
      <c r="AC13" s="105">
        <v>22194</v>
      </c>
      <c r="AD13" s="55">
        <f t="shared" si="8"/>
        <v>0.59065868263473054</v>
      </c>
      <c r="AF13" s="32" t="str">
        <f t="shared" si="9"/>
        <v>豊能医療圏</v>
      </c>
      <c r="AG13" s="99">
        <f t="shared" si="10"/>
        <v>0.21948599289314932</v>
      </c>
      <c r="AH13" s="32" t="str">
        <f t="shared" si="11"/>
        <v>豊能医療圏</v>
      </c>
      <c r="AI13" s="99">
        <f t="shared" si="12"/>
        <v>0.35754930236183646</v>
      </c>
      <c r="AJ13" s="32" t="str">
        <f t="shared" si="13"/>
        <v>南河内医療圏</v>
      </c>
      <c r="AK13" s="99">
        <f t="shared" si="14"/>
        <v>0.59889054832515465</v>
      </c>
      <c r="AL13" s="32" t="str">
        <f t="shared" si="15"/>
        <v>泉州医療圏</v>
      </c>
      <c r="AM13" s="99">
        <f t="shared" si="16"/>
        <v>0.12721971905645374</v>
      </c>
      <c r="AN13" s="32" t="str">
        <f t="shared" si="17"/>
        <v>三島医療圏</v>
      </c>
      <c r="AO13" s="99">
        <f t="shared" si="18"/>
        <v>0.14653098252672267</v>
      </c>
      <c r="AP13" s="32" t="str">
        <f t="shared" si="19"/>
        <v>豊能医療圏</v>
      </c>
      <c r="AQ13" s="99">
        <f t="shared" si="20"/>
        <v>4.5418172787726606E-2</v>
      </c>
      <c r="AR13" s="32" t="str">
        <f t="shared" si="21"/>
        <v>三島医療圏</v>
      </c>
      <c r="AS13" s="99">
        <f t="shared" si="22"/>
        <v>0.40793625749447776</v>
      </c>
      <c r="AT13" s="32" t="str">
        <f t="shared" si="23"/>
        <v>中河内医療圏</v>
      </c>
      <c r="AU13" s="99">
        <f t="shared" si="24"/>
        <v>0.36253712346202799</v>
      </c>
      <c r="AV13" s="32" t="str">
        <f t="shared" si="25"/>
        <v>中河内医療圏</v>
      </c>
      <c r="AW13" s="99">
        <f t="shared" si="26"/>
        <v>0.58253030774013059</v>
      </c>
      <c r="AY13" s="124">
        <f t="shared" si="27"/>
        <v>0.24049022325424993</v>
      </c>
      <c r="AZ13" s="124">
        <f t="shared" si="28"/>
        <v>0.37096641984753681</v>
      </c>
      <c r="BA13" s="124">
        <f t="shared" si="29"/>
        <v>0.62650230144629881</v>
      </c>
      <c r="BB13" s="124">
        <f t="shared" si="30"/>
        <v>0.13558844512707724</v>
      </c>
      <c r="BC13" s="124">
        <f t="shared" si="31"/>
        <v>0.1679962906899044</v>
      </c>
      <c r="BD13" s="124">
        <f t="shared" si="32"/>
        <v>5.1131223776382718E-2</v>
      </c>
      <c r="BE13" s="124">
        <f t="shared" si="33"/>
        <v>0.42975443383356071</v>
      </c>
      <c r="BF13" s="124">
        <f t="shared" si="34"/>
        <v>0.39949212212154439</v>
      </c>
      <c r="BG13" s="124">
        <f t="shared" si="35"/>
        <v>0.6083648287875274</v>
      </c>
      <c r="BH13" s="106">
        <v>999</v>
      </c>
    </row>
    <row r="14" spans="1:60" s="51" customFormat="1" ht="14.25" thickTop="1">
      <c r="B14" s="212" t="s">
        <v>0</v>
      </c>
      <c r="C14" s="213"/>
      <c r="D14" s="121">
        <f>SUM(D6:D13)</f>
        <v>220063</v>
      </c>
      <c r="E14" s="122">
        <f>SUM(E6:E13)</f>
        <v>52923</v>
      </c>
      <c r="F14" s="123">
        <f>IFERROR(E14/D14,"-")</f>
        <v>0.24049022325424993</v>
      </c>
      <c r="G14" s="121">
        <f>SUM(G6:G13)</f>
        <v>73198</v>
      </c>
      <c r="H14" s="122">
        <f>SUM(H6:H13)</f>
        <v>27154</v>
      </c>
      <c r="I14" s="123">
        <f t="shared" si="1"/>
        <v>0.37096641984753681</v>
      </c>
      <c r="J14" s="121">
        <f>SUM(J6:J13)</f>
        <v>220079</v>
      </c>
      <c r="K14" s="122">
        <f>SUM(K6:K13)</f>
        <v>137880</v>
      </c>
      <c r="L14" s="123">
        <f t="shared" si="2"/>
        <v>0.62650230144629881</v>
      </c>
      <c r="M14" s="121">
        <f>SUM(M6:M13)</f>
        <v>220063</v>
      </c>
      <c r="N14" s="122">
        <f>SUM(N6:N13)</f>
        <v>29838</v>
      </c>
      <c r="O14" s="123">
        <f t="shared" si="36"/>
        <v>0.13558844512707724</v>
      </c>
      <c r="P14" s="121">
        <f>SUM(P6:P13)</f>
        <v>219987</v>
      </c>
      <c r="Q14" s="122">
        <f>SUM(Q6:Q13)</f>
        <v>36957</v>
      </c>
      <c r="R14" s="123">
        <f t="shared" si="4"/>
        <v>0.1679962906899044</v>
      </c>
      <c r="S14" s="121">
        <f>SUM(S6:S13)</f>
        <v>219983</v>
      </c>
      <c r="T14" s="122">
        <f>SUM(T6:T13)</f>
        <v>11248</v>
      </c>
      <c r="U14" s="123">
        <f t="shared" si="5"/>
        <v>5.1131223776382718E-2</v>
      </c>
      <c r="V14" s="121">
        <f>SUM(V6:V13)</f>
        <v>219900</v>
      </c>
      <c r="W14" s="122">
        <f>SUM(W6:W13)</f>
        <v>94503</v>
      </c>
      <c r="X14" s="123">
        <f t="shared" si="6"/>
        <v>0.42975443383356071</v>
      </c>
      <c r="Y14" s="121">
        <f>SUM(Y6:Y13)</f>
        <v>190597</v>
      </c>
      <c r="Z14" s="122">
        <f>SUM(Z6:Z13)</f>
        <v>76142</v>
      </c>
      <c r="AA14" s="123">
        <f t="shared" si="7"/>
        <v>0.39949212212154439</v>
      </c>
      <c r="AB14" s="121">
        <f>SUM(AB6:AB13)</f>
        <v>219873</v>
      </c>
      <c r="AC14" s="122">
        <f>SUM(AC6:AC13)</f>
        <v>133763</v>
      </c>
      <c r="AD14" s="123">
        <f t="shared" si="8"/>
        <v>0.6083648287875274</v>
      </c>
    </row>
    <row r="15" spans="1:60" s="51" customFormat="1">
      <c r="B15" s="11"/>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row>
    <row r="16" spans="1:60" s="51" customFormat="1">
      <c r="B16" s="11"/>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row>
    <row r="17" spans="2:30">
      <c r="B17" s="12"/>
      <c r="C17" s="28"/>
      <c r="D17" s="53"/>
      <c r="E17" s="53"/>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row>
    <row r="18" spans="2:30">
      <c r="B18" s="12"/>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row>
    <row r="19" spans="2:30">
      <c r="B19" s="33"/>
    </row>
  </sheetData>
  <mergeCells count="21">
    <mergeCell ref="AV5:AW5"/>
    <mergeCell ref="AL5:AM5"/>
    <mergeCell ref="AN5:AO5"/>
    <mergeCell ref="AP5:AQ5"/>
    <mergeCell ref="AR5:AS5"/>
    <mergeCell ref="AT5:AU5"/>
    <mergeCell ref="AF5:AG5"/>
    <mergeCell ref="AH5:AI5"/>
    <mergeCell ref="AJ5:AK5"/>
    <mergeCell ref="P3:R4"/>
    <mergeCell ref="S3:U4"/>
    <mergeCell ref="V3:X4"/>
    <mergeCell ref="Y3:AA4"/>
    <mergeCell ref="AB3:AD4"/>
    <mergeCell ref="J3:L4"/>
    <mergeCell ref="M3:O4"/>
    <mergeCell ref="B14:C14"/>
    <mergeCell ref="B3:B5"/>
    <mergeCell ref="C3:C5"/>
    <mergeCell ref="D3:F4"/>
    <mergeCell ref="G3:I4"/>
  </mergeCells>
  <phoneticPr fontId="3"/>
  <pageMargins left="0.70866141732283472" right="0.19685039370078741" top="0.59055118110236227" bottom="0.59055118110236227" header="0.31496062992125984" footer="0.31496062992125984"/>
  <pageSetup paperSize="8" scale="74" fitToHeight="0" orientation="landscape" r:id="rId1"/>
  <headerFooter>
    <oddHeader>&amp;R&amp;"ＭＳ 明朝,標準"&amp;12 2-6.医科健診分析</oddHeader>
  </headerFooter>
  <ignoredErrors>
    <ignoredError sqref="F14:AD14" formula="1"/>
    <ignoredError sqref="AI6:AI7 AK6:AK9 AM6:AM7 AO6:AO9 AQ6:AQ9 AS6:AS7 AU6:AU9 AW6:AW9 AG8:AG13 AI9:AI10 AM9 AS9" emptyCellReferenc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206</v>
      </c>
    </row>
    <row r="2" spans="1:1" ht="16.5" customHeight="1">
      <c r="A2" s="6" t="s">
        <v>188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dimension ref="A1:P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6" width="8.875" style="66" customWidth="1"/>
    <col min="17" max="17" width="2" style="1" customWidth="1"/>
    <col min="18" max="16384" width="9" style="1"/>
  </cols>
  <sheetData>
    <row r="1" spans="1:16">
      <c r="A1" s="66" t="s">
        <v>238</v>
      </c>
    </row>
    <row r="2" spans="1:16">
      <c r="A2" s="66" t="s">
        <v>236</v>
      </c>
    </row>
    <row r="4" spans="1:16" ht="13.5" customHeight="1">
      <c r="B4" s="67"/>
      <c r="C4" s="68"/>
      <c r="D4" s="68"/>
      <c r="E4" s="68"/>
      <c r="F4" s="68"/>
      <c r="G4" s="69"/>
    </row>
    <row r="5" spans="1:16" ht="13.5" customHeight="1">
      <c r="B5" s="70"/>
      <c r="C5" s="71"/>
      <c r="D5" s="72">
        <v>0.255</v>
      </c>
      <c r="E5" s="38" t="s">
        <v>266</v>
      </c>
      <c r="F5" s="73">
        <v>0.26</v>
      </c>
      <c r="G5" s="74" t="s">
        <v>267</v>
      </c>
    </row>
    <row r="6" spans="1:16">
      <c r="B6" s="70"/>
      <c r="D6" s="72"/>
      <c r="E6" s="38"/>
      <c r="F6" s="73"/>
      <c r="G6" s="74"/>
    </row>
    <row r="7" spans="1:16">
      <c r="B7" s="70"/>
      <c r="C7" s="75"/>
      <c r="D7" s="72">
        <v>0.24600000000000002</v>
      </c>
      <c r="E7" s="38" t="s">
        <v>266</v>
      </c>
      <c r="F7" s="73">
        <v>0.255</v>
      </c>
      <c r="G7" s="74" t="s">
        <v>268</v>
      </c>
    </row>
    <row r="8" spans="1:16">
      <c r="B8" s="70"/>
      <c r="D8" s="72"/>
      <c r="E8" s="38"/>
      <c r="F8" s="73"/>
      <c r="G8" s="74"/>
    </row>
    <row r="9" spans="1:16">
      <c r="B9" s="70"/>
      <c r="C9" s="76"/>
      <c r="D9" s="72">
        <v>0.23700000000000002</v>
      </c>
      <c r="E9" s="38" t="s">
        <v>266</v>
      </c>
      <c r="F9" s="73">
        <v>0.24600000000000002</v>
      </c>
      <c r="G9" s="74" t="s">
        <v>268</v>
      </c>
    </row>
    <row r="10" spans="1:16">
      <c r="B10" s="70"/>
      <c r="D10" s="72"/>
      <c r="E10" s="38"/>
      <c r="F10" s="73"/>
      <c r="G10" s="74"/>
    </row>
    <row r="11" spans="1:16">
      <c r="B11" s="70"/>
      <c r="C11" s="77"/>
      <c r="D11" s="72">
        <v>0.22800000000000001</v>
      </c>
      <c r="E11" s="38" t="s">
        <v>266</v>
      </c>
      <c r="F11" s="73">
        <v>0.23700000000000002</v>
      </c>
      <c r="G11" s="74" t="s">
        <v>268</v>
      </c>
    </row>
    <row r="12" spans="1:16">
      <c r="B12" s="70"/>
      <c r="D12" s="72"/>
      <c r="E12" s="38"/>
      <c r="F12" s="73"/>
      <c r="G12" s="74"/>
    </row>
    <row r="13" spans="1:16">
      <c r="B13" s="70"/>
      <c r="C13" s="78"/>
      <c r="D13" s="72">
        <v>0.219</v>
      </c>
      <c r="E13" s="38" t="s">
        <v>266</v>
      </c>
      <c r="F13" s="73">
        <v>0.22800000000000001</v>
      </c>
      <c r="G13" s="74" t="s">
        <v>268</v>
      </c>
    </row>
    <row r="14" spans="1:16">
      <c r="B14" s="79"/>
      <c r="C14" s="80"/>
      <c r="D14" s="80"/>
      <c r="E14" s="80"/>
      <c r="F14" s="80"/>
      <c r="G14" s="81"/>
    </row>
    <row r="16" spans="1:16">
      <c r="B16" s="67"/>
      <c r="C16" s="68"/>
      <c r="D16" s="68"/>
      <c r="E16" s="68"/>
      <c r="F16" s="68"/>
      <c r="G16" s="68"/>
      <c r="H16" s="68"/>
      <c r="I16" s="68"/>
      <c r="J16" s="68"/>
      <c r="K16" s="68"/>
      <c r="L16" s="68"/>
      <c r="M16" s="68"/>
      <c r="N16" s="68"/>
      <c r="O16" s="68"/>
      <c r="P16" s="69"/>
    </row>
    <row r="17" spans="2:16">
      <c r="B17" s="70"/>
      <c r="P17" s="82"/>
    </row>
    <row r="18" spans="2:16">
      <c r="B18" s="70"/>
      <c r="P18" s="82"/>
    </row>
    <row r="19" spans="2:16">
      <c r="B19" s="70"/>
      <c r="P19" s="82"/>
    </row>
    <row r="20" spans="2:16">
      <c r="B20" s="70"/>
      <c r="P20" s="82"/>
    </row>
    <row r="21" spans="2:16">
      <c r="B21" s="70"/>
      <c r="P21" s="82"/>
    </row>
    <row r="22" spans="2:16">
      <c r="B22" s="70"/>
      <c r="P22" s="82"/>
    </row>
    <row r="23" spans="2:16">
      <c r="B23" s="70"/>
      <c r="P23" s="82"/>
    </row>
    <row r="24" spans="2:16">
      <c r="B24" s="70"/>
      <c r="P24" s="82"/>
    </row>
    <row r="25" spans="2:16">
      <c r="B25" s="70"/>
      <c r="P25" s="82"/>
    </row>
    <row r="26" spans="2:16">
      <c r="B26" s="70"/>
      <c r="P26" s="82"/>
    </row>
    <row r="27" spans="2:16">
      <c r="B27" s="70"/>
      <c r="P27" s="82"/>
    </row>
    <row r="28" spans="2:16">
      <c r="B28" s="70"/>
      <c r="P28" s="82"/>
    </row>
    <row r="29" spans="2:16">
      <c r="B29" s="70"/>
      <c r="P29" s="82"/>
    </row>
    <row r="30" spans="2:16">
      <c r="B30" s="70"/>
      <c r="P30" s="82"/>
    </row>
    <row r="31" spans="2:16">
      <c r="B31" s="70"/>
      <c r="P31" s="82"/>
    </row>
    <row r="32" spans="2:16">
      <c r="B32" s="70"/>
      <c r="P32" s="82"/>
    </row>
    <row r="33" spans="2:16">
      <c r="B33" s="70"/>
      <c r="P33" s="82"/>
    </row>
    <row r="34" spans="2:16">
      <c r="B34" s="70"/>
      <c r="P34" s="82"/>
    </row>
    <row r="35" spans="2:16">
      <c r="B35" s="70"/>
      <c r="P35" s="82"/>
    </row>
    <row r="36" spans="2:16">
      <c r="B36" s="70"/>
      <c r="P36" s="82"/>
    </row>
    <row r="37" spans="2:16">
      <c r="B37" s="70"/>
      <c r="P37" s="82"/>
    </row>
    <row r="38" spans="2:16">
      <c r="B38" s="70"/>
      <c r="P38" s="82"/>
    </row>
    <row r="39" spans="2:16">
      <c r="B39" s="70"/>
      <c r="P39" s="82"/>
    </row>
    <row r="40" spans="2:16">
      <c r="B40" s="70"/>
      <c r="P40" s="82"/>
    </row>
    <row r="41" spans="2:16">
      <c r="B41" s="70"/>
      <c r="P41" s="82"/>
    </row>
    <row r="42" spans="2:16">
      <c r="B42" s="70"/>
      <c r="P42" s="82"/>
    </row>
    <row r="43" spans="2:16">
      <c r="B43" s="70"/>
      <c r="P43" s="82"/>
    </row>
    <row r="44" spans="2:16">
      <c r="B44" s="70"/>
      <c r="P44" s="82"/>
    </row>
    <row r="45" spans="2:16">
      <c r="B45" s="70"/>
      <c r="P45" s="82"/>
    </row>
    <row r="46" spans="2:16">
      <c r="B46" s="70"/>
      <c r="P46" s="82"/>
    </row>
    <row r="47" spans="2:16">
      <c r="B47" s="70"/>
      <c r="P47" s="82"/>
    </row>
    <row r="48" spans="2:16">
      <c r="B48" s="70"/>
      <c r="P48" s="82"/>
    </row>
    <row r="49" spans="2:16">
      <c r="B49" s="70"/>
      <c r="P49" s="82"/>
    </row>
    <row r="50" spans="2:16">
      <c r="B50" s="70"/>
      <c r="P50" s="82"/>
    </row>
    <row r="51" spans="2:16">
      <c r="B51" s="70"/>
      <c r="P51" s="82"/>
    </row>
    <row r="52" spans="2:16">
      <c r="B52" s="70"/>
      <c r="P52" s="82"/>
    </row>
    <row r="53" spans="2:16">
      <c r="B53" s="70"/>
      <c r="P53" s="82"/>
    </row>
    <row r="54" spans="2:16">
      <c r="B54" s="70"/>
      <c r="P54" s="82"/>
    </row>
    <row r="55" spans="2:16">
      <c r="B55" s="70"/>
      <c r="P55" s="82"/>
    </row>
    <row r="56" spans="2:16">
      <c r="B56" s="70"/>
      <c r="P56" s="82"/>
    </row>
    <row r="57" spans="2:16">
      <c r="B57" s="70"/>
      <c r="P57" s="82"/>
    </row>
    <row r="58" spans="2:16">
      <c r="B58" s="70"/>
      <c r="P58" s="82"/>
    </row>
    <row r="59" spans="2:16">
      <c r="B59" s="70"/>
      <c r="P59" s="82"/>
    </row>
    <row r="60" spans="2:16">
      <c r="B60" s="70"/>
      <c r="P60" s="82"/>
    </row>
    <row r="61" spans="2:16">
      <c r="B61" s="70"/>
      <c r="P61" s="82"/>
    </row>
    <row r="62" spans="2:16">
      <c r="B62" s="70"/>
      <c r="P62" s="82"/>
    </row>
    <row r="63" spans="2:16">
      <c r="B63" s="70"/>
      <c r="P63" s="82"/>
    </row>
    <row r="64" spans="2:16">
      <c r="B64" s="70"/>
      <c r="P64" s="82"/>
    </row>
    <row r="65" spans="2:16">
      <c r="B65" s="70"/>
      <c r="P65" s="82"/>
    </row>
    <row r="66" spans="2:16">
      <c r="B66" s="70"/>
      <c r="P66" s="82"/>
    </row>
    <row r="67" spans="2:16">
      <c r="B67" s="70"/>
      <c r="P67" s="82"/>
    </row>
    <row r="68" spans="2:16">
      <c r="B68" s="70"/>
      <c r="P68" s="82"/>
    </row>
    <row r="69" spans="2:16">
      <c r="B69" s="70"/>
      <c r="P69" s="82"/>
    </row>
    <row r="70" spans="2:16">
      <c r="B70" s="70"/>
      <c r="P70" s="82"/>
    </row>
    <row r="71" spans="2:16">
      <c r="B71" s="70"/>
      <c r="P71" s="82"/>
    </row>
    <row r="72" spans="2:16">
      <c r="B72" s="70"/>
      <c r="P72" s="82"/>
    </row>
    <row r="73" spans="2:16">
      <c r="B73" s="70"/>
      <c r="P73" s="82"/>
    </row>
    <row r="74" spans="2:16">
      <c r="B74" s="70"/>
      <c r="P74" s="82"/>
    </row>
    <row r="75" spans="2:16">
      <c r="B75" s="70"/>
      <c r="P75" s="82"/>
    </row>
    <row r="76" spans="2:16">
      <c r="B76" s="70"/>
      <c r="P76" s="82"/>
    </row>
    <row r="77" spans="2:16">
      <c r="B77" s="70"/>
      <c r="P77" s="82"/>
    </row>
    <row r="78" spans="2:16">
      <c r="B78" s="70"/>
      <c r="P78" s="82"/>
    </row>
    <row r="79" spans="2:16">
      <c r="B79" s="70"/>
      <c r="P79" s="82"/>
    </row>
    <row r="80" spans="2:16">
      <c r="B80" s="70"/>
      <c r="P80" s="82"/>
    </row>
    <row r="81" spans="2:16">
      <c r="B81" s="70"/>
      <c r="P81" s="82"/>
    </row>
    <row r="82" spans="2:16">
      <c r="B82" s="70"/>
      <c r="P82" s="82"/>
    </row>
    <row r="83" spans="2:16">
      <c r="B83" s="70"/>
      <c r="P83" s="82"/>
    </row>
    <row r="84" spans="2:16">
      <c r="B84" s="79"/>
      <c r="C84" s="80"/>
      <c r="D84" s="80"/>
      <c r="E84" s="80"/>
      <c r="F84" s="80"/>
      <c r="G84" s="80"/>
      <c r="H84" s="80"/>
      <c r="I84" s="80"/>
      <c r="J84" s="80"/>
      <c r="K84" s="80"/>
      <c r="L84" s="80"/>
      <c r="M84" s="80"/>
      <c r="N84" s="80"/>
      <c r="O84" s="80"/>
      <c r="P84" s="83"/>
    </row>
  </sheetData>
  <phoneticPr fontId="3"/>
  <pageMargins left="0.47244094488188976" right="0.23622047244094488" top="0.43307086614173229" bottom="0.31496062992125984" header="0.31496062992125984" footer="0.19685039370078741"/>
  <pageSetup paperSize="9" scale="72" orientation="portrait" r:id="rId1"/>
  <headerFooter>
    <oddHeader>&amp;R&amp;"ＭＳ 明朝,標準"&amp;12 2-6.医科健診分析</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207</v>
      </c>
    </row>
    <row r="2" spans="1:1" ht="16.5" customHeight="1">
      <c r="A2" s="6" t="s">
        <v>188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8"/>
  <dimension ref="A1:P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6" width="8.875" style="66" customWidth="1"/>
    <col min="17" max="17" width="2" style="1" customWidth="1"/>
    <col min="18" max="16384" width="9" style="1"/>
  </cols>
  <sheetData>
    <row r="1" spans="1:16">
      <c r="A1" s="66" t="s">
        <v>239</v>
      </c>
    </row>
    <row r="2" spans="1:16">
      <c r="A2" s="66" t="s">
        <v>236</v>
      </c>
    </row>
    <row r="4" spans="1:16" ht="13.5" customHeight="1">
      <c r="B4" s="67"/>
      <c r="C4" s="68"/>
      <c r="D4" s="68"/>
      <c r="E4" s="68"/>
      <c r="F4" s="68"/>
      <c r="G4" s="69"/>
    </row>
    <row r="5" spans="1:16" ht="13.5" customHeight="1">
      <c r="B5" s="70"/>
      <c r="C5" s="71"/>
      <c r="D5" s="72">
        <v>0.38200000000000001</v>
      </c>
      <c r="E5" s="38" t="s">
        <v>266</v>
      </c>
      <c r="F5" s="73">
        <v>0.38700000000000001</v>
      </c>
      <c r="G5" s="74" t="s">
        <v>267</v>
      </c>
    </row>
    <row r="6" spans="1:16">
      <c r="B6" s="70"/>
      <c r="D6" s="72"/>
      <c r="E6" s="38"/>
      <c r="F6" s="73"/>
      <c r="G6" s="74"/>
    </row>
    <row r="7" spans="1:16">
      <c r="B7" s="70"/>
      <c r="C7" s="75"/>
      <c r="D7" s="72">
        <v>0.376</v>
      </c>
      <c r="E7" s="38" t="s">
        <v>266</v>
      </c>
      <c r="F7" s="73">
        <v>0.38200000000000001</v>
      </c>
      <c r="G7" s="74" t="s">
        <v>268</v>
      </c>
    </row>
    <row r="8" spans="1:16">
      <c r="B8" s="70"/>
      <c r="D8" s="72"/>
      <c r="E8" s="38"/>
      <c r="F8" s="73"/>
      <c r="G8" s="74"/>
    </row>
    <row r="9" spans="1:16">
      <c r="B9" s="70"/>
      <c r="C9" s="76"/>
      <c r="D9" s="72">
        <v>0.37</v>
      </c>
      <c r="E9" s="38" t="s">
        <v>266</v>
      </c>
      <c r="F9" s="73">
        <v>0.376</v>
      </c>
      <c r="G9" s="74" t="s">
        <v>268</v>
      </c>
    </row>
    <row r="10" spans="1:16">
      <c r="B10" s="70"/>
      <c r="D10" s="72"/>
      <c r="E10" s="38"/>
      <c r="F10" s="73"/>
      <c r="G10" s="74"/>
    </row>
    <row r="11" spans="1:16">
      <c r="B11" s="70"/>
      <c r="C11" s="77"/>
      <c r="D11" s="72">
        <v>0.36399999999999999</v>
      </c>
      <c r="E11" s="38" t="s">
        <v>266</v>
      </c>
      <c r="F11" s="73">
        <v>0.37</v>
      </c>
      <c r="G11" s="74" t="s">
        <v>268</v>
      </c>
    </row>
    <row r="12" spans="1:16">
      <c r="B12" s="70"/>
      <c r="D12" s="72"/>
      <c r="E12" s="38"/>
      <c r="F12" s="73"/>
      <c r="G12" s="74"/>
    </row>
    <row r="13" spans="1:16">
      <c r="B13" s="70"/>
      <c r="C13" s="78"/>
      <c r="D13" s="72">
        <v>0.35799999999999998</v>
      </c>
      <c r="E13" s="38" t="s">
        <v>266</v>
      </c>
      <c r="F13" s="73">
        <v>0.36399999999999999</v>
      </c>
      <c r="G13" s="74" t="s">
        <v>268</v>
      </c>
    </row>
    <row r="14" spans="1:16">
      <c r="B14" s="79"/>
      <c r="C14" s="80"/>
      <c r="D14" s="80"/>
      <c r="E14" s="80"/>
      <c r="F14" s="80"/>
      <c r="G14" s="81"/>
    </row>
    <row r="16" spans="1:16">
      <c r="B16" s="67"/>
      <c r="C16" s="68"/>
      <c r="D16" s="68"/>
      <c r="E16" s="68"/>
      <c r="F16" s="68"/>
      <c r="G16" s="68"/>
      <c r="H16" s="68"/>
      <c r="I16" s="68"/>
      <c r="J16" s="68"/>
      <c r="K16" s="68"/>
      <c r="L16" s="68"/>
      <c r="M16" s="68"/>
      <c r="N16" s="68"/>
      <c r="O16" s="68"/>
      <c r="P16" s="69"/>
    </row>
    <row r="17" spans="2:16">
      <c r="B17" s="70"/>
      <c r="P17" s="82"/>
    </row>
    <row r="18" spans="2:16">
      <c r="B18" s="70"/>
      <c r="P18" s="82"/>
    </row>
    <row r="19" spans="2:16">
      <c r="B19" s="70"/>
      <c r="P19" s="82"/>
    </row>
    <row r="20" spans="2:16">
      <c r="B20" s="70"/>
      <c r="P20" s="82"/>
    </row>
    <row r="21" spans="2:16">
      <c r="B21" s="70"/>
      <c r="P21" s="82"/>
    </row>
    <row r="22" spans="2:16">
      <c r="B22" s="70"/>
      <c r="P22" s="82"/>
    </row>
    <row r="23" spans="2:16">
      <c r="B23" s="70"/>
      <c r="P23" s="82"/>
    </row>
    <row r="24" spans="2:16">
      <c r="B24" s="70"/>
      <c r="P24" s="82"/>
    </row>
    <row r="25" spans="2:16">
      <c r="B25" s="70"/>
      <c r="P25" s="82"/>
    </row>
    <row r="26" spans="2:16">
      <c r="B26" s="70"/>
      <c r="P26" s="82"/>
    </row>
    <row r="27" spans="2:16">
      <c r="B27" s="70"/>
      <c r="P27" s="82"/>
    </row>
    <row r="28" spans="2:16">
      <c r="B28" s="70"/>
      <c r="P28" s="82"/>
    </row>
    <row r="29" spans="2:16">
      <c r="B29" s="70"/>
      <c r="P29" s="82"/>
    </row>
    <row r="30" spans="2:16">
      <c r="B30" s="70"/>
      <c r="P30" s="82"/>
    </row>
    <row r="31" spans="2:16">
      <c r="B31" s="70"/>
      <c r="P31" s="82"/>
    </row>
    <row r="32" spans="2:16">
      <c r="B32" s="70"/>
      <c r="P32" s="82"/>
    </row>
    <row r="33" spans="2:16">
      <c r="B33" s="70"/>
      <c r="P33" s="82"/>
    </row>
    <row r="34" spans="2:16">
      <c r="B34" s="70"/>
      <c r="P34" s="82"/>
    </row>
    <row r="35" spans="2:16">
      <c r="B35" s="70"/>
      <c r="P35" s="82"/>
    </row>
    <row r="36" spans="2:16">
      <c r="B36" s="70"/>
      <c r="P36" s="82"/>
    </row>
    <row r="37" spans="2:16">
      <c r="B37" s="70"/>
      <c r="P37" s="82"/>
    </row>
    <row r="38" spans="2:16">
      <c r="B38" s="70"/>
      <c r="P38" s="82"/>
    </row>
    <row r="39" spans="2:16">
      <c r="B39" s="70"/>
      <c r="P39" s="82"/>
    </row>
    <row r="40" spans="2:16">
      <c r="B40" s="70"/>
      <c r="P40" s="82"/>
    </row>
    <row r="41" spans="2:16">
      <c r="B41" s="70"/>
      <c r="P41" s="82"/>
    </row>
    <row r="42" spans="2:16">
      <c r="B42" s="70"/>
      <c r="P42" s="82"/>
    </row>
    <row r="43" spans="2:16">
      <c r="B43" s="70"/>
      <c r="P43" s="82"/>
    </row>
    <row r="44" spans="2:16">
      <c r="B44" s="70"/>
      <c r="P44" s="82"/>
    </row>
    <row r="45" spans="2:16">
      <c r="B45" s="70"/>
      <c r="P45" s="82"/>
    </row>
    <row r="46" spans="2:16">
      <c r="B46" s="70"/>
      <c r="P46" s="82"/>
    </row>
    <row r="47" spans="2:16">
      <c r="B47" s="70"/>
      <c r="P47" s="82"/>
    </row>
    <row r="48" spans="2:16">
      <c r="B48" s="70"/>
      <c r="P48" s="82"/>
    </row>
    <row r="49" spans="2:16">
      <c r="B49" s="70"/>
      <c r="P49" s="82"/>
    </row>
    <row r="50" spans="2:16">
      <c r="B50" s="70"/>
      <c r="P50" s="82"/>
    </row>
    <row r="51" spans="2:16">
      <c r="B51" s="70"/>
      <c r="P51" s="82"/>
    </row>
    <row r="52" spans="2:16">
      <c r="B52" s="70"/>
      <c r="P52" s="82"/>
    </row>
    <row r="53" spans="2:16">
      <c r="B53" s="70"/>
      <c r="P53" s="82"/>
    </row>
    <row r="54" spans="2:16">
      <c r="B54" s="70"/>
      <c r="P54" s="82"/>
    </row>
    <row r="55" spans="2:16">
      <c r="B55" s="70"/>
      <c r="P55" s="82"/>
    </row>
    <row r="56" spans="2:16">
      <c r="B56" s="70"/>
      <c r="P56" s="82"/>
    </row>
    <row r="57" spans="2:16">
      <c r="B57" s="70"/>
      <c r="P57" s="82"/>
    </row>
    <row r="58" spans="2:16">
      <c r="B58" s="70"/>
      <c r="P58" s="82"/>
    </row>
    <row r="59" spans="2:16">
      <c r="B59" s="70"/>
      <c r="P59" s="82"/>
    </row>
    <row r="60" spans="2:16">
      <c r="B60" s="70"/>
      <c r="P60" s="82"/>
    </row>
    <row r="61" spans="2:16">
      <c r="B61" s="70"/>
      <c r="P61" s="82"/>
    </row>
    <row r="62" spans="2:16">
      <c r="B62" s="70"/>
      <c r="P62" s="82"/>
    </row>
    <row r="63" spans="2:16">
      <c r="B63" s="70"/>
      <c r="P63" s="82"/>
    </row>
    <row r="64" spans="2:16">
      <c r="B64" s="70"/>
      <c r="P64" s="82"/>
    </row>
    <row r="65" spans="2:16">
      <c r="B65" s="70"/>
      <c r="P65" s="82"/>
    </row>
    <row r="66" spans="2:16">
      <c r="B66" s="70"/>
      <c r="P66" s="82"/>
    </row>
    <row r="67" spans="2:16">
      <c r="B67" s="70"/>
      <c r="P67" s="82"/>
    </row>
    <row r="68" spans="2:16">
      <c r="B68" s="70"/>
      <c r="P68" s="82"/>
    </row>
    <row r="69" spans="2:16">
      <c r="B69" s="70"/>
      <c r="P69" s="82"/>
    </row>
    <row r="70" spans="2:16">
      <c r="B70" s="70"/>
      <c r="P70" s="82"/>
    </row>
    <row r="71" spans="2:16">
      <c r="B71" s="70"/>
      <c r="P71" s="82"/>
    </row>
    <row r="72" spans="2:16">
      <c r="B72" s="70"/>
      <c r="P72" s="82"/>
    </row>
    <row r="73" spans="2:16">
      <c r="B73" s="70"/>
      <c r="P73" s="82"/>
    </row>
    <row r="74" spans="2:16">
      <c r="B74" s="70"/>
      <c r="P74" s="82"/>
    </row>
    <row r="75" spans="2:16">
      <c r="B75" s="70"/>
      <c r="P75" s="82"/>
    </row>
    <row r="76" spans="2:16">
      <c r="B76" s="70"/>
      <c r="P76" s="82"/>
    </row>
    <row r="77" spans="2:16">
      <c r="B77" s="70"/>
      <c r="P77" s="82"/>
    </row>
    <row r="78" spans="2:16">
      <c r="B78" s="70"/>
      <c r="P78" s="82"/>
    </row>
    <row r="79" spans="2:16">
      <c r="B79" s="70"/>
      <c r="P79" s="82"/>
    </row>
    <row r="80" spans="2:16">
      <c r="B80" s="70"/>
      <c r="P80" s="82"/>
    </row>
    <row r="81" spans="2:16">
      <c r="B81" s="70"/>
      <c r="P81" s="82"/>
    </row>
    <row r="82" spans="2:16">
      <c r="B82" s="70"/>
      <c r="P82" s="82"/>
    </row>
    <row r="83" spans="2:16">
      <c r="B83" s="70"/>
      <c r="P83" s="82"/>
    </row>
    <row r="84" spans="2:16">
      <c r="B84" s="79"/>
      <c r="C84" s="80"/>
      <c r="D84" s="80"/>
      <c r="E84" s="80"/>
      <c r="F84" s="80"/>
      <c r="G84" s="80"/>
      <c r="H84" s="80"/>
      <c r="I84" s="80"/>
      <c r="J84" s="80"/>
      <c r="K84" s="80"/>
      <c r="L84" s="80"/>
      <c r="M84" s="80"/>
      <c r="N84" s="80"/>
      <c r="O84" s="80"/>
      <c r="P84" s="83"/>
    </row>
  </sheetData>
  <phoneticPr fontId="3"/>
  <pageMargins left="0.47244094488188976" right="0.23622047244094488" top="0.43307086614173229" bottom="0.31496062992125984" header="0.31496062992125984" footer="0.19685039370078741"/>
  <pageSetup paperSize="9" scale="72" orientation="portrait" r:id="rId1"/>
  <headerFooter>
    <oddHeader>&amp;R&amp;"ＭＳ 明朝,標準"&amp;12 2-6.医科健診分析</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208</v>
      </c>
    </row>
    <row r="2" spans="1:1" ht="16.5" customHeight="1">
      <c r="A2" s="6" t="s">
        <v>218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dimension ref="A1:P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6" width="8.875" style="66" customWidth="1"/>
    <col min="17" max="17" width="2" style="1" customWidth="1"/>
    <col min="18" max="16384" width="9" style="1"/>
  </cols>
  <sheetData>
    <row r="1" spans="1:16">
      <c r="A1" s="66" t="s">
        <v>240</v>
      </c>
    </row>
    <row r="2" spans="1:16">
      <c r="A2" s="66" t="s">
        <v>236</v>
      </c>
    </row>
    <row r="4" spans="1:16" ht="13.5" customHeight="1">
      <c r="B4" s="67"/>
      <c r="C4" s="68"/>
      <c r="D4" s="68"/>
      <c r="E4" s="68"/>
      <c r="F4" s="68"/>
      <c r="G4" s="69"/>
    </row>
    <row r="5" spans="1:16" ht="13.5" customHeight="1">
      <c r="B5" s="70"/>
      <c r="C5" s="71"/>
      <c r="D5" s="72">
        <v>0.63800000000000001</v>
      </c>
      <c r="E5" s="38" t="s">
        <v>266</v>
      </c>
      <c r="F5" s="73">
        <v>0.65</v>
      </c>
      <c r="G5" s="74" t="s">
        <v>267</v>
      </c>
    </row>
    <row r="6" spans="1:16">
      <c r="B6" s="70"/>
      <c r="D6" s="72"/>
      <c r="E6" s="38"/>
      <c r="F6" s="73"/>
      <c r="G6" s="74"/>
    </row>
    <row r="7" spans="1:16">
      <c r="B7" s="70"/>
      <c r="C7" s="75"/>
      <c r="D7" s="72">
        <v>0.626</v>
      </c>
      <c r="E7" s="38" t="s">
        <v>266</v>
      </c>
      <c r="F7" s="73">
        <v>0.63800000000000001</v>
      </c>
      <c r="G7" s="74" t="s">
        <v>268</v>
      </c>
    </row>
    <row r="8" spans="1:16">
      <c r="B8" s="70"/>
      <c r="D8" s="72"/>
      <c r="E8" s="38"/>
      <c r="F8" s="73"/>
      <c r="G8" s="74"/>
    </row>
    <row r="9" spans="1:16">
      <c r="B9" s="70"/>
      <c r="C9" s="76"/>
      <c r="D9" s="72">
        <v>0.61399999999999999</v>
      </c>
      <c r="E9" s="38" t="s">
        <v>266</v>
      </c>
      <c r="F9" s="73">
        <v>0.626</v>
      </c>
      <c r="G9" s="74" t="s">
        <v>268</v>
      </c>
    </row>
    <row r="10" spans="1:16">
      <c r="B10" s="70"/>
      <c r="D10" s="72"/>
      <c r="E10" s="38"/>
      <c r="F10" s="73"/>
      <c r="G10" s="74"/>
    </row>
    <row r="11" spans="1:16">
      <c r="B11" s="70"/>
      <c r="C11" s="77"/>
      <c r="D11" s="72">
        <v>0.60199999999999998</v>
      </c>
      <c r="E11" s="38" t="s">
        <v>266</v>
      </c>
      <c r="F11" s="73">
        <v>0.61399999999999999</v>
      </c>
      <c r="G11" s="74" t="s">
        <v>268</v>
      </c>
    </row>
    <row r="12" spans="1:16">
      <c r="B12" s="70"/>
      <c r="D12" s="72"/>
      <c r="E12" s="38"/>
      <c r="F12" s="73"/>
      <c r="G12" s="74"/>
    </row>
    <row r="13" spans="1:16">
      <c r="B13" s="70"/>
      <c r="C13" s="78"/>
      <c r="D13" s="72">
        <v>0.59</v>
      </c>
      <c r="E13" s="38" t="s">
        <v>266</v>
      </c>
      <c r="F13" s="73">
        <v>0.60199999999999998</v>
      </c>
      <c r="G13" s="74" t="s">
        <v>268</v>
      </c>
    </row>
    <row r="14" spans="1:16">
      <c r="B14" s="79"/>
      <c r="C14" s="80"/>
      <c r="D14" s="80"/>
      <c r="E14" s="80"/>
      <c r="F14" s="80"/>
      <c r="G14" s="81"/>
    </row>
    <row r="16" spans="1:16">
      <c r="B16" s="67"/>
      <c r="C16" s="68"/>
      <c r="D16" s="68"/>
      <c r="E16" s="68"/>
      <c r="F16" s="68"/>
      <c r="G16" s="68"/>
      <c r="H16" s="68"/>
      <c r="I16" s="68"/>
      <c r="J16" s="68"/>
      <c r="K16" s="68"/>
      <c r="L16" s="68"/>
      <c r="M16" s="68"/>
      <c r="N16" s="68"/>
      <c r="O16" s="68"/>
      <c r="P16" s="69"/>
    </row>
    <row r="17" spans="2:16">
      <c r="B17" s="70"/>
      <c r="P17" s="82"/>
    </row>
    <row r="18" spans="2:16">
      <c r="B18" s="70"/>
      <c r="P18" s="82"/>
    </row>
    <row r="19" spans="2:16">
      <c r="B19" s="70"/>
      <c r="P19" s="82"/>
    </row>
    <row r="20" spans="2:16">
      <c r="B20" s="70"/>
      <c r="P20" s="82"/>
    </row>
    <row r="21" spans="2:16">
      <c r="B21" s="70"/>
      <c r="P21" s="82"/>
    </row>
    <row r="22" spans="2:16">
      <c r="B22" s="70"/>
      <c r="P22" s="82"/>
    </row>
    <row r="23" spans="2:16">
      <c r="B23" s="70"/>
      <c r="P23" s="82"/>
    </row>
    <row r="24" spans="2:16">
      <c r="B24" s="70"/>
      <c r="P24" s="82"/>
    </row>
    <row r="25" spans="2:16">
      <c r="B25" s="70"/>
      <c r="P25" s="82"/>
    </row>
    <row r="26" spans="2:16">
      <c r="B26" s="70"/>
      <c r="P26" s="82"/>
    </row>
    <row r="27" spans="2:16">
      <c r="B27" s="70"/>
      <c r="P27" s="82"/>
    </row>
    <row r="28" spans="2:16">
      <c r="B28" s="70"/>
      <c r="P28" s="82"/>
    </row>
    <row r="29" spans="2:16">
      <c r="B29" s="70"/>
      <c r="P29" s="82"/>
    </row>
    <row r="30" spans="2:16">
      <c r="B30" s="70"/>
      <c r="P30" s="82"/>
    </row>
    <row r="31" spans="2:16">
      <c r="B31" s="70"/>
      <c r="P31" s="82"/>
    </row>
    <row r="32" spans="2:16">
      <c r="B32" s="70"/>
      <c r="P32" s="82"/>
    </row>
    <row r="33" spans="2:16">
      <c r="B33" s="70"/>
      <c r="P33" s="82"/>
    </row>
    <row r="34" spans="2:16">
      <c r="B34" s="70"/>
      <c r="P34" s="82"/>
    </row>
    <row r="35" spans="2:16">
      <c r="B35" s="70"/>
      <c r="P35" s="82"/>
    </row>
    <row r="36" spans="2:16">
      <c r="B36" s="70"/>
      <c r="P36" s="82"/>
    </row>
    <row r="37" spans="2:16">
      <c r="B37" s="70"/>
      <c r="P37" s="82"/>
    </row>
    <row r="38" spans="2:16">
      <c r="B38" s="70"/>
      <c r="P38" s="82"/>
    </row>
    <row r="39" spans="2:16">
      <c r="B39" s="70"/>
      <c r="P39" s="82"/>
    </row>
    <row r="40" spans="2:16">
      <c r="B40" s="70"/>
      <c r="P40" s="82"/>
    </row>
    <row r="41" spans="2:16">
      <c r="B41" s="70"/>
      <c r="P41" s="82"/>
    </row>
    <row r="42" spans="2:16">
      <c r="B42" s="70"/>
      <c r="P42" s="82"/>
    </row>
    <row r="43" spans="2:16">
      <c r="B43" s="70"/>
      <c r="P43" s="82"/>
    </row>
    <row r="44" spans="2:16">
      <c r="B44" s="70"/>
      <c r="P44" s="82"/>
    </row>
    <row r="45" spans="2:16">
      <c r="B45" s="70"/>
      <c r="P45" s="82"/>
    </row>
    <row r="46" spans="2:16">
      <c r="B46" s="70"/>
      <c r="P46" s="82"/>
    </row>
    <row r="47" spans="2:16">
      <c r="B47" s="70"/>
      <c r="P47" s="82"/>
    </row>
    <row r="48" spans="2:16">
      <c r="B48" s="70"/>
      <c r="P48" s="82"/>
    </row>
    <row r="49" spans="2:16">
      <c r="B49" s="70"/>
      <c r="P49" s="82"/>
    </row>
    <row r="50" spans="2:16">
      <c r="B50" s="70"/>
      <c r="P50" s="82"/>
    </row>
    <row r="51" spans="2:16">
      <c r="B51" s="70"/>
      <c r="P51" s="82"/>
    </row>
    <row r="52" spans="2:16">
      <c r="B52" s="70"/>
      <c r="P52" s="82"/>
    </row>
    <row r="53" spans="2:16">
      <c r="B53" s="70"/>
      <c r="P53" s="82"/>
    </row>
    <row r="54" spans="2:16">
      <c r="B54" s="70"/>
      <c r="P54" s="82"/>
    </row>
    <row r="55" spans="2:16">
      <c r="B55" s="70"/>
      <c r="P55" s="82"/>
    </row>
    <row r="56" spans="2:16">
      <c r="B56" s="70"/>
      <c r="P56" s="82"/>
    </row>
    <row r="57" spans="2:16">
      <c r="B57" s="70"/>
      <c r="P57" s="82"/>
    </row>
    <row r="58" spans="2:16">
      <c r="B58" s="70"/>
      <c r="P58" s="82"/>
    </row>
    <row r="59" spans="2:16">
      <c r="B59" s="70"/>
      <c r="P59" s="82"/>
    </row>
    <row r="60" spans="2:16">
      <c r="B60" s="70"/>
      <c r="P60" s="82"/>
    </row>
    <row r="61" spans="2:16">
      <c r="B61" s="70"/>
      <c r="P61" s="82"/>
    </row>
    <row r="62" spans="2:16">
      <c r="B62" s="70"/>
      <c r="P62" s="82"/>
    </row>
    <row r="63" spans="2:16">
      <c r="B63" s="70"/>
      <c r="P63" s="82"/>
    </row>
    <row r="64" spans="2:16">
      <c r="B64" s="70"/>
      <c r="P64" s="82"/>
    </row>
    <row r="65" spans="2:16">
      <c r="B65" s="70"/>
      <c r="P65" s="82"/>
    </row>
    <row r="66" spans="2:16">
      <c r="B66" s="70"/>
      <c r="P66" s="82"/>
    </row>
    <row r="67" spans="2:16">
      <c r="B67" s="70"/>
      <c r="P67" s="82"/>
    </row>
    <row r="68" spans="2:16">
      <c r="B68" s="70"/>
      <c r="P68" s="82"/>
    </row>
    <row r="69" spans="2:16">
      <c r="B69" s="70"/>
      <c r="P69" s="82"/>
    </row>
    <row r="70" spans="2:16">
      <c r="B70" s="70"/>
      <c r="P70" s="82"/>
    </row>
    <row r="71" spans="2:16">
      <c r="B71" s="70"/>
      <c r="P71" s="82"/>
    </row>
    <row r="72" spans="2:16">
      <c r="B72" s="70"/>
      <c r="P72" s="82"/>
    </row>
    <row r="73" spans="2:16">
      <c r="B73" s="70"/>
      <c r="P73" s="82"/>
    </row>
    <row r="74" spans="2:16">
      <c r="B74" s="70"/>
      <c r="P74" s="82"/>
    </row>
    <row r="75" spans="2:16">
      <c r="B75" s="70"/>
      <c r="P75" s="82"/>
    </row>
    <row r="76" spans="2:16">
      <c r="B76" s="70"/>
      <c r="P76" s="82"/>
    </row>
    <row r="77" spans="2:16">
      <c r="B77" s="70"/>
      <c r="P77" s="82"/>
    </row>
    <row r="78" spans="2:16">
      <c r="B78" s="70"/>
      <c r="P78" s="82"/>
    </row>
    <row r="79" spans="2:16">
      <c r="B79" s="70"/>
      <c r="P79" s="82"/>
    </row>
    <row r="80" spans="2:16">
      <c r="B80" s="70"/>
      <c r="P80" s="82"/>
    </row>
    <row r="81" spans="2:16">
      <c r="B81" s="70"/>
      <c r="P81" s="82"/>
    </row>
    <row r="82" spans="2:16">
      <c r="B82" s="70"/>
      <c r="P82" s="82"/>
    </row>
    <row r="83" spans="2:16">
      <c r="B83" s="70"/>
      <c r="P83" s="82"/>
    </row>
    <row r="84" spans="2:16">
      <c r="B84" s="79"/>
      <c r="C84" s="80"/>
      <c r="D84" s="80"/>
      <c r="E84" s="80"/>
      <c r="F84" s="80"/>
      <c r="G84" s="80"/>
      <c r="H84" s="80"/>
      <c r="I84" s="80"/>
      <c r="J84" s="80"/>
      <c r="K84" s="80"/>
      <c r="L84" s="80"/>
      <c r="M84" s="80"/>
      <c r="N84" s="80"/>
      <c r="O84" s="80"/>
      <c r="P84" s="83"/>
    </row>
  </sheetData>
  <phoneticPr fontId="3"/>
  <pageMargins left="0.47244094488188976" right="0.23622047244094488" top="0.43307086614173229" bottom="0.31496062992125984" header="0.31496062992125984" footer="0.19685039370078741"/>
  <pageSetup paperSize="9" scale="72" orientation="portrait" r:id="rId1"/>
  <headerFooter>
    <oddHeader>&amp;R&amp;"ＭＳ 明朝,標準"&amp;12 2-6.医科健診分析</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209</v>
      </c>
    </row>
    <row r="2" spans="1:1" ht="16.5" customHeight="1">
      <c r="A2" s="6" t="s">
        <v>218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283</v>
      </c>
    </row>
    <row r="2" spans="1:1" ht="16.5" customHeight="1">
      <c r="A2" s="6" t="s">
        <v>188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dimension ref="A1:P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6" width="8.875" style="66" customWidth="1"/>
    <col min="17" max="17" width="2" style="1" customWidth="1"/>
    <col min="18" max="16384" width="9" style="1"/>
  </cols>
  <sheetData>
    <row r="1" spans="1:16">
      <c r="A1" s="66" t="s">
        <v>241</v>
      </c>
    </row>
    <row r="2" spans="1:16">
      <c r="A2" s="66" t="s">
        <v>236</v>
      </c>
    </row>
    <row r="4" spans="1:16" ht="13.5" customHeight="1">
      <c r="B4" s="67"/>
      <c r="C4" s="68"/>
      <c r="D4" s="68"/>
      <c r="E4" s="68"/>
      <c r="F4" s="68"/>
      <c r="G4" s="69"/>
    </row>
    <row r="5" spans="1:16" ht="13.5" customHeight="1">
      <c r="B5" s="70"/>
      <c r="C5" s="71"/>
      <c r="D5" s="72">
        <v>0.14700000000000002</v>
      </c>
      <c r="E5" s="38" t="s">
        <v>266</v>
      </c>
      <c r="F5" s="73">
        <v>0.15</v>
      </c>
      <c r="G5" s="74" t="s">
        <v>267</v>
      </c>
    </row>
    <row r="6" spans="1:16">
      <c r="B6" s="70"/>
      <c r="D6" s="72"/>
      <c r="E6" s="38"/>
      <c r="F6" s="73"/>
      <c r="G6" s="74"/>
    </row>
    <row r="7" spans="1:16">
      <c r="B7" s="70"/>
      <c r="C7" s="75"/>
      <c r="D7" s="72">
        <v>0.14200000000000002</v>
      </c>
      <c r="E7" s="38" t="s">
        <v>266</v>
      </c>
      <c r="F7" s="73">
        <v>0.14700000000000002</v>
      </c>
      <c r="G7" s="74" t="s">
        <v>268</v>
      </c>
    </row>
    <row r="8" spans="1:16">
      <c r="B8" s="70"/>
      <c r="D8" s="72"/>
      <c r="E8" s="38"/>
      <c r="F8" s="73"/>
      <c r="G8" s="74"/>
    </row>
    <row r="9" spans="1:16">
      <c r="B9" s="70"/>
      <c r="C9" s="76"/>
      <c r="D9" s="72">
        <v>0.13700000000000001</v>
      </c>
      <c r="E9" s="38" t="s">
        <v>266</v>
      </c>
      <c r="F9" s="73">
        <v>0.14200000000000002</v>
      </c>
      <c r="G9" s="74" t="s">
        <v>268</v>
      </c>
    </row>
    <row r="10" spans="1:16">
      <c r="B10" s="70"/>
      <c r="D10" s="72"/>
      <c r="E10" s="38"/>
      <c r="F10" s="73"/>
      <c r="G10" s="74"/>
    </row>
    <row r="11" spans="1:16">
      <c r="B11" s="70"/>
      <c r="C11" s="77"/>
      <c r="D11" s="72">
        <v>0.13200000000000001</v>
      </c>
      <c r="E11" s="38" t="s">
        <v>266</v>
      </c>
      <c r="F11" s="73">
        <v>0.13700000000000001</v>
      </c>
      <c r="G11" s="74" t="s">
        <v>268</v>
      </c>
    </row>
    <row r="12" spans="1:16">
      <c r="B12" s="70"/>
      <c r="D12" s="72"/>
      <c r="E12" s="38"/>
      <c r="F12" s="73"/>
      <c r="G12" s="74"/>
    </row>
    <row r="13" spans="1:16">
      <c r="B13" s="70"/>
      <c r="C13" s="78"/>
      <c r="D13" s="72">
        <v>0.127</v>
      </c>
      <c r="E13" s="38" t="s">
        <v>266</v>
      </c>
      <c r="F13" s="73">
        <v>0.13200000000000001</v>
      </c>
      <c r="G13" s="74" t="s">
        <v>268</v>
      </c>
    </row>
    <row r="14" spans="1:16">
      <c r="B14" s="79"/>
      <c r="C14" s="80"/>
      <c r="D14" s="80"/>
      <c r="E14" s="80"/>
      <c r="F14" s="80"/>
      <c r="G14" s="81"/>
    </row>
    <row r="16" spans="1:16">
      <c r="B16" s="67"/>
      <c r="C16" s="68"/>
      <c r="D16" s="68"/>
      <c r="E16" s="68"/>
      <c r="F16" s="68"/>
      <c r="G16" s="68"/>
      <c r="H16" s="68"/>
      <c r="I16" s="68"/>
      <c r="J16" s="68"/>
      <c r="K16" s="68"/>
      <c r="L16" s="68"/>
      <c r="M16" s="68"/>
      <c r="N16" s="68"/>
      <c r="O16" s="68"/>
      <c r="P16" s="69"/>
    </row>
    <row r="17" spans="2:16">
      <c r="B17" s="70"/>
      <c r="P17" s="82"/>
    </row>
    <row r="18" spans="2:16">
      <c r="B18" s="70"/>
      <c r="P18" s="82"/>
    </row>
    <row r="19" spans="2:16">
      <c r="B19" s="70"/>
      <c r="P19" s="82"/>
    </row>
    <row r="20" spans="2:16">
      <c r="B20" s="70"/>
      <c r="P20" s="82"/>
    </row>
    <row r="21" spans="2:16">
      <c r="B21" s="70"/>
      <c r="P21" s="82"/>
    </row>
    <row r="22" spans="2:16">
      <c r="B22" s="70"/>
      <c r="P22" s="82"/>
    </row>
    <row r="23" spans="2:16">
      <c r="B23" s="70"/>
      <c r="P23" s="82"/>
    </row>
    <row r="24" spans="2:16">
      <c r="B24" s="70"/>
      <c r="P24" s="82"/>
    </row>
    <row r="25" spans="2:16">
      <c r="B25" s="70"/>
      <c r="P25" s="82"/>
    </row>
    <row r="26" spans="2:16">
      <c r="B26" s="70"/>
      <c r="P26" s="82"/>
    </row>
    <row r="27" spans="2:16">
      <c r="B27" s="70"/>
      <c r="P27" s="82"/>
    </row>
    <row r="28" spans="2:16">
      <c r="B28" s="70"/>
      <c r="P28" s="82"/>
    </row>
    <row r="29" spans="2:16">
      <c r="B29" s="70"/>
      <c r="P29" s="82"/>
    </row>
    <row r="30" spans="2:16">
      <c r="B30" s="70"/>
      <c r="P30" s="82"/>
    </row>
    <row r="31" spans="2:16">
      <c r="B31" s="70"/>
      <c r="P31" s="82"/>
    </row>
    <row r="32" spans="2:16">
      <c r="B32" s="70"/>
      <c r="P32" s="82"/>
    </row>
    <row r="33" spans="2:16">
      <c r="B33" s="70"/>
      <c r="P33" s="82"/>
    </row>
    <row r="34" spans="2:16">
      <c r="B34" s="70"/>
      <c r="P34" s="82"/>
    </row>
    <row r="35" spans="2:16">
      <c r="B35" s="70"/>
      <c r="P35" s="82"/>
    </row>
    <row r="36" spans="2:16">
      <c r="B36" s="70"/>
      <c r="P36" s="82"/>
    </row>
    <row r="37" spans="2:16">
      <c r="B37" s="70"/>
      <c r="P37" s="82"/>
    </row>
    <row r="38" spans="2:16">
      <c r="B38" s="70"/>
      <c r="P38" s="82"/>
    </row>
    <row r="39" spans="2:16">
      <c r="B39" s="70"/>
      <c r="P39" s="82"/>
    </row>
    <row r="40" spans="2:16">
      <c r="B40" s="70"/>
      <c r="P40" s="82"/>
    </row>
    <row r="41" spans="2:16">
      <c r="B41" s="70"/>
      <c r="P41" s="82"/>
    </row>
    <row r="42" spans="2:16">
      <c r="B42" s="70"/>
      <c r="P42" s="82"/>
    </row>
    <row r="43" spans="2:16">
      <c r="B43" s="70"/>
      <c r="P43" s="82"/>
    </row>
    <row r="44" spans="2:16">
      <c r="B44" s="70"/>
      <c r="P44" s="82"/>
    </row>
    <row r="45" spans="2:16">
      <c r="B45" s="70"/>
      <c r="P45" s="82"/>
    </row>
    <row r="46" spans="2:16">
      <c r="B46" s="70"/>
      <c r="P46" s="82"/>
    </row>
    <row r="47" spans="2:16">
      <c r="B47" s="70"/>
      <c r="P47" s="82"/>
    </row>
    <row r="48" spans="2:16">
      <c r="B48" s="70"/>
      <c r="P48" s="82"/>
    </row>
    <row r="49" spans="2:16">
      <c r="B49" s="70"/>
      <c r="P49" s="82"/>
    </row>
    <row r="50" spans="2:16">
      <c r="B50" s="70"/>
      <c r="P50" s="82"/>
    </row>
    <row r="51" spans="2:16">
      <c r="B51" s="70"/>
      <c r="P51" s="82"/>
    </row>
    <row r="52" spans="2:16">
      <c r="B52" s="70"/>
      <c r="P52" s="82"/>
    </row>
    <row r="53" spans="2:16">
      <c r="B53" s="70"/>
      <c r="P53" s="82"/>
    </row>
    <row r="54" spans="2:16">
      <c r="B54" s="70"/>
      <c r="P54" s="82"/>
    </row>
    <row r="55" spans="2:16">
      <c r="B55" s="70"/>
      <c r="P55" s="82"/>
    </row>
    <row r="56" spans="2:16">
      <c r="B56" s="70"/>
      <c r="P56" s="82"/>
    </row>
    <row r="57" spans="2:16">
      <c r="B57" s="70"/>
      <c r="P57" s="82"/>
    </row>
    <row r="58" spans="2:16">
      <c r="B58" s="70"/>
      <c r="P58" s="82"/>
    </row>
    <row r="59" spans="2:16">
      <c r="B59" s="70"/>
      <c r="P59" s="82"/>
    </row>
    <row r="60" spans="2:16">
      <c r="B60" s="70"/>
      <c r="P60" s="82"/>
    </row>
    <row r="61" spans="2:16">
      <c r="B61" s="70"/>
      <c r="P61" s="82"/>
    </row>
    <row r="62" spans="2:16">
      <c r="B62" s="70"/>
      <c r="P62" s="82"/>
    </row>
    <row r="63" spans="2:16">
      <c r="B63" s="70"/>
      <c r="P63" s="82"/>
    </row>
    <row r="64" spans="2:16">
      <c r="B64" s="70"/>
      <c r="P64" s="82"/>
    </row>
    <row r="65" spans="2:16">
      <c r="B65" s="70"/>
      <c r="P65" s="82"/>
    </row>
    <row r="66" spans="2:16">
      <c r="B66" s="70"/>
      <c r="P66" s="82"/>
    </row>
    <row r="67" spans="2:16">
      <c r="B67" s="70"/>
      <c r="P67" s="82"/>
    </row>
    <row r="68" spans="2:16">
      <c r="B68" s="70"/>
      <c r="P68" s="82"/>
    </row>
    <row r="69" spans="2:16">
      <c r="B69" s="70"/>
      <c r="P69" s="82"/>
    </row>
    <row r="70" spans="2:16">
      <c r="B70" s="70"/>
      <c r="P70" s="82"/>
    </row>
    <row r="71" spans="2:16">
      <c r="B71" s="70"/>
      <c r="P71" s="82"/>
    </row>
    <row r="72" spans="2:16">
      <c r="B72" s="70"/>
      <c r="P72" s="82"/>
    </row>
    <row r="73" spans="2:16">
      <c r="B73" s="70"/>
      <c r="P73" s="82"/>
    </row>
    <row r="74" spans="2:16">
      <c r="B74" s="70"/>
      <c r="P74" s="82"/>
    </row>
    <row r="75" spans="2:16">
      <c r="B75" s="70"/>
      <c r="P75" s="82"/>
    </row>
    <row r="76" spans="2:16">
      <c r="B76" s="70"/>
      <c r="P76" s="82"/>
    </row>
    <row r="77" spans="2:16">
      <c r="B77" s="70"/>
      <c r="P77" s="82"/>
    </row>
    <row r="78" spans="2:16">
      <c r="B78" s="70"/>
      <c r="P78" s="82"/>
    </row>
    <row r="79" spans="2:16">
      <c r="B79" s="70"/>
      <c r="P79" s="82"/>
    </row>
    <row r="80" spans="2:16">
      <c r="B80" s="70"/>
      <c r="P80" s="82"/>
    </row>
    <row r="81" spans="2:16">
      <c r="B81" s="70"/>
      <c r="P81" s="82"/>
    </row>
    <row r="82" spans="2:16">
      <c r="B82" s="70"/>
      <c r="P82" s="82"/>
    </row>
    <row r="83" spans="2:16">
      <c r="B83" s="70"/>
      <c r="P83" s="82"/>
    </row>
    <row r="84" spans="2:16">
      <c r="B84" s="79"/>
      <c r="C84" s="80"/>
      <c r="D84" s="80"/>
      <c r="E84" s="80"/>
      <c r="F84" s="80"/>
      <c r="G84" s="80"/>
      <c r="H84" s="80"/>
      <c r="I84" s="80"/>
      <c r="J84" s="80"/>
      <c r="K84" s="80"/>
      <c r="L84" s="80"/>
      <c r="M84" s="80"/>
      <c r="N84" s="80"/>
      <c r="O84" s="80"/>
      <c r="P84" s="83"/>
    </row>
  </sheetData>
  <phoneticPr fontId="3"/>
  <pageMargins left="0.47244094488188976" right="0.23622047244094488" top="0.43307086614173229" bottom="0.31496062992125984" header="0.31496062992125984" footer="0.19685039370078741"/>
  <pageSetup paperSize="9" scale="72" orientation="portrait" r:id="rId1"/>
  <headerFooter>
    <oddHeader>&amp;R&amp;"ＭＳ 明朝,標準"&amp;12 2-6.医科健診分析</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210</v>
      </c>
    </row>
    <row r="2" spans="1:1" ht="16.5" customHeight="1">
      <c r="A2" s="6" t="s">
        <v>218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dimension ref="A1:P84"/>
  <sheetViews>
    <sheetView showGridLines="0" showWhiteSpace="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6" width="8.875" style="66" customWidth="1"/>
    <col min="17" max="17" width="2" style="1" customWidth="1"/>
    <col min="18" max="16384" width="9" style="1"/>
  </cols>
  <sheetData>
    <row r="1" spans="1:16">
      <c r="A1" s="66" t="s">
        <v>242</v>
      </c>
    </row>
    <row r="2" spans="1:16">
      <c r="A2" s="66" t="s">
        <v>236</v>
      </c>
    </row>
    <row r="4" spans="1:16" ht="13.5" customHeight="1">
      <c r="B4" s="67"/>
      <c r="C4" s="68"/>
      <c r="D4" s="68"/>
      <c r="E4" s="68"/>
      <c r="F4" s="68"/>
      <c r="G4" s="69"/>
    </row>
    <row r="5" spans="1:16" ht="13.5" customHeight="1">
      <c r="B5" s="70"/>
      <c r="C5" s="71"/>
      <c r="D5" s="72">
        <v>0.18000000000000005</v>
      </c>
      <c r="E5" s="38" t="s">
        <v>266</v>
      </c>
      <c r="F5" s="73">
        <v>0.19</v>
      </c>
      <c r="G5" s="74" t="s">
        <v>267</v>
      </c>
    </row>
    <row r="6" spans="1:16">
      <c r="B6" s="70"/>
      <c r="D6" s="72"/>
      <c r="E6" s="38"/>
      <c r="F6" s="73"/>
      <c r="G6" s="74"/>
    </row>
    <row r="7" spans="1:16">
      <c r="B7" s="70"/>
      <c r="C7" s="75"/>
      <c r="D7" s="72">
        <v>0.17000000000000004</v>
      </c>
      <c r="E7" s="38" t="s">
        <v>266</v>
      </c>
      <c r="F7" s="73">
        <v>0.18000000000000005</v>
      </c>
      <c r="G7" s="74" t="s">
        <v>268</v>
      </c>
    </row>
    <row r="8" spans="1:16">
      <c r="B8" s="70"/>
      <c r="D8" s="72"/>
      <c r="E8" s="38"/>
      <c r="F8" s="73"/>
      <c r="G8" s="74"/>
    </row>
    <row r="9" spans="1:16">
      <c r="B9" s="70"/>
      <c r="C9" s="76"/>
      <c r="D9" s="72">
        <v>0.16000000000000003</v>
      </c>
      <c r="E9" s="38" t="s">
        <v>266</v>
      </c>
      <c r="F9" s="73">
        <v>0.17000000000000004</v>
      </c>
      <c r="G9" s="74" t="s">
        <v>268</v>
      </c>
    </row>
    <row r="10" spans="1:16">
      <c r="B10" s="70"/>
      <c r="D10" s="72"/>
      <c r="E10" s="38"/>
      <c r="F10" s="73"/>
      <c r="G10" s="74"/>
    </row>
    <row r="11" spans="1:16">
      <c r="B11" s="70"/>
      <c r="C11" s="77"/>
      <c r="D11" s="72">
        <v>0.15000000000000002</v>
      </c>
      <c r="E11" s="38" t="s">
        <v>266</v>
      </c>
      <c r="F11" s="73">
        <v>0.16000000000000003</v>
      </c>
      <c r="G11" s="74" t="s">
        <v>268</v>
      </c>
    </row>
    <row r="12" spans="1:16">
      <c r="B12" s="70"/>
      <c r="D12" s="72"/>
      <c r="E12" s="38"/>
      <c r="F12" s="73"/>
      <c r="G12" s="74"/>
    </row>
    <row r="13" spans="1:16">
      <c r="B13" s="70"/>
      <c r="C13" s="78"/>
      <c r="D13" s="72">
        <v>0.14000000000000001</v>
      </c>
      <c r="E13" s="38" t="s">
        <v>266</v>
      </c>
      <c r="F13" s="73">
        <v>0.15000000000000002</v>
      </c>
      <c r="G13" s="74" t="s">
        <v>268</v>
      </c>
    </row>
    <row r="14" spans="1:16">
      <c r="B14" s="79"/>
      <c r="C14" s="80"/>
      <c r="D14" s="80"/>
      <c r="E14" s="80"/>
      <c r="F14" s="80"/>
      <c r="G14" s="81"/>
    </row>
    <row r="16" spans="1:16">
      <c r="B16" s="67"/>
      <c r="C16" s="68"/>
      <c r="D16" s="68"/>
      <c r="E16" s="68"/>
      <c r="F16" s="68"/>
      <c r="G16" s="68"/>
      <c r="H16" s="68"/>
      <c r="I16" s="68"/>
      <c r="J16" s="68"/>
      <c r="K16" s="68"/>
      <c r="L16" s="68"/>
      <c r="M16" s="68"/>
      <c r="N16" s="68"/>
      <c r="O16" s="68"/>
      <c r="P16" s="69"/>
    </row>
    <row r="17" spans="2:16">
      <c r="B17" s="70"/>
      <c r="P17" s="82"/>
    </row>
    <row r="18" spans="2:16">
      <c r="B18" s="70"/>
      <c r="P18" s="82"/>
    </row>
    <row r="19" spans="2:16">
      <c r="B19" s="70"/>
      <c r="P19" s="82"/>
    </row>
    <row r="20" spans="2:16">
      <c r="B20" s="70"/>
      <c r="P20" s="82"/>
    </row>
    <row r="21" spans="2:16">
      <c r="B21" s="70"/>
      <c r="P21" s="82"/>
    </row>
    <row r="22" spans="2:16">
      <c r="B22" s="70"/>
      <c r="P22" s="82"/>
    </row>
    <row r="23" spans="2:16">
      <c r="B23" s="70"/>
      <c r="P23" s="82"/>
    </row>
    <row r="24" spans="2:16">
      <c r="B24" s="70"/>
      <c r="P24" s="82"/>
    </row>
    <row r="25" spans="2:16">
      <c r="B25" s="70"/>
      <c r="P25" s="82"/>
    </row>
    <row r="26" spans="2:16">
      <c r="B26" s="70"/>
      <c r="P26" s="82"/>
    </row>
    <row r="27" spans="2:16">
      <c r="B27" s="70"/>
      <c r="P27" s="82"/>
    </row>
    <row r="28" spans="2:16">
      <c r="B28" s="70"/>
      <c r="P28" s="82"/>
    </row>
    <row r="29" spans="2:16">
      <c r="B29" s="70"/>
      <c r="P29" s="82"/>
    </row>
    <row r="30" spans="2:16">
      <c r="B30" s="70"/>
      <c r="P30" s="82"/>
    </row>
    <row r="31" spans="2:16">
      <c r="B31" s="70"/>
      <c r="P31" s="82"/>
    </row>
    <row r="32" spans="2:16">
      <c r="B32" s="70"/>
      <c r="P32" s="82"/>
    </row>
    <row r="33" spans="2:16">
      <c r="B33" s="70"/>
      <c r="P33" s="82"/>
    </row>
    <row r="34" spans="2:16">
      <c r="B34" s="70"/>
      <c r="P34" s="82"/>
    </row>
    <row r="35" spans="2:16">
      <c r="B35" s="70"/>
      <c r="P35" s="82"/>
    </row>
    <row r="36" spans="2:16">
      <c r="B36" s="70"/>
      <c r="P36" s="82"/>
    </row>
    <row r="37" spans="2:16">
      <c r="B37" s="70"/>
      <c r="P37" s="82"/>
    </row>
    <row r="38" spans="2:16">
      <c r="B38" s="70"/>
      <c r="P38" s="82"/>
    </row>
    <row r="39" spans="2:16">
      <c r="B39" s="70"/>
      <c r="P39" s="82"/>
    </row>
    <row r="40" spans="2:16">
      <c r="B40" s="70"/>
      <c r="P40" s="82"/>
    </row>
    <row r="41" spans="2:16">
      <c r="B41" s="70"/>
      <c r="P41" s="82"/>
    </row>
    <row r="42" spans="2:16">
      <c r="B42" s="70"/>
      <c r="P42" s="82"/>
    </row>
    <row r="43" spans="2:16">
      <c r="B43" s="70"/>
      <c r="P43" s="82"/>
    </row>
    <row r="44" spans="2:16">
      <c r="B44" s="70"/>
      <c r="P44" s="82"/>
    </row>
    <row r="45" spans="2:16">
      <c r="B45" s="70"/>
      <c r="P45" s="82"/>
    </row>
    <row r="46" spans="2:16">
      <c r="B46" s="70"/>
      <c r="P46" s="82"/>
    </row>
    <row r="47" spans="2:16">
      <c r="B47" s="70"/>
      <c r="P47" s="82"/>
    </row>
    <row r="48" spans="2:16">
      <c r="B48" s="70"/>
      <c r="P48" s="82"/>
    </row>
    <row r="49" spans="2:16">
      <c r="B49" s="70"/>
      <c r="P49" s="82"/>
    </row>
    <row r="50" spans="2:16">
      <c r="B50" s="70"/>
      <c r="P50" s="82"/>
    </row>
    <row r="51" spans="2:16">
      <c r="B51" s="70"/>
      <c r="P51" s="82"/>
    </row>
    <row r="52" spans="2:16">
      <c r="B52" s="70"/>
      <c r="P52" s="82"/>
    </row>
    <row r="53" spans="2:16">
      <c r="B53" s="70"/>
      <c r="P53" s="82"/>
    </row>
    <row r="54" spans="2:16">
      <c r="B54" s="70"/>
      <c r="P54" s="82"/>
    </row>
    <row r="55" spans="2:16">
      <c r="B55" s="70"/>
      <c r="P55" s="82"/>
    </row>
    <row r="56" spans="2:16">
      <c r="B56" s="70"/>
      <c r="P56" s="82"/>
    </row>
    <row r="57" spans="2:16">
      <c r="B57" s="70"/>
      <c r="P57" s="82"/>
    </row>
    <row r="58" spans="2:16">
      <c r="B58" s="70"/>
      <c r="P58" s="82"/>
    </row>
    <row r="59" spans="2:16">
      <c r="B59" s="70"/>
      <c r="P59" s="82"/>
    </row>
    <row r="60" spans="2:16">
      <c r="B60" s="70"/>
      <c r="P60" s="82"/>
    </row>
    <row r="61" spans="2:16">
      <c r="B61" s="70"/>
      <c r="P61" s="82"/>
    </row>
    <row r="62" spans="2:16">
      <c r="B62" s="70"/>
      <c r="P62" s="82"/>
    </row>
    <row r="63" spans="2:16">
      <c r="B63" s="70"/>
      <c r="P63" s="82"/>
    </row>
    <row r="64" spans="2:16">
      <c r="B64" s="70"/>
      <c r="P64" s="82"/>
    </row>
    <row r="65" spans="2:16">
      <c r="B65" s="70"/>
      <c r="P65" s="82"/>
    </row>
    <row r="66" spans="2:16">
      <c r="B66" s="70"/>
      <c r="P66" s="82"/>
    </row>
    <row r="67" spans="2:16">
      <c r="B67" s="70"/>
      <c r="P67" s="82"/>
    </row>
    <row r="68" spans="2:16">
      <c r="B68" s="70"/>
      <c r="P68" s="82"/>
    </row>
    <row r="69" spans="2:16">
      <c r="B69" s="70"/>
      <c r="P69" s="82"/>
    </row>
    <row r="70" spans="2:16">
      <c r="B70" s="70"/>
      <c r="P70" s="82"/>
    </row>
    <row r="71" spans="2:16">
      <c r="B71" s="70"/>
      <c r="P71" s="82"/>
    </row>
    <row r="72" spans="2:16">
      <c r="B72" s="70"/>
      <c r="P72" s="82"/>
    </row>
    <row r="73" spans="2:16">
      <c r="B73" s="70"/>
      <c r="P73" s="82"/>
    </row>
    <row r="74" spans="2:16">
      <c r="B74" s="70"/>
      <c r="P74" s="82"/>
    </row>
    <row r="75" spans="2:16">
      <c r="B75" s="70"/>
      <c r="P75" s="82"/>
    </row>
    <row r="76" spans="2:16">
      <c r="B76" s="70"/>
      <c r="P76" s="82"/>
    </row>
    <row r="77" spans="2:16">
      <c r="B77" s="70"/>
      <c r="P77" s="82"/>
    </row>
    <row r="78" spans="2:16">
      <c r="B78" s="70"/>
      <c r="P78" s="82"/>
    </row>
    <row r="79" spans="2:16">
      <c r="B79" s="70"/>
      <c r="P79" s="82"/>
    </row>
    <row r="80" spans="2:16">
      <c r="B80" s="70"/>
      <c r="P80" s="82"/>
    </row>
    <row r="81" spans="2:16">
      <c r="B81" s="70"/>
      <c r="P81" s="82"/>
    </row>
    <row r="82" spans="2:16">
      <c r="B82" s="70"/>
      <c r="P82" s="82"/>
    </row>
    <row r="83" spans="2:16">
      <c r="B83" s="70"/>
      <c r="P83" s="82"/>
    </row>
    <row r="84" spans="2:16">
      <c r="B84" s="79"/>
      <c r="C84" s="80"/>
      <c r="D84" s="80"/>
      <c r="E84" s="80"/>
      <c r="F84" s="80"/>
      <c r="G84" s="80"/>
      <c r="H84" s="80"/>
      <c r="I84" s="80"/>
      <c r="J84" s="80"/>
      <c r="K84" s="80"/>
      <c r="L84" s="80"/>
      <c r="M84" s="80"/>
      <c r="N84" s="80"/>
      <c r="O84" s="80"/>
      <c r="P84" s="83"/>
    </row>
  </sheetData>
  <phoneticPr fontId="3"/>
  <pageMargins left="0.47244094488188976" right="0.23622047244094488" top="0.43307086614173229" bottom="0.31496062992125984" header="0.31496062992125984" footer="0.19685039370078741"/>
  <pageSetup paperSize="9" scale="72" orientation="portrait" r:id="rId1"/>
  <headerFooter>
    <oddHeader>&amp;R&amp;"ＭＳ 明朝,標準"&amp;12 2-6.医科健診分析</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211</v>
      </c>
    </row>
    <row r="2" spans="1:1" ht="16.5" customHeight="1">
      <c r="A2" s="6" t="s">
        <v>218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dimension ref="A1:P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6" width="8.875" style="66" customWidth="1"/>
    <col min="17" max="17" width="2" style="1" customWidth="1"/>
    <col min="18" max="16384" width="9" style="1"/>
  </cols>
  <sheetData>
    <row r="1" spans="1:16">
      <c r="A1" s="66" t="s">
        <v>243</v>
      </c>
    </row>
    <row r="2" spans="1:16">
      <c r="A2" s="66" t="s">
        <v>236</v>
      </c>
    </row>
    <row r="4" spans="1:16" ht="13.5" customHeight="1">
      <c r="B4" s="67"/>
      <c r="C4" s="68"/>
      <c r="D4" s="68"/>
      <c r="E4" s="68"/>
      <c r="F4" s="68"/>
      <c r="G4" s="69"/>
    </row>
    <row r="5" spans="1:16" ht="13.5" customHeight="1">
      <c r="B5" s="70"/>
      <c r="C5" s="71"/>
      <c r="D5" s="72">
        <v>6.1000000000000013E-2</v>
      </c>
      <c r="E5" s="38" t="s">
        <v>266</v>
      </c>
      <c r="F5" s="73">
        <v>6.5000000000000002E-2</v>
      </c>
      <c r="G5" s="74" t="s">
        <v>267</v>
      </c>
    </row>
    <row r="6" spans="1:16">
      <c r="B6" s="70"/>
      <c r="D6" s="72"/>
      <c r="E6" s="38"/>
      <c r="F6" s="73"/>
      <c r="G6" s="74"/>
    </row>
    <row r="7" spans="1:16">
      <c r="B7" s="70"/>
      <c r="C7" s="75"/>
      <c r="D7" s="72">
        <v>5.7000000000000009E-2</v>
      </c>
      <c r="E7" s="38" t="s">
        <v>266</v>
      </c>
      <c r="F7" s="73">
        <v>6.1000000000000013E-2</v>
      </c>
      <c r="G7" s="74" t="s">
        <v>268</v>
      </c>
    </row>
    <row r="8" spans="1:16">
      <c r="B8" s="70"/>
      <c r="D8" s="72"/>
      <c r="E8" s="38"/>
      <c r="F8" s="73"/>
      <c r="G8" s="74"/>
    </row>
    <row r="9" spans="1:16">
      <c r="B9" s="70"/>
      <c r="C9" s="76"/>
      <c r="D9" s="72">
        <v>5.3000000000000005E-2</v>
      </c>
      <c r="E9" s="38" t="s">
        <v>266</v>
      </c>
      <c r="F9" s="73">
        <v>5.7000000000000009E-2</v>
      </c>
      <c r="G9" s="74" t="s">
        <v>268</v>
      </c>
    </row>
    <row r="10" spans="1:16">
      <c r="B10" s="70"/>
      <c r="D10" s="72"/>
      <c r="E10" s="38"/>
      <c r="F10" s="73"/>
      <c r="G10" s="74"/>
    </row>
    <row r="11" spans="1:16">
      <c r="B11" s="70"/>
      <c r="C11" s="77"/>
      <c r="D11" s="72">
        <v>4.9000000000000002E-2</v>
      </c>
      <c r="E11" s="38" t="s">
        <v>266</v>
      </c>
      <c r="F11" s="73">
        <v>5.3000000000000005E-2</v>
      </c>
      <c r="G11" s="74" t="s">
        <v>268</v>
      </c>
    </row>
    <row r="12" spans="1:16">
      <c r="B12" s="70"/>
      <c r="D12" s="72"/>
      <c r="E12" s="38"/>
      <c r="F12" s="73"/>
      <c r="G12" s="74"/>
    </row>
    <row r="13" spans="1:16">
      <c r="B13" s="70"/>
      <c r="C13" s="78"/>
      <c r="D13" s="72">
        <v>4.4999999999999998E-2</v>
      </c>
      <c r="E13" s="38" t="s">
        <v>266</v>
      </c>
      <c r="F13" s="73">
        <v>4.9000000000000002E-2</v>
      </c>
      <c r="G13" s="74" t="s">
        <v>268</v>
      </c>
    </row>
    <row r="14" spans="1:16">
      <c r="B14" s="79"/>
      <c r="C14" s="80"/>
      <c r="D14" s="80"/>
      <c r="E14" s="80"/>
      <c r="F14" s="80"/>
      <c r="G14" s="81"/>
    </row>
    <row r="16" spans="1:16">
      <c r="B16" s="67"/>
      <c r="C16" s="68"/>
      <c r="D16" s="68"/>
      <c r="E16" s="68"/>
      <c r="F16" s="68"/>
      <c r="G16" s="68"/>
      <c r="H16" s="68"/>
      <c r="I16" s="68"/>
      <c r="J16" s="68"/>
      <c r="K16" s="68"/>
      <c r="L16" s="68"/>
      <c r="M16" s="68"/>
      <c r="N16" s="68"/>
      <c r="O16" s="68"/>
      <c r="P16" s="69"/>
    </row>
    <row r="17" spans="2:16">
      <c r="B17" s="70"/>
      <c r="P17" s="82"/>
    </row>
    <row r="18" spans="2:16">
      <c r="B18" s="70"/>
      <c r="P18" s="82"/>
    </row>
    <row r="19" spans="2:16">
      <c r="B19" s="70"/>
      <c r="P19" s="82"/>
    </row>
    <row r="20" spans="2:16">
      <c r="B20" s="70"/>
      <c r="P20" s="82"/>
    </row>
    <row r="21" spans="2:16">
      <c r="B21" s="70"/>
      <c r="P21" s="82"/>
    </row>
    <row r="22" spans="2:16">
      <c r="B22" s="70"/>
      <c r="P22" s="82"/>
    </row>
    <row r="23" spans="2:16">
      <c r="B23" s="70"/>
      <c r="P23" s="82"/>
    </row>
    <row r="24" spans="2:16">
      <c r="B24" s="70"/>
      <c r="P24" s="82"/>
    </row>
    <row r="25" spans="2:16">
      <c r="B25" s="70"/>
      <c r="P25" s="82"/>
    </row>
    <row r="26" spans="2:16">
      <c r="B26" s="70"/>
      <c r="P26" s="82"/>
    </row>
    <row r="27" spans="2:16">
      <c r="B27" s="70"/>
      <c r="P27" s="82"/>
    </row>
    <row r="28" spans="2:16">
      <c r="B28" s="70"/>
      <c r="P28" s="82"/>
    </row>
    <row r="29" spans="2:16">
      <c r="B29" s="70"/>
      <c r="P29" s="82"/>
    </row>
    <row r="30" spans="2:16">
      <c r="B30" s="70"/>
      <c r="P30" s="82"/>
    </row>
    <row r="31" spans="2:16">
      <c r="B31" s="70"/>
      <c r="P31" s="82"/>
    </row>
    <row r="32" spans="2:16">
      <c r="B32" s="70"/>
      <c r="P32" s="82"/>
    </row>
    <row r="33" spans="2:16">
      <c r="B33" s="70"/>
      <c r="P33" s="82"/>
    </row>
    <row r="34" spans="2:16">
      <c r="B34" s="70"/>
      <c r="P34" s="82"/>
    </row>
    <row r="35" spans="2:16">
      <c r="B35" s="70"/>
      <c r="P35" s="82"/>
    </row>
    <row r="36" spans="2:16">
      <c r="B36" s="70"/>
      <c r="P36" s="82"/>
    </row>
    <row r="37" spans="2:16">
      <c r="B37" s="70"/>
      <c r="P37" s="82"/>
    </row>
    <row r="38" spans="2:16">
      <c r="B38" s="70"/>
      <c r="P38" s="82"/>
    </row>
    <row r="39" spans="2:16">
      <c r="B39" s="70"/>
      <c r="P39" s="82"/>
    </row>
    <row r="40" spans="2:16">
      <c r="B40" s="70"/>
      <c r="P40" s="82"/>
    </row>
    <row r="41" spans="2:16">
      <c r="B41" s="70"/>
      <c r="P41" s="82"/>
    </row>
    <row r="42" spans="2:16">
      <c r="B42" s="70"/>
      <c r="P42" s="82"/>
    </row>
    <row r="43" spans="2:16">
      <c r="B43" s="70"/>
      <c r="P43" s="82"/>
    </row>
    <row r="44" spans="2:16">
      <c r="B44" s="70"/>
      <c r="P44" s="82"/>
    </row>
    <row r="45" spans="2:16">
      <c r="B45" s="70"/>
      <c r="P45" s="82"/>
    </row>
    <row r="46" spans="2:16">
      <c r="B46" s="70"/>
      <c r="P46" s="82"/>
    </row>
    <row r="47" spans="2:16">
      <c r="B47" s="70"/>
      <c r="P47" s="82"/>
    </row>
    <row r="48" spans="2:16">
      <c r="B48" s="70"/>
      <c r="P48" s="82"/>
    </row>
    <row r="49" spans="2:16">
      <c r="B49" s="70"/>
      <c r="P49" s="82"/>
    </row>
    <row r="50" spans="2:16">
      <c r="B50" s="70"/>
      <c r="P50" s="82"/>
    </row>
    <row r="51" spans="2:16">
      <c r="B51" s="70"/>
      <c r="P51" s="82"/>
    </row>
    <row r="52" spans="2:16">
      <c r="B52" s="70"/>
      <c r="P52" s="82"/>
    </row>
    <row r="53" spans="2:16">
      <c r="B53" s="70"/>
      <c r="P53" s="82"/>
    </row>
    <row r="54" spans="2:16">
      <c r="B54" s="70"/>
      <c r="P54" s="82"/>
    </row>
    <row r="55" spans="2:16">
      <c r="B55" s="70"/>
      <c r="P55" s="82"/>
    </row>
    <row r="56" spans="2:16">
      <c r="B56" s="70"/>
      <c r="P56" s="82"/>
    </row>
    <row r="57" spans="2:16">
      <c r="B57" s="70"/>
      <c r="P57" s="82"/>
    </row>
    <row r="58" spans="2:16">
      <c r="B58" s="70"/>
      <c r="P58" s="82"/>
    </row>
    <row r="59" spans="2:16">
      <c r="B59" s="70"/>
      <c r="P59" s="82"/>
    </row>
    <row r="60" spans="2:16">
      <c r="B60" s="70"/>
      <c r="P60" s="82"/>
    </row>
    <row r="61" spans="2:16">
      <c r="B61" s="70"/>
      <c r="P61" s="82"/>
    </row>
    <row r="62" spans="2:16">
      <c r="B62" s="70"/>
      <c r="P62" s="82"/>
    </row>
    <row r="63" spans="2:16">
      <c r="B63" s="70"/>
      <c r="P63" s="82"/>
    </row>
    <row r="64" spans="2:16">
      <c r="B64" s="70"/>
      <c r="P64" s="82"/>
    </row>
    <row r="65" spans="2:16">
      <c r="B65" s="70"/>
      <c r="P65" s="82"/>
    </row>
    <row r="66" spans="2:16">
      <c r="B66" s="70"/>
      <c r="P66" s="82"/>
    </row>
    <row r="67" spans="2:16">
      <c r="B67" s="70"/>
      <c r="P67" s="82"/>
    </row>
    <row r="68" spans="2:16">
      <c r="B68" s="70"/>
      <c r="P68" s="82"/>
    </row>
    <row r="69" spans="2:16">
      <c r="B69" s="70"/>
      <c r="P69" s="82"/>
    </row>
    <row r="70" spans="2:16">
      <c r="B70" s="70"/>
      <c r="P70" s="82"/>
    </row>
    <row r="71" spans="2:16">
      <c r="B71" s="70"/>
      <c r="P71" s="82"/>
    </row>
    <row r="72" spans="2:16">
      <c r="B72" s="70"/>
      <c r="P72" s="82"/>
    </row>
    <row r="73" spans="2:16">
      <c r="B73" s="70"/>
      <c r="P73" s="82"/>
    </row>
    <row r="74" spans="2:16">
      <c r="B74" s="70"/>
      <c r="P74" s="82"/>
    </row>
    <row r="75" spans="2:16">
      <c r="B75" s="70"/>
      <c r="P75" s="82"/>
    </row>
    <row r="76" spans="2:16">
      <c r="B76" s="70"/>
      <c r="P76" s="82"/>
    </row>
    <row r="77" spans="2:16">
      <c r="B77" s="70"/>
      <c r="P77" s="82"/>
    </row>
    <row r="78" spans="2:16">
      <c r="B78" s="70"/>
      <c r="P78" s="82"/>
    </row>
    <row r="79" spans="2:16">
      <c r="B79" s="70"/>
      <c r="P79" s="82"/>
    </row>
    <row r="80" spans="2:16">
      <c r="B80" s="70"/>
      <c r="P80" s="82"/>
    </row>
    <row r="81" spans="2:16">
      <c r="B81" s="70"/>
      <c r="P81" s="82"/>
    </row>
    <row r="82" spans="2:16">
      <c r="B82" s="70"/>
      <c r="P82" s="82"/>
    </row>
    <row r="83" spans="2:16">
      <c r="B83" s="70"/>
      <c r="P83" s="82"/>
    </row>
    <row r="84" spans="2:16">
      <c r="B84" s="79"/>
      <c r="C84" s="80"/>
      <c r="D84" s="80"/>
      <c r="E84" s="80"/>
      <c r="F84" s="80"/>
      <c r="G84" s="80"/>
      <c r="H84" s="80"/>
      <c r="I84" s="80"/>
      <c r="J84" s="80"/>
      <c r="K84" s="80"/>
      <c r="L84" s="80"/>
      <c r="M84" s="80"/>
      <c r="N84" s="80"/>
      <c r="O84" s="80"/>
      <c r="P84" s="83"/>
    </row>
  </sheetData>
  <phoneticPr fontId="3"/>
  <pageMargins left="0.47244094488188976" right="0.23622047244094488" top="0.43307086614173229" bottom="0.31496062992125984" header="0.31496062992125984" footer="0.19685039370078741"/>
  <pageSetup paperSize="9" scale="72" orientation="portrait" r:id="rId1"/>
  <headerFooter>
    <oddHeader>&amp;R&amp;"ＭＳ 明朝,標準"&amp;12 2-6.医科健診分析</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7"/>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212</v>
      </c>
    </row>
    <row r="2" spans="1:1" ht="16.5" customHeight="1">
      <c r="A2" s="6" t="s">
        <v>218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8"/>
  <dimension ref="A1:P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6" width="8.875" style="66" customWidth="1"/>
    <col min="17" max="17" width="2" style="1" customWidth="1"/>
    <col min="18" max="16384" width="9" style="1"/>
  </cols>
  <sheetData>
    <row r="1" spans="1:16">
      <c r="A1" s="66" t="s">
        <v>244</v>
      </c>
    </row>
    <row r="2" spans="1:16">
      <c r="A2" s="66" t="s">
        <v>236</v>
      </c>
    </row>
    <row r="4" spans="1:16" ht="13.5" customHeight="1">
      <c r="B4" s="67"/>
      <c r="C4" s="68"/>
      <c r="D4" s="68"/>
      <c r="E4" s="68"/>
      <c r="F4" s="68"/>
      <c r="G4" s="69"/>
    </row>
    <row r="5" spans="1:16" ht="13.5" customHeight="1">
      <c r="B5" s="70"/>
      <c r="C5" s="71"/>
      <c r="D5" s="72">
        <v>0.44800000000000006</v>
      </c>
      <c r="E5" s="38" t="s">
        <v>266</v>
      </c>
      <c r="F5" s="73">
        <v>0.46</v>
      </c>
      <c r="G5" s="74" t="s">
        <v>267</v>
      </c>
    </row>
    <row r="6" spans="1:16">
      <c r="B6" s="70"/>
      <c r="D6" s="72"/>
      <c r="E6" s="38"/>
      <c r="F6" s="73"/>
      <c r="G6" s="74"/>
    </row>
    <row r="7" spans="1:16">
      <c r="B7" s="70"/>
      <c r="C7" s="75"/>
      <c r="D7" s="72">
        <v>0.43600000000000005</v>
      </c>
      <c r="E7" s="38" t="s">
        <v>266</v>
      </c>
      <c r="F7" s="73">
        <v>0.44800000000000006</v>
      </c>
      <c r="G7" s="74" t="s">
        <v>268</v>
      </c>
    </row>
    <row r="8" spans="1:16">
      <c r="B8" s="70"/>
      <c r="D8" s="72"/>
      <c r="E8" s="38"/>
      <c r="F8" s="73"/>
      <c r="G8" s="74"/>
    </row>
    <row r="9" spans="1:16">
      <c r="B9" s="70"/>
      <c r="C9" s="76"/>
      <c r="D9" s="72">
        <v>0.42400000000000004</v>
      </c>
      <c r="E9" s="38" t="s">
        <v>266</v>
      </c>
      <c r="F9" s="73">
        <v>0.43600000000000005</v>
      </c>
      <c r="G9" s="74" t="s">
        <v>268</v>
      </c>
    </row>
    <row r="10" spans="1:16">
      <c r="B10" s="70"/>
      <c r="D10" s="72"/>
      <c r="E10" s="38"/>
      <c r="F10" s="73"/>
      <c r="G10" s="74"/>
    </row>
    <row r="11" spans="1:16">
      <c r="B11" s="70"/>
      <c r="C11" s="77"/>
      <c r="D11" s="72">
        <v>0.41200000000000003</v>
      </c>
      <c r="E11" s="38" t="s">
        <v>266</v>
      </c>
      <c r="F11" s="73">
        <v>0.42400000000000004</v>
      </c>
      <c r="G11" s="74" t="s">
        <v>268</v>
      </c>
    </row>
    <row r="12" spans="1:16">
      <c r="B12" s="70"/>
      <c r="D12" s="72"/>
      <c r="E12" s="38"/>
      <c r="F12" s="73"/>
      <c r="G12" s="74"/>
    </row>
    <row r="13" spans="1:16">
      <c r="B13" s="70"/>
      <c r="C13" s="78"/>
      <c r="D13" s="72">
        <v>0.4</v>
      </c>
      <c r="E13" s="38" t="s">
        <v>266</v>
      </c>
      <c r="F13" s="73">
        <v>0.41200000000000003</v>
      </c>
      <c r="G13" s="74" t="s">
        <v>268</v>
      </c>
    </row>
    <row r="14" spans="1:16">
      <c r="B14" s="79"/>
      <c r="C14" s="80"/>
      <c r="D14" s="80"/>
      <c r="E14" s="80"/>
      <c r="F14" s="80"/>
      <c r="G14" s="81"/>
    </row>
    <row r="16" spans="1:16">
      <c r="B16" s="67"/>
      <c r="C16" s="68"/>
      <c r="D16" s="68"/>
      <c r="E16" s="68"/>
      <c r="F16" s="68"/>
      <c r="G16" s="68"/>
      <c r="H16" s="68"/>
      <c r="I16" s="68"/>
      <c r="J16" s="68"/>
      <c r="K16" s="68"/>
      <c r="L16" s="68"/>
      <c r="M16" s="68"/>
      <c r="N16" s="68"/>
      <c r="O16" s="68"/>
      <c r="P16" s="69"/>
    </row>
    <row r="17" spans="2:16">
      <c r="B17" s="70"/>
      <c r="P17" s="82"/>
    </row>
    <row r="18" spans="2:16">
      <c r="B18" s="70"/>
      <c r="P18" s="82"/>
    </row>
    <row r="19" spans="2:16">
      <c r="B19" s="70"/>
      <c r="P19" s="82"/>
    </row>
    <row r="20" spans="2:16">
      <c r="B20" s="70"/>
      <c r="P20" s="82"/>
    </row>
    <row r="21" spans="2:16">
      <c r="B21" s="70"/>
      <c r="P21" s="82"/>
    </row>
    <row r="22" spans="2:16">
      <c r="B22" s="70"/>
      <c r="P22" s="82"/>
    </row>
    <row r="23" spans="2:16">
      <c r="B23" s="70"/>
      <c r="P23" s="82"/>
    </row>
    <row r="24" spans="2:16">
      <c r="B24" s="70"/>
      <c r="P24" s="82"/>
    </row>
    <row r="25" spans="2:16">
      <c r="B25" s="70"/>
      <c r="P25" s="82"/>
    </row>
    <row r="26" spans="2:16">
      <c r="B26" s="70"/>
      <c r="P26" s="82"/>
    </row>
    <row r="27" spans="2:16">
      <c r="B27" s="70"/>
      <c r="P27" s="82"/>
    </row>
    <row r="28" spans="2:16">
      <c r="B28" s="70"/>
      <c r="P28" s="82"/>
    </row>
    <row r="29" spans="2:16">
      <c r="B29" s="70"/>
      <c r="P29" s="82"/>
    </row>
    <row r="30" spans="2:16">
      <c r="B30" s="70"/>
      <c r="P30" s="82"/>
    </row>
    <row r="31" spans="2:16">
      <c r="B31" s="70"/>
      <c r="P31" s="82"/>
    </row>
    <row r="32" spans="2:16">
      <c r="B32" s="70"/>
      <c r="P32" s="82"/>
    </row>
    <row r="33" spans="2:16">
      <c r="B33" s="70"/>
      <c r="P33" s="82"/>
    </row>
    <row r="34" spans="2:16">
      <c r="B34" s="70"/>
      <c r="P34" s="82"/>
    </row>
    <row r="35" spans="2:16">
      <c r="B35" s="70"/>
      <c r="P35" s="82"/>
    </row>
    <row r="36" spans="2:16">
      <c r="B36" s="70"/>
      <c r="P36" s="82"/>
    </row>
    <row r="37" spans="2:16">
      <c r="B37" s="70"/>
      <c r="P37" s="82"/>
    </row>
    <row r="38" spans="2:16">
      <c r="B38" s="70"/>
      <c r="P38" s="82"/>
    </row>
    <row r="39" spans="2:16">
      <c r="B39" s="70"/>
      <c r="P39" s="82"/>
    </row>
    <row r="40" spans="2:16">
      <c r="B40" s="70"/>
      <c r="P40" s="82"/>
    </row>
    <row r="41" spans="2:16">
      <c r="B41" s="70"/>
      <c r="P41" s="82"/>
    </row>
    <row r="42" spans="2:16">
      <c r="B42" s="70"/>
      <c r="P42" s="82"/>
    </row>
    <row r="43" spans="2:16">
      <c r="B43" s="70"/>
      <c r="P43" s="82"/>
    </row>
    <row r="44" spans="2:16">
      <c r="B44" s="70"/>
      <c r="P44" s="82"/>
    </row>
    <row r="45" spans="2:16">
      <c r="B45" s="70"/>
      <c r="P45" s="82"/>
    </row>
    <row r="46" spans="2:16">
      <c r="B46" s="70"/>
      <c r="P46" s="82"/>
    </row>
    <row r="47" spans="2:16">
      <c r="B47" s="70"/>
      <c r="P47" s="82"/>
    </row>
    <row r="48" spans="2:16">
      <c r="B48" s="70"/>
      <c r="P48" s="82"/>
    </row>
    <row r="49" spans="2:16">
      <c r="B49" s="70"/>
      <c r="P49" s="82"/>
    </row>
    <row r="50" spans="2:16">
      <c r="B50" s="70"/>
      <c r="P50" s="82"/>
    </row>
    <row r="51" spans="2:16">
      <c r="B51" s="70"/>
      <c r="P51" s="82"/>
    </row>
    <row r="52" spans="2:16">
      <c r="B52" s="70"/>
      <c r="P52" s="82"/>
    </row>
    <row r="53" spans="2:16">
      <c r="B53" s="70"/>
      <c r="P53" s="82"/>
    </row>
    <row r="54" spans="2:16">
      <c r="B54" s="70"/>
      <c r="P54" s="82"/>
    </row>
    <row r="55" spans="2:16">
      <c r="B55" s="70"/>
      <c r="P55" s="82"/>
    </row>
    <row r="56" spans="2:16">
      <c r="B56" s="70"/>
      <c r="P56" s="82"/>
    </row>
    <row r="57" spans="2:16">
      <c r="B57" s="70"/>
      <c r="P57" s="82"/>
    </row>
    <row r="58" spans="2:16">
      <c r="B58" s="70"/>
      <c r="P58" s="82"/>
    </row>
    <row r="59" spans="2:16">
      <c r="B59" s="70"/>
      <c r="P59" s="82"/>
    </row>
    <row r="60" spans="2:16">
      <c r="B60" s="70"/>
      <c r="P60" s="82"/>
    </row>
    <row r="61" spans="2:16">
      <c r="B61" s="70"/>
      <c r="P61" s="82"/>
    </row>
    <row r="62" spans="2:16">
      <c r="B62" s="70"/>
      <c r="P62" s="82"/>
    </row>
    <row r="63" spans="2:16">
      <c r="B63" s="70"/>
      <c r="P63" s="82"/>
    </row>
    <row r="64" spans="2:16">
      <c r="B64" s="70"/>
      <c r="P64" s="82"/>
    </row>
    <row r="65" spans="2:16">
      <c r="B65" s="70"/>
      <c r="P65" s="82"/>
    </row>
    <row r="66" spans="2:16">
      <c r="B66" s="70"/>
      <c r="P66" s="82"/>
    </row>
    <row r="67" spans="2:16">
      <c r="B67" s="70"/>
      <c r="P67" s="82"/>
    </row>
    <row r="68" spans="2:16">
      <c r="B68" s="70"/>
      <c r="P68" s="82"/>
    </row>
    <row r="69" spans="2:16">
      <c r="B69" s="70"/>
      <c r="P69" s="82"/>
    </row>
    <row r="70" spans="2:16">
      <c r="B70" s="70"/>
      <c r="P70" s="82"/>
    </row>
    <row r="71" spans="2:16">
      <c r="B71" s="70"/>
      <c r="P71" s="82"/>
    </row>
    <row r="72" spans="2:16">
      <c r="B72" s="70"/>
      <c r="P72" s="82"/>
    </row>
    <row r="73" spans="2:16">
      <c r="B73" s="70"/>
      <c r="P73" s="82"/>
    </row>
    <row r="74" spans="2:16">
      <c r="B74" s="70"/>
      <c r="P74" s="82"/>
    </row>
    <row r="75" spans="2:16">
      <c r="B75" s="70"/>
      <c r="P75" s="82"/>
    </row>
    <row r="76" spans="2:16">
      <c r="B76" s="70"/>
      <c r="P76" s="82"/>
    </row>
    <row r="77" spans="2:16">
      <c r="B77" s="70"/>
      <c r="P77" s="82"/>
    </row>
    <row r="78" spans="2:16">
      <c r="B78" s="70"/>
      <c r="P78" s="82"/>
    </row>
    <row r="79" spans="2:16">
      <c r="B79" s="70"/>
      <c r="P79" s="82"/>
    </row>
    <row r="80" spans="2:16">
      <c r="B80" s="70"/>
      <c r="P80" s="82"/>
    </row>
    <row r="81" spans="2:16">
      <c r="B81" s="70"/>
      <c r="P81" s="82"/>
    </row>
    <row r="82" spans="2:16">
      <c r="B82" s="70"/>
      <c r="P82" s="82"/>
    </row>
    <row r="83" spans="2:16">
      <c r="B83" s="70"/>
      <c r="P83" s="82"/>
    </row>
    <row r="84" spans="2:16">
      <c r="B84" s="79"/>
      <c r="C84" s="80"/>
      <c r="D84" s="80"/>
      <c r="E84" s="80"/>
      <c r="F84" s="80"/>
      <c r="G84" s="80"/>
      <c r="H84" s="80"/>
      <c r="I84" s="80"/>
      <c r="J84" s="80"/>
      <c r="K84" s="80"/>
      <c r="L84" s="80"/>
      <c r="M84" s="80"/>
      <c r="N84" s="80"/>
      <c r="O84" s="80"/>
      <c r="P84" s="83"/>
    </row>
  </sheetData>
  <phoneticPr fontId="3"/>
  <pageMargins left="0.47244094488188976" right="0.23622047244094488" top="0.43307086614173229" bottom="0.31496062992125984" header="0.31496062992125984" footer="0.19685039370078741"/>
  <pageSetup paperSize="9" scale="72" orientation="portrait" r:id="rId1"/>
  <headerFooter>
    <oddHeader>&amp;R&amp;"ＭＳ 明朝,標準"&amp;12 2-6.医科健診分析</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9"/>
  <dimension ref="A1:M2"/>
  <sheetViews>
    <sheetView showGridLines="0" zoomScaleNormal="100" zoomScaleSheetLayoutView="100" workbookViewId="0"/>
  </sheetViews>
  <sheetFormatPr defaultColWidth="9" defaultRowHeight="13.5"/>
  <cols>
    <col min="1" max="1" width="4.625" style="1" customWidth="1"/>
    <col min="2" max="2" width="3.25" style="1" customWidth="1"/>
    <col min="3" max="3" width="9.625" style="1" customWidth="1"/>
    <col min="4" max="9" width="13.125" style="1" customWidth="1"/>
    <col min="10" max="12" width="20.625" style="1" customWidth="1"/>
    <col min="13" max="13" width="5.625" style="6" customWidth="1"/>
    <col min="14" max="16384" width="9" style="1"/>
  </cols>
  <sheetData>
    <row r="1" spans="1:12" ht="16.5" customHeight="1">
      <c r="A1" s="6" t="s">
        <v>213</v>
      </c>
      <c r="C1" s="6"/>
      <c r="D1" s="6"/>
      <c r="E1" s="6"/>
      <c r="F1" s="6"/>
      <c r="G1" s="6"/>
      <c r="H1" s="6"/>
      <c r="I1" s="6"/>
      <c r="J1" s="6"/>
      <c r="K1" s="6"/>
      <c r="L1" s="6"/>
    </row>
    <row r="2" spans="1:12" ht="16.5" customHeight="1">
      <c r="A2" s="6" t="s">
        <v>218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0"/>
  <dimension ref="A1:P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6" width="8.875" style="66" customWidth="1"/>
    <col min="17" max="17" width="2" style="1" customWidth="1"/>
    <col min="18" max="16384" width="9" style="1"/>
  </cols>
  <sheetData>
    <row r="1" spans="1:16">
      <c r="A1" s="66" t="s">
        <v>245</v>
      </c>
    </row>
    <row r="2" spans="1:16">
      <c r="A2" s="66" t="s">
        <v>236</v>
      </c>
    </row>
    <row r="4" spans="1:16" ht="13.5" customHeight="1">
      <c r="B4" s="67"/>
      <c r="C4" s="68"/>
      <c r="D4" s="68"/>
      <c r="E4" s="68"/>
      <c r="F4" s="68"/>
      <c r="G4" s="69"/>
    </row>
    <row r="5" spans="1:16" ht="13.5" customHeight="1">
      <c r="B5" s="70"/>
      <c r="C5" s="71"/>
      <c r="D5" s="72">
        <v>0.42400000000000004</v>
      </c>
      <c r="E5" s="38" t="s">
        <v>266</v>
      </c>
      <c r="F5" s="73">
        <v>0.44</v>
      </c>
      <c r="G5" s="74" t="s">
        <v>267</v>
      </c>
    </row>
    <row r="6" spans="1:16">
      <c r="B6" s="70"/>
      <c r="D6" s="72"/>
      <c r="E6" s="38"/>
      <c r="F6" s="73"/>
      <c r="G6" s="74"/>
    </row>
    <row r="7" spans="1:16">
      <c r="B7" s="70"/>
      <c r="C7" s="75"/>
      <c r="D7" s="72">
        <v>0.40800000000000003</v>
      </c>
      <c r="E7" s="38" t="s">
        <v>266</v>
      </c>
      <c r="F7" s="73">
        <v>0.42400000000000004</v>
      </c>
      <c r="G7" s="74" t="s">
        <v>268</v>
      </c>
    </row>
    <row r="8" spans="1:16">
      <c r="B8" s="70"/>
      <c r="D8" s="72"/>
      <c r="E8" s="38"/>
      <c r="F8" s="73"/>
      <c r="G8" s="74"/>
    </row>
    <row r="9" spans="1:16">
      <c r="B9" s="70"/>
      <c r="C9" s="76"/>
      <c r="D9" s="72">
        <v>0.39200000000000002</v>
      </c>
      <c r="E9" s="38" t="s">
        <v>266</v>
      </c>
      <c r="F9" s="73">
        <v>0.40800000000000003</v>
      </c>
      <c r="G9" s="74" t="s">
        <v>268</v>
      </c>
    </row>
    <row r="10" spans="1:16">
      <c r="B10" s="70"/>
      <c r="D10" s="72"/>
      <c r="E10" s="38"/>
      <c r="F10" s="73"/>
      <c r="G10" s="74"/>
    </row>
    <row r="11" spans="1:16">
      <c r="B11" s="70"/>
      <c r="C11" s="77"/>
      <c r="D11" s="72">
        <v>0.376</v>
      </c>
      <c r="E11" s="38" t="s">
        <v>266</v>
      </c>
      <c r="F11" s="73">
        <v>0.39200000000000002</v>
      </c>
      <c r="G11" s="74" t="s">
        <v>268</v>
      </c>
    </row>
    <row r="12" spans="1:16">
      <c r="B12" s="70"/>
      <c r="D12" s="72"/>
      <c r="E12" s="38"/>
      <c r="F12" s="73"/>
      <c r="G12" s="74"/>
    </row>
    <row r="13" spans="1:16">
      <c r="B13" s="70"/>
      <c r="C13" s="78"/>
      <c r="D13" s="72">
        <v>0.36</v>
      </c>
      <c r="E13" s="38" t="s">
        <v>266</v>
      </c>
      <c r="F13" s="73">
        <v>0.376</v>
      </c>
      <c r="G13" s="74" t="s">
        <v>268</v>
      </c>
    </row>
    <row r="14" spans="1:16">
      <c r="B14" s="79"/>
      <c r="C14" s="80"/>
      <c r="D14" s="80"/>
      <c r="E14" s="80"/>
      <c r="F14" s="80"/>
      <c r="G14" s="81"/>
    </row>
    <row r="16" spans="1:16">
      <c r="B16" s="67"/>
      <c r="C16" s="68"/>
      <c r="D16" s="68"/>
      <c r="E16" s="68"/>
      <c r="F16" s="68"/>
      <c r="G16" s="68"/>
      <c r="H16" s="68"/>
      <c r="I16" s="68"/>
      <c r="J16" s="68"/>
      <c r="K16" s="68"/>
      <c r="L16" s="68"/>
      <c r="M16" s="68"/>
      <c r="N16" s="68"/>
      <c r="O16" s="68"/>
      <c r="P16" s="69"/>
    </row>
    <row r="17" spans="2:16">
      <c r="B17" s="70"/>
      <c r="P17" s="82"/>
    </row>
    <row r="18" spans="2:16">
      <c r="B18" s="70"/>
      <c r="P18" s="82"/>
    </row>
    <row r="19" spans="2:16">
      <c r="B19" s="70"/>
      <c r="P19" s="82"/>
    </row>
    <row r="20" spans="2:16">
      <c r="B20" s="70"/>
      <c r="P20" s="82"/>
    </row>
    <row r="21" spans="2:16">
      <c r="B21" s="70"/>
      <c r="P21" s="82"/>
    </row>
    <row r="22" spans="2:16">
      <c r="B22" s="70"/>
      <c r="P22" s="82"/>
    </row>
    <row r="23" spans="2:16">
      <c r="B23" s="70"/>
      <c r="P23" s="82"/>
    </row>
    <row r="24" spans="2:16">
      <c r="B24" s="70"/>
      <c r="P24" s="82"/>
    </row>
    <row r="25" spans="2:16">
      <c r="B25" s="70"/>
      <c r="P25" s="82"/>
    </row>
    <row r="26" spans="2:16">
      <c r="B26" s="70"/>
      <c r="P26" s="82"/>
    </row>
    <row r="27" spans="2:16">
      <c r="B27" s="70"/>
      <c r="P27" s="82"/>
    </row>
    <row r="28" spans="2:16">
      <c r="B28" s="70"/>
      <c r="P28" s="82"/>
    </row>
    <row r="29" spans="2:16">
      <c r="B29" s="70"/>
      <c r="P29" s="82"/>
    </row>
    <row r="30" spans="2:16">
      <c r="B30" s="70"/>
      <c r="P30" s="82"/>
    </row>
    <row r="31" spans="2:16">
      <c r="B31" s="70"/>
      <c r="P31" s="82"/>
    </row>
    <row r="32" spans="2:16">
      <c r="B32" s="70"/>
      <c r="P32" s="82"/>
    </row>
    <row r="33" spans="2:16">
      <c r="B33" s="70"/>
      <c r="P33" s="82"/>
    </row>
    <row r="34" spans="2:16">
      <c r="B34" s="70"/>
      <c r="P34" s="82"/>
    </row>
    <row r="35" spans="2:16">
      <c r="B35" s="70"/>
      <c r="P35" s="82"/>
    </row>
    <row r="36" spans="2:16">
      <c r="B36" s="70"/>
      <c r="P36" s="82"/>
    </row>
    <row r="37" spans="2:16">
      <c r="B37" s="70"/>
      <c r="P37" s="82"/>
    </row>
    <row r="38" spans="2:16">
      <c r="B38" s="70"/>
      <c r="P38" s="82"/>
    </row>
    <row r="39" spans="2:16">
      <c r="B39" s="70"/>
      <c r="P39" s="82"/>
    </row>
    <row r="40" spans="2:16">
      <c r="B40" s="70"/>
      <c r="P40" s="82"/>
    </row>
    <row r="41" spans="2:16">
      <c r="B41" s="70"/>
      <c r="P41" s="82"/>
    </row>
    <row r="42" spans="2:16">
      <c r="B42" s="70"/>
      <c r="P42" s="82"/>
    </row>
    <row r="43" spans="2:16">
      <c r="B43" s="70"/>
      <c r="P43" s="82"/>
    </row>
    <row r="44" spans="2:16">
      <c r="B44" s="70"/>
      <c r="P44" s="82"/>
    </row>
    <row r="45" spans="2:16">
      <c r="B45" s="70"/>
      <c r="P45" s="82"/>
    </row>
    <row r="46" spans="2:16">
      <c r="B46" s="70"/>
      <c r="P46" s="82"/>
    </row>
    <row r="47" spans="2:16">
      <c r="B47" s="70"/>
      <c r="P47" s="82"/>
    </row>
    <row r="48" spans="2:16">
      <c r="B48" s="70"/>
      <c r="P48" s="82"/>
    </row>
    <row r="49" spans="2:16">
      <c r="B49" s="70"/>
      <c r="P49" s="82"/>
    </row>
    <row r="50" spans="2:16">
      <c r="B50" s="70"/>
      <c r="P50" s="82"/>
    </row>
    <row r="51" spans="2:16">
      <c r="B51" s="70"/>
      <c r="P51" s="82"/>
    </row>
    <row r="52" spans="2:16">
      <c r="B52" s="70"/>
      <c r="P52" s="82"/>
    </row>
    <row r="53" spans="2:16">
      <c r="B53" s="70"/>
      <c r="P53" s="82"/>
    </row>
    <row r="54" spans="2:16">
      <c r="B54" s="70"/>
      <c r="P54" s="82"/>
    </row>
    <row r="55" spans="2:16">
      <c r="B55" s="70"/>
      <c r="P55" s="82"/>
    </row>
    <row r="56" spans="2:16">
      <c r="B56" s="70"/>
      <c r="P56" s="82"/>
    </row>
    <row r="57" spans="2:16">
      <c r="B57" s="70"/>
      <c r="P57" s="82"/>
    </row>
    <row r="58" spans="2:16">
      <c r="B58" s="70"/>
      <c r="P58" s="82"/>
    </row>
    <row r="59" spans="2:16">
      <c r="B59" s="70"/>
      <c r="P59" s="82"/>
    </row>
    <row r="60" spans="2:16">
      <c r="B60" s="70"/>
      <c r="P60" s="82"/>
    </row>
    <row r="61" spans="2:16">
      <c r="B61" s="70"/>
      <c r="P61" s="82"/>
    </row>
    <row r="62" spans="2:16">
      <c r="B62" s="70"/>
      <c r="P62" s="82"/>
    </row>
    <row r="63" spans="2:16">
      <c r="B63" s="70"/>
      <c r="P63" s="82"/>
    </row>
    <row r="64" spans="2:16">
      <c r="B64" s="70"/>
      <c r="P64" s="82"/>
    </row>
    <row r="65" spans="2:16">
      <c r="B65" s="70"/>
      <c r="P65" s="82"/>
    </row>
    <row r="66" spans="2:16">
      <c r="B66" s="70"/>
      <c r="P66" s="82"/>
    </row>
    <row r="67" spans="2:16">
      <c r="B67" s="70"/>
      <c r="P67" s="82"/>
    </row>
    <row r="68" spans="2:16">
      <c r="B68" s="70"/>
      <c r="P68" s="82"/>
    </row>
    <row r="69" spans="2:16">
      <c r="B69" s="70"/>
      <c r="P69" s="82"/>
    </row>
    <row r="70" spans="2:16">
      <c r="B70" s="70"/>
      <c r="P70" s="82"/>
    </row>
    <row r="71" spans="2:16">
      <c r="B71" s="70"/>
      <c r="P71" s="82"/>
    </row>
    <row r="72" spans="2:16">
      <c r="B72" s="70"/>
      <c r="P72" s="82"/>
    </row>
    <row r="73" spans="2:16">
      <c r="B73" s="70"/>
      <c r="P73" s="82"/>
    </row>
    <row r="74" spans="2:16">
      <c r="B74" s="70"/>
      <c r="P74" s="82"/>
    </row>
    <row r="75" spans="2:16">
      <c r="B75" s="70"/>
      <c r="P75" s="82"/>
    </row>
    <row r="76" spans="2:16">
      <c r="B76" s="70"/>
      <c r="P76" s="82"/>
    </row>
    <row r="77" spans="2:16">
      <c r="B77" s="70"/>
      <c r="P77" s="82"/>
    </row>
    <row r="78" spans="2:16">
      <c r="B78" s="70"/>
      <c r="P78" s="82"/>
    </row>
    <row r="79" spans="2:16">
      <c r="B79" s="70"/>
      <c r="P79" s="82"/>
    </row>
    <row r="80" spans="2:16">
      <c r="B80" s="70"/>
      <c r="P80" s="82"/>
    </row>
    <row r="81" spans="2:16">
      <c r="B81" s="70"/>
      <c r="P81" s="82"/>
    </row>
    <row r="82" spans="2:16">
      <c r="B82" s="70"/>
      <c r="P82" s="82"/>
    </row>
    <row r="83" spans="2:16">
      <c r="B83" s="70"/>
      <c r="P83" s="82"/>
    </row>
    <row r="84" spans="2:16">
      <c r="B84" s="79"/>
      <c r="C84" s="80"/>
      <c r="D84" s="80"/>
      <c r="E84" s="80"/>
      <c r="F84" s="80"/>
      <c r="G84" s="80"/>
      <c r="H84" s="80"/>
      <c r="I84" s="80"/>
      <c r="J84" s="80"/>
      <c r="K84" s="80"/>
      <c r="L84" s="80"/>
      <c r="M84" s="80"/>
      <c r="N84" s="80"/>
      <c r="O84" s="80"/>
      <c r="P84" s="83"/>
    </row>
  </sheetData>
  <phoneticPr fontId="3"/>
  <pageMargins left="0.47244094488188976" right="0.23622047244094488" top="0.43307086614173229" bottom="0.31496062992125984" header="0.31496062992125984" footer="0.19685039370078741"/>
  <pageSetup paperSize="9" scale="72" orientation="portrait" r:id="rId1"/>
  <headerFooter>
    <oddHeader>&amp;R&amp;"ＭＳ 明朝,標準"&amp;12 2-6.医科健診分析</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1"/>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214</v>
      </c>
    </row>
    <row r="2" spans="1:1" ht="16.5" customHeight="1">
      <c r="A2" s="6" t="s">
        <v>218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6" width="8.875" style="66" customWidth="1"/>
    <col min="17" max="17" width="2" style="1" customWidth="1"/>
    <col min="18" max="16384" width="9" style="1"/>
  </cols>
  <sheetData>
    <row r="1" spans="1:16">
      <c r="A1" s="66" t="s">
        <v>287</v>
      </c>
    </row>
    <row r="2" spans="1:16">
      <c r="A2" s="66" t="s">
        <v>236</v>
      </c>
    </row>
    <row r="4" spans="1:16" ht="13.5" customHeight="1">
      <c r="B4" s="67"/>
      <c r="C4" s="68"/>
      <c r="D4" s="68"/>
      <c r="E4" s="68"/>
      <c r="F4" s="68"/>
      <c r="G4" s="69"/>
    </row>
    <row r="5" spans="1:16" ht="13.5" customHeight="1">
      <c r="B5" s="70"/>
      <c r="C5" s="71"/>
      <c r="D5" s="72">
        <v>0.24600000000000002</v>
      </c>
      <c r="E5" s="38" t="s">
        <v>266</v>
      </c>
      <c r="F5" s="73">
        <v>0.28000000000000003</v>
      </c>
      <c r="G5" s="74" t="s">
        <v>267</v>
      </c>
    </row>
    <row r="6" spans="1:16">
      <c r="B6" s="70"/>
      <c r="D6" s="72"/>
      <c r="E6" s="38"/>
      <c r="F6" s="73"/>
      <c r="G6" s="74"/>
    </row>
    <row r="7" spans="1:16">
      <c r="B7" s="70"/>
      <c r="C7" s="75"/>
      <c r="D7" s="72">
        <v>0.21200000000000002</v>
      </c>
      <c r="E7" s="38" t="s">
        <v>266</v>
      </c>
      <c r="F7" s="73">
        <v>0.24600000000000002</v>
      </c>
      <c r="G7" s="74" t="s">
        <v>268</v>
      </c>
    </row>
    <row r="8" spans="1:16">
      <c r="B8" s="70"/>
      <c r="D8" s="72"/>
      <c r="E8" s="38"/>
      <c r="F8" s="73"/>
      <c r="G8" s="74"/>
    </row>
    <row r="9" spans="1:16">
      <c r="B9" s="70"/>
      <c r="C9" s="76"/>
      <c r="D9" s="72">
        <v>0.17800000000000002</v>
      </c>
      <c r="E9" s="38" t="s">
        <v>266</v>
      </c>
      <c r="F9" s="73">
        <v>0.21200000000000002</v>
      </c>
      <c r="G9" s="74" t="s">
        <v>268</v>
      </c>
    </row>
    <row r="10" spans="1:16">
      <c r="B10" s="70"/>
      <c r="D10" s="72"/>
      <c r="E10" s="38"/>
      <c r="F10" s="73"/>
      <c r="G10" s="74"/>
    </row>
    <row r="11" spans="1:16">
      <c r="B11" s="70"/>
      <c r="C11" s="77"/>
      <c r="D11" s="72">
        <v>0.14400000000000002</v>
      </c>
      <c r="E11" s="38" t="s">
        <v>266</v>
      </c>
      <c r="F11" s="73">
        <v>0.17800000000000002</v>
      </c>
      <c r="G11" s="74" t="s">
        <v>268</v>
      </c>
    </row>
    <row r="12" spans="1:16">
      <c r="B12" s="70"/>
      <c r="D12" s="72"/>
      <c r="E12" s="38"/>
      <c r="F12" s="73"/>
      <c r="G12" s="74"/>
    </row>
    <row r="13" spans="1:16">
      <c r="B13" s="70"/>
      <c r="C13" s="78"/>
      <c r="D13" s="72">
        <v>0.11</v>
      </c>
      <c r="E13" s="38" t="s">
        <v>266</v>
      </c>
      <c r="F13" s="73">
        <v>0.14400000000000002</v>
      </c>
      <c r="G13" s="74" t="s">
        <v>268</v>
      </c>
    </row>
    <row r="14" spans="1:16">
      <c r="B14" s="79"/>
      <c r="C14" s="80"/>
      <c r="D14" s="80"/>
      <c r="E14" s="80"/>
      <c r="F14" s="80"/>
      <c r="G14" s="81"/>
    </row>
    <row r="16" spans="1:16">
      <c r="B16" s="67"/>
      <c r="C16" s="68"/>
      <c r="D16" s="68"/>
      <c r="E16" s="68"/>
      <c r="F16" s="68"/>
      <c r="G16" s="68"/>
      <c r="H16" s="68"/>
      <c r="I16" s="68"/>
      <c r="J16" s="68"/>
      <c r="K16" s="68"/>
      <c r="L16" s="68"/>
      <c r="M16" s="68"/>
      <c r="N16" s="68"/>
      <c r="O16" s="68"/>
      <c r="P16" s="69"/>
    </row>
    <row r="17" spans="2:16">
      <c r="B17" s="70"/>
      <c r="P17" s="82"/>
    </row>
    <row r="18" spans="2:16">
      <c r="B18" s="70"/>
      <c r="P18" s="82"/>
    </row>
    <row r="19" spans="2:16">
      <c r="B19" s="70"/>
      <c r="P19" s="82"/>
    </row>
    <row r="20" spans="2:16">
      <c r="B20" s="70"/>
      <c r="P20" s="82"/>
    </row>
    <row r="21" spans="2:16">
      <c r="B21" s="70"/>
      <c r="P21" s="82"/>
    </row>
    <row r="22" spans="2:16">
      <c r="B22" s="70"/>
      <c r="P22" s="82"/>
    </row>
    <row r="23" spans="2:16">
      <c r="B23" s="70"/>
      <c r="P23" s="82"/>
    </row>
    <row r="24" spans="2:16">
      <c r="B24" s="70"/>
      <c r="P24" s="82"/>
    </row>
    <row r="25" spans="2:16">
      <c r="B25" s="70"/>
      <c r="P25" s="82"/>
    </row>
    <row r="26" spans="2:16">
      <c r="B26" s="70"/>
      <c r="P26" s="82"/>
    </row>
    <row r="27" spans="2:16">
      <c r="B27" s="70"/>
      <c r="P27" s="82"/>
    </row>
    <row r="28" spans="2:16">
      <c r="B28" s="70"/>
      <c r="P28" s="82"/>
    </row>
    <row r="29" spans="2:16">
      <c r="B29" s="70"/>
      <c r="P29" s="82"/>
    </row>
    <row r="30" spans="2:16">
      <c r="B30" s="70"/>
      <c r="P30" s="82"/>
    </row>
    <row r="31" spans="2:16">
      <c r="B31" s="70"/>
      <c r="P31" s="82"/>
    </row>
    <row r="32" spans="2:16">
      <c r="B32" s="70"/>
      <c r="P32" s="82"/>
    </row>
    <row r="33" spans="2:16">
      <c r="B33" s="70"/>
      <c r="P33" s="82"/>
    </row>
    <row r="34" spans="2:16">
      <c r="B34" s="70"/>
      <c r="P34" s="82"/>
    </row>
    <row r="35" spans="2:16">
      <c r="B35" s="70"/>
      <c r="P35" s="82"/>
    </row>
    <row r="36" spans="2:16">
      <c r="B36" s="70"/>
      <c r="P36" s="82"/>
    </row>
    <row r="37" spans="2:16">
      <c r="B37" s="70"/>
      <c r="P37" s="82"/>
    </row>
    <row r="38" spans="2:16">
      <c r="B38" s="70"/>
      <c r="P38" s="82"/>
    </row>
    <row r="39" spans="2:16">
      <c r="B39" s="70"/>
      <c r="P39" s="82"/>
    </row>
    <row r="40" spans="2:16">
      <c r="B40" s="70"/>
      <c r="P40" s="82"/>
    </row>
    <row r="41" spans="2:16">
      <c r="B41" s="70"/>
      <c r="P41" s="82"/>
    </row>
    <row r="42" spans="2:16">
      <c r="B42" s="70"/>
      <c r="P42" s="82"/>
    </row>
    <row r="43" spans="2:16">
      <c r="B43" s="70"/>
      <c r="P43" s="82"/>
    </row>
    <row r="44" spans="2:16">
      <c r="B44" s="70"/>
      <c r="P44" s="82"/>
    </row>
    <row r="45" spans="2:16">
      <c r="B45" s="70"/>
      <c r="P45" s="82"/>
    </row>
    <row r="46" spans="2:16">
      <c r="B46" s="70"/>
      <c r="P46" s="82"/>
    </row>
    <row r="47" spans="2:16">
      <c r="B47" s="70"/>
      <c r="P47" s="82"/>
    </row>
    <row r="48" spans="2:16">
      <c r="B48" s="70"/>
      <c r="P48" s="82"/>
    </row>
    <row r="49" spans="2:16">
      <c r="B49" s="70"/>
      <c r="P49" s="82"/>
    </row>
    <row r="50" spans="2:16">
      <c r="B50" s="70"/>
      <c r="P50" s="82"/>
    </row>
    <row r="51" spans="2:16">
      <c r="B51" s="70"/>
      <c r="P51" s="82"/>
    </row>
    <row r="52" spans="2:16">
      <c r="B52" s="70"/>
      <c r="P52" s="82"/>
    </row>
    <row r="53" spans="2:16">
      <c r="B53" s="70"/>
      <c r="P53" s="82"/>
    </row>
    <row r="54" spans="2:16">
      <c r="B54" s="70"/>
      <c r="P54" s="82"/>
    </row>
    <row r="55" spans="2:16">
      <c r="B55" s="70"/>
      <c r="P55" s="82"/>
    </row>
    <row r="56" spans="2:16">
      <c r="B56" s="70"/>
      <c r="P56" s="82"/>
    </row>
    <row r="57" spans="2:16">
      <c r="B57" s="70"/>
      <c r="P57" s="82"/>
    </row>
    <row r="58" spans="2:16">
      <c r="B58" s="70"/>
      <c r="P58" s="82"/>
    </row>
    <row r="59" spans="2:16">
      <c r="B59" s="70"/>
      <c r="P59" s="82"/>
    </row>
    <row r="60" spans="2:16">
      <c r="B60" s="70"/>
      <c r="P60" s="82"/>
    </row>
    <row r="61" spans="2:16">
      <c r="B61" s="70"/>
      <c r="P61" s="82"/>
    </row>
    <row r="62" spans="2:16">
      <c r="B62" s="70"/>
      <c r="P62" s="82"/>
    </row>
    <row r="63" spans="2:16">
      <c r="B63" s="70"/>
      <c r="P63" s="82"/>
    </row>
    <row r="64" spans="2:16">
      <c r="B64" s="70"/>
      <c r="P64" s="82"/>
    </row>
    <row r="65" spans="2:16">
      <c r="B65" s="70"/>
      <c r="P65" s="82"/>
    </row>
    <row r="66" spans="2:16">
      <c r="B66" s="70"/>
      <c r="P66" s="82"/>
    </row>
    <row r="67" spans="2:16">
      <c r="B67" s="70"/>
      <c r="P67" s="82"/>
    </row>
    <row r="68" spans="2:16">
      <c r="B68" s="70"/>
      <c r="P68" s="82"/>
    </row>
    <row r="69" spans="2:16">
      <c r="B69" s="70"/>
      <c r="P69" s="82"/>
    </row>
    <row r="70" spans="2:16">
      <c r="B70" s="70"/>
      <c r="P70" s="82"/>
    </row>
    <row r="71" spans="2:16">
      <c r="B71" s="70"/>
      <c r="P71" s="82"/>
    </row>
    <row r="72" spans="2:16">
      <c r="B72" s="70"/>
      <c r="P72" s="82"/>
    </row>
    <row r="73" spans="2:16">
      <c r="B73" s="70"/>
      <c r="P73" s="82"/>
    </row>
    <row r="74" spans="2:16">
      <c r="B74" s="70"/>
      <c r="P74" s="82"/>
    </row>
    <row r="75" spans="2:16">
      <c r="B75" s="70"/>
      <c r="P75" s="82"/>
    </row>
    <row r="76" spans="2:16">
      <c r="B76" s="70"/>
      <c r="P76" s="82"/>
    </row>
    <row r="77" spans="2:16">
      <c r="B77" s="70"/>
      <c r="P77" s="82"/>
    </row>
    <row r="78" spans="2:16">
      <c r="B78" s="70"/>
      <c r="P78" s="82"/>
    </row>
    <row r="79" spans="2:16">
      <c r="B79" s="70"/>
      <c r="P79" s="82"/>
    </row>
    <row r="80" spans="2:16">
      <c r="B80" s="70"/>
      <c r="P80" s="82"/>
    </row>
    <row r="81" spans="2:16">
      <c r="B81" s="70"/>
      <c r="P81" s="82"/>
    </row>
    <row r="82" spans="2:16">
      <c r="B82" s="70"/>
      <c r="P82" s="82"/>
    </row>
    <row r="83" spans="2:16">
      <c r="B83" s="70"/>
      <c r="P83" s="82"/>
    </row>
    <row r="84" spans="2:16">
      <c r="B84" s="79"/>
      <c r="C84" s="80"/>
      <c r="D84" s="80"/>
      <c r="E84" s="80"/>
      <c r="F84" s="80"/>
      <c r="G84" s="80"/>
      <c r="H84" s="80"/>
      <c r="I84" s="80"/>
      <c r="J84" s="80"/>
      <c r="K84" s="80"/>
      <c r="L84" s="80"/>
      <c r="M84" s="80"/>
      <c r="N84" s="80"/>
      <c r="O84" s="80"/>
      <c r="P84" s="83"/>
    </row>
  </sheetData>
  <phoneticPr fontId="3"/>
  <pageMargins left="0.47244094488188981" right="0.23622047244094491" top="0.43307086614173229" bottom="0.31496062992125984" header="0.31496062992125984" footer="0.19685039370078741"/>
  <pageSetup paperSize="9" scale="72" orientation="portrait" r:id="rId1"/>
  <headerFooter>
    <oddHeader>&amp;R&amp;"ＭＳ 明朝,標準"&amp;12 2-6.医科健診分析</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2"/>
  <dimension ref="A1:P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6" width="8.875" style="66" customWidth="1"/>
    <col min="17" max="17" width="2" style="1" customWidth="1"/>
    <col min="18" max="16384" width="9" style="1"/>
  </cols>
  <sheetData>
    <row r="1" spans="1:16">
      <c r="A1" s="66" t="s">
        <v>246</v>
      </c>
    </row>
    <row r="2" spans="1:16">
      <c r="A2" s="66" t="s">
        <v>236</v>
      </c>
    </row>
    <row r="4" spans="1:16" ht="13.5" customHeight="1">
      <c r="B4" s="67"/>
      <c r="C4" s="68"/>
      <c r="D4" s="68"/>
      <c r="E4" s="68"/>
      <c r="F4" s="68"/>
      <c r="G4" s="69"/>
    </row>
    <row r="5" spans="1:16" ht="13.5" customHeight="1">
      <c r="B5" s="70"/>
      <c r="C5" s="71"/>
      <c r="D5" s="72">
        <v>0.65200000000000002</v>
      </c>
      <c r="E5" s="38" t="s">
        <v>266</v>
      </c>
      <c r="F5" s="73">
        <v>0.67</v>
      </c>
      <c r="G5" s="74" t="s">
        <v>267</v>
      </c>
    </row>
    <row r="6" spans="1:16">
      <c r="B6" s="70"/>
      <c r="D6" s="72"/>
      <c r="E6" s="38"/>
      <c r="F6" s="73"/>
      <c r="G6" s="74"/>
    </row>
    <row r="7" spans="1:16">
      <c r="B7" s="70"/>
      <c r="C7" s="75"/>
      <c r="D7" s="72">
        <v>0.63400000000000001</v>
      </c>
      <c r="E7" s="38" t="s">
        <v>266</v>
      </c>
      <c r="F7" s="73">
        <v>0.65200000000000002</v>
      </c>
      <c r="G7" s="74" t="s">
        <v>268</v>
      </c>
    </row>
    <row r="8" spans="1:16">
      <c r="B8" s="70"/>
      <c r="D8" s="72"/>
      <c r="E8" s="38"/>
      <c r="F8" s="73"/>
      <c r="G8" s="74"/>
    </row>
    <row r="9" spans="1:16">
      <c r="B9" s="70"/>
      <c r="C9" s="76"/>
      <c r="D9" s="72">
        <v>0.61599999999999999</v>
      </c>
      <c r="E9" s="38" t="s">
        <v>266</v>
      </c>
      <c r="F9" s="73">
        <v>0.63400000000000001</v>
      </c>
      <c r="G9" s="74" t="s">
        <v>268</v>
      </c>
    </row>
    <row r="10" spans="1:16">
      <c r="B10" s="70"/>
      <c r="D10" s="72"/>
      <c r="E10" s="38"/>
      <c r="F10" s="73"/>
      <c r="G10" s="74"/>
    </row>
    <row r="11" spans="1:16">
      <c r="B11" s="70"/>
      <c r="C11" s="77"/>
      <c r="D11" s="72">
        <v>0.59799999999999998</v>
      </c>
      <c r="E11" s="38" t="s">
        <v>266</v>
      </c>
      <c r="F11" s="73">
        <v>0.61599999999999999</v>
      </c>
      <c r="G11" s="74" t="s">
        <v>268</v>
      </c>
    </row>
    <row r="12" spans="1:16">
      <c r="B12" s="70"/>
      <c r="D12" s="72"/>
      <c r="E12" s="38"/>
      <c r="F12" s="73"/>
      <c r="G12" s="74"/>
    </row>
    <row r="13" spans="1:16">
      <c r="B13" s="70"/>
      <c r="C13" s="78"/>
      <c r="D13" s="72">
        <v>0.57999999999999996</v>
      </c>
      <c r="E13" s="38" t="s">
        <v>266</v>
      </c>
      <c r="F13" s="73">
        <v>0.59799999999999998</v>
      </c>
      <c r="G13" s="74" t="s">
        <v>268</v>
      </c>
    </row>
    <row r="14" spans="1:16">
      <c r="B14" s="79"/>
      <c r="C14" s="80"/>
      <c r="D14" s="80"/>
      <c r="E14" s="80"/>
      <c r="F14" s="80"/>
      <c r="G14" s="81"/>
    </row>
    <row r="16" spans="1:16">
      <c r="B16" s="67"/>
      <c r="C16" s="68"/>
      <c r="D16" s="68"/>
      <c r="E16" s="68"/>
      <c r="F16" s="68"/>
      <c r="G16" s="68"/>
      <c r="H16" s="68"/>
      <c r="I16" s="68"/>
      <c r="J16" s="68"/>
      <c r="K16" s="68"/>
      <c r="L16" s="68"/>
      <c r="M16" s="68"/>
      <c r="N16" s="68"/>
      <c r="O16" s="68"/>
      <c r="P16" s="69"/>
    </row>
    <row r="17" spans="2:16">
      <c r="B17" s="70"/>
      <c r="P17" s="82"/>
    </row>
    <row r="18" spans="2:16">
      <c r="B18" s="70"/>
      <c r="P18" s="82"/>
    </row>
    <row r="19" spans="2:16">
      <c r="B19" s="70"/>
      <c r="P19" s="82"/>
    </row>
    <row r="20" spans="2:16">
      <c r="B20" s="70"/>
      <c r="P20" s="82"/>
    </row>
    <row r="21" spans="2:16">
      <c r="B21" s="70"/>
      <c r="P21" s="82"/>
    </row>
    <row r="22" spans="2:16">
      <c r="B22" s="70"/>
      <c r="P22" s="82"/>
    </row>
    <row r="23" spans="2:16">
      <c r="B23" s="70"/>
      <c r="P23" s="82"/>
    </row>
    <row r="24" spans="2:16">
      <c r="B24" s="70"/>
      <c r="P24" s="82"/>
    </row>
    <row r="25" spans="2:16">
      <c r="B25" s="70"/>
      <c r="P25" s="82"/>
    </row>
    <row r="26" spans="2:16">
      <c r="B26" s="70"/>
      <c r="P26" s="82"/>
    </row>
    <row r="27" spans="2:16">
      <c r="B27" s="70"/>
      <c r="P27" s="82"/>
    </row>
    <row r="28" spans="2:16">
      <c r="B28" s="70"/>
      <c r="P28" s="82"/>
    </row>
    <row r="29" spans="2:16">
      <c r="B29" s="70"/>
      <c r="P29" s="82"/>
    </row>
    <row r="30" spans="2:16">
      <c r="B30" s="70"/>
      <c r="P30" s="82"/>
    </row>
    <row r="31" spans="2:16">
      <c r="B31" s="70"/>
      <c r="P31" s="82"/>
    </row>
    <row r="32" spans="2:16">
      <c r="B32" s="70"/>
      <c r="P32" s="82"/>
    </row>
    <row r="33" spans="2:16">
      <c r="B33" s="70"/>
      <c r="P33" s="82"/>
    </row>
    <row r="34" spans="2:16">
      <c r="B34" s="70"/>
      <c r="P34" s="82"/>
    </row>
    <row r="35" spans="2:16">
      <c r="B35" s="70"/>
      <c r="P35" s="82"/>
    </row>
    <row r="36" spans="2:16">
      <c r="B36" s="70"/>
      <c r="P36" s="82"/>
    </row>
    <row r="37" spans="2:16">
      <c r="B37" s="70"/>
      <c r="P37" s="82"/>
    </row>
    <row r="38" spans="2:16">
      <c r="B38" s="70"/>
      <c r="P38" s="82"/>
    </row>
    <row r="39" spans="2:16">
      <c r="B39" s="70"/>
      <c r="P39" s="82"/>
    </row>
    <row r="40" spans="2:16">
      <c r="B40" s="70"/>
      <c r="P40" s="82"/>
    </row>
    <row r="41" spans="2:16">
      <c r="B41" s="70"/>
      <c r="P41" s="82"/>
    </row>
    <row r="42" spans="2:16">
      <c r="B42" s="70"/>
      <c r="P42" s="82"/>
    </row>
    <row r="43" spans="2:16">
      <c r="B43" s="70"/>
      <c r="P43" s="82"/>
    </row>
    <row r="44" spans="2:16">
      <c r="B44" s="70"/>
      <c r="P44" s="82"/>
    </row>
    <row r="45" spans="2:16">
      <c r="B45" s="70"/>
      <c r="P45" s="82"/>
    </row>
    <row r="46" spans="2:16">
      <c r="B46" s="70"/>
      <c r="P46" s="82"/>
    </row>
    <row r="47" spans="2:16">
      <c r="B47" s="70"/>
      <c r="P47" s="82"/>
    </row>
    <row r="48" spans="2:16">
      <c r="B48" s="70"/>
      <c r="P48" s="82"/>
    </row>
    <row r="49" spans="2:16">
      <c r="B49" s="70"/>
      <c r="P49" s="82"/>
    </row>
    <row r="50" spans="2:16">
      <c r="B50" s="70"/>
      <c r="P50" s="82"/>
    </row>
    <row r="51" spans="2:16">
      <c r="B51" s="70"/>
      <c r="P51" s="82"/>
    </row>
    <row r="52" spans="2:16">
      <c r="B52" s="70"/>
      <c r="P52" s="82"/>
    </row>
    <row r="53" spans="2:16">
      <c r="B53" s="70"/>
      <c r="P53" s="82"/>
    </row>
    <row r="54" spans="2:16">
      <c r="B54" s="70"/>
      <c r="P54" s="82"/>
    </row>
    <row r="55" spans="2:16">
      <c r="B55" s="70"/>
      <c r="P55" s="82"/>
    </row>
    <row r="56" spans="2:16">
      <c r="B56" s="70"/>
      <c r="P56" s="82"/>
    </row>
    <row r="57" spans="2:16">
      <c r="B57" s="70"/>
      <c r="P57" s="82"/>
    </row>
    <row r="58" spans="2:16">
      <c r="B58" s="70"/>
      <c r="P58" s="82"/>
    </row>
    <row r="59" spans="2:16">
      <c r="B59" s="70"/>
      <c r="P59" s="82"/>
    </row>
    <row r="60" spans="2:16">
      <c r="B60" s="70"/>
      <c r="P60" s="82"/>
    </row>
    <row r="61" spans="2:16">
      <c r="B61" s="70"/>
      <c r="P61" s="82"/>
    </row>
    <row r="62" spans="2:16">
      <c r="B62" s="70"/>
      <c r="P62" s="82"/>
    </row>
    <row r="63" spans="2:16">
      <c r="B63" s="70"/>
      <c r="P63" s="82"/>
    </row>
    <row r="64" spans="2:16">
      <c r="B64" s="70"/>
      <c r="P64" s="82"/>
    </row>
    <row r="65" spans="2:16">
      <c r="B65" s="70"/>
      <c r="P65" s="82"/>
    </row>
    <row r="66" spans="2:16">
      <c r="B66" s="70"/>
      <c r="P66" s="82"/>
    </row>
    <row r="67" spans="2:16">
      <c r="B67" s="70"/>
      <c r="P67" s="82"/>
    </row>
    <row r="68" spans="2:16">
      <c r="B68" s="70"/>
      <c r="P68" s="82"/>
    </row>
    <row r="69" spans="2:16">
      <c r="B69" s="70"/>
      <c r="P69" s="82"/>
    </row>
    <row r="70" spans="2:16">
      <c r="B70" s="70"/>
      <c r="P70" s="82"/>
    </row>
    <row r="71" spans="2:16">
      <c r="B71" s="70"/>
      <c r="P71" s="82"/>
    </row>
    <row r="72" spans="2:16">
      <c r="B72" s="70"/>
      <c r="P72" s="82"/>
    </row>
    <row r="73" spans="2:16">
      <c r="B73" s="70"/>
      <c r="P73" s="82"/>
    </row>
    <row r="74" spans="2:16">
      <c r="B74" s="70"/>
      <c r="P74" s="82"/>
    </row>
    <row r="75" spans="2:16">
      <c r="B75" s="70"/>
      <c r="P75" s="82"/>
    </row>
    <row r="76" spans="2:16">
      <c r="B76" s="70"/>
      <c r="P76" s="82"/>
    </row>
    <row r="77" spans="2:16">
      <c r="B77" s="70"/>
      <c r="P77" s="82"/>
    </row>
    <row r="78" spans="2:16">
      <c r="B78" s="70"/>
      <c r="P78" s="82"/>
    </row>
    <row r="79" spans="2:16">
      <c r="B79" s="70"/>
      <c r="P79" s="82"/>
    </row>
    <row r="80" spans="2:16">
      <c r="B80" s="70"/>
      <c r="P80" s="82"/>
    </row>
    <row r="81" spans="2:16">
      <c r="B81" s="70"/>
      <c r="P81" s="82"/>
    </row>
    <row r="82" spans="2:16">
      <c r="B82" s="70"/>
      <c r="P82" s="82"/>
    </row>
    <row r="83" spans="2:16">
      <c r="B83" s="70"/>
      <c r="P83" s="82"/>
    </row>
    <row r="84" spans="2:16">
      <c r="B84" s="79"/>
      <c r="C84" s="80"/>
      <c r="D84" s="80"/>
      <c r="E84" s="80"/>
      <c r="F84" s="80"/>
      <c r="G84" s="80"/>
      <c r="H84" s="80"/>
      <c r="I84" s="80"/>
      <c r="J84" s="80"/>
      <c r="K84" s="80"/>
      <c r="L84" s="80"/>
      <c r="M84" s="80"/>
      <c r="N84" s="80"/>
      <c r="O84" s="80"/>
      <c r="P84" s="83"/>
    </row>
  </sheetData>
  <phoneticPr fontId="3"/>
  <pageMargins left="0.47244094488188976" right="0.23622047244094488" top="0.43307086614173229" bottom="0.31496062992125984" header="0.31496062992125984" footer="0.19685039370078741"/>
  <pageSetup paperSize="9" scale="72" orientation="portrait" r:id="rId1"/>
  <headerFooter>
    <oddHeader>&amp;R&amp;"ＭＳ 明朝,標準"&amp;12 2-6.医科健診分析</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3"/>
  <dimension ref="A1:CB89"/>
  <sheetViews>
    <sheetView showGridLines="0" zoomScaleNormal="100" zoomScaleSheetLayoutView="100" workbookViewId="0"/>
  </sheetViews>
  <sheetFormatPr defaultColWidth="8.875" defaultRowHeight="13.5"/>
  <cols>
    <col min="1" max="1" width="4.625" style="51" customWidth="1"/>
    <col min="2" max="2" width="3.25" style="51" customWidth="1"/>
    <col min="3" max="3" width="11.5" style="51" customWidth="1"/>
    <col min="4" max="5" width="9.125" style="51" customWidth="1"/>
    <col min="6" max="6" width="9.625" style="51" customWidth="1"/>
    <col min="7" max="8" width="9.125" style="51" customWidth="1"/>
    <col min="9" max="9" width="9.625" style="51" customWidth="1"/>
    <col min="10" max="11" width="9.125" style="51" customWidth="1"/>
    <col min="12" max="12" width="9.625" style="51" customWidth="1"/>
    <col min="13" max="14" width="9.125" style="51" customWidth="1"/>
    <col min="15" max="15" width="9.625" style="51" customWidth="1"/>
    <col min="16" max="17" width="9.125" style="51" customWidth="1"/>
    <col min="18" max="18" width="9.625" style="51" customWidth="1"/>
    <col min="19" max="20" width="9.125" style="51" customWidth="1"/>
    <col min="21" max="21" width="9.625" style="51" customWidth="1"/>
    <col min="22" max="23" width="9.125" style="51" customWidth="1"/>
    <col min="24" max="24" width="9.625" style="51" customWidth="1"/>
    <col min="25" max="26" width="9.125" style="51" customWidth="1"/>
    <col min="27" max="27" width="9.625" style="51" customWidth="1"/>
    <col min="28" max="29" width="9.125" style="51" customWidth="1"/>
    <col min="30" max="30" width="9.625" style="51" customWidth="1"/>
    <col min="31" max="31" width="9" style="51" customWidth="1"/>
    <col min="32" max="32" width="12.875" style="51" customWidth="1"/>
    <col min="33" max="33" width="9" style="51" customWidth="1"/>
    <col min="34" max="34" width="12.875" style="51" customWidth="1"/>
    <col min="35" max="35" width="9" style="51" customWidth="1"/>
    <col min="36" max="36" width="12.875" style="51" customWidth="1"/>
    <col min="37" max="37" width="9" style="51" customWidth="1"/>
    <col min="38" max="38" width="12.875" style="51" customWidth="1"/>
    <col min="39" max="39" width="9" style="51" customWidth="1"/>
    <col min="40" max="40" width="12.875" style="51" customWidth="1"/>
    <col min="41" max="41" width="9" style="51" customWidth="1"/>
    <col min="42" max="42" width="12.875" style="51" customWidth="1"/>
    <col min="43" max="43" width="9" style="51" customWidth="1"/>
    <col min="44" max="44" width="12.875" style="51" customWidth="1"/>
    <col min="45" max="45" width="9" style="51" customWidth="1"/>
    <col min="46" max="46" width="12.875" style="51" customWidth="1"/>
    <col min="47" max="47" width="9" style="51" customWidth="1"/>
    <col min="48" max="48" width="12.875" style="51" customWidth="1"/>
    <col min="49" max="49" width="9" style="51" customWidth="1"/>
    <col min="50" max="50" width="9" style="50"/>
    <col min="51" max="51" width="12.875" style="51" customWidth="1"/>
    <col min="52" max="52" width="9" style="51" customWidth="1"/>
    <col min="53" max="53" width="12.875" style="51" customWidth="1"/>
    <col min="54" max="54" width="9" style="51" customWidth="1"/>
    <col min="55" max="55" width="12.875" style="51" customWidth="1"/>
    <col min="56" max="56" width="9" style="51" customWidth="1"/>
    <col min="57" max="57" width="12.875" style="51" customWidth="1"/>
    <col min="58" max="58" width="9" style="51" customWidth="1"/>
    <col min="59" max="59" width="12.875" style="51" customWidth="1"/>
    <col min="60" max="60" width="9" style="51" customWidth="1"/>
    <col min="61" max="61" width="12.875" style="51" customWidth="1"/>
    <col min="62" max="62" width="9" style="51" customWidth="1"/>
    <col min="63" max="63" width="12.875" style="51" customWidth="1"/>
    <col min="64" max="64" width="9" style="51" customWidth="1"/>
    <col min="65" max="65" width="12.875" style="51" customWidth="1"/>
    <col min="66" max="66" width="9" style="51" customWidth="1"/>
    <col min="67" max="67" width="12.875" style="51" customWidth="1"/>
    <col min="68" max="80" width="9" style="51" customWidth="1"/>
    <col min="81" max="16384" width="8.875" style="51"/>
  </cols>
  <sheetData>
    <row r="1" spans="1:79" s="6" customFormat="1" ht="16.5" customHeight="1">
      <c r="A1" s="6" t="s">
        <v>217</v>
      </c>
      <c r="AX1" s="28"/>
    </row>
    <row r="2" spans="1:79" s="6" customFormat="1" ht="16.5" customHeight="1">
      <c r="A2" s="6" t="s">
        <v>190</v>
      </c>
      <c r="D2" s="28" t="s">
        <v>298</v>
      </c>
      <c r="AX2" s="28"/>
    </row>
    <row r="3" spans="1:79" s="6" customFormat="1" ht="16.5" customHeight="1">
      <c r="B3" s="214"/>
      <c r="C3" s="216" t="s">
        <v>165</v>
      </c>
      <c r="D3" s="214" t="s">
        <v>81</v>
      </c>
      <c r="E3" s="231"/>
      <c r="F3" s="237"/>
      <c r="G3" s="214" t="s">
        <v>82</v>
      </c>
      <c r="H3" s="231"/>
      <c r="I3" s="237"/>
      <c r="J3" s="214" t="s">
        <v>83</v>
      </c>
      <c r="K3" s="231"/>
      <c r="L3" s="237"/>
      <c r="M3" s="214" t="s">
        <v>84</v>
      </c>
      <c r="N3" s="231"/>
      <c r="O3" s="231"/>
      <c r="P3" s="214" t="s">
        <v>85</v>
      </c>
      <c r="Q3" s="231"/>
      <c r="R3" s="237"/>
      <c r="S3" s="214" t="s">
        <v>86</v>
      </c>
      <c r="T3" s="231"/>
      <c r="U3" s="237"/>
      <c r="V3" s="214" t="s">
        <v>87</v>
      </c>
      <c r="W3" s="231"/>
      <c r="X3" s="237"/>
      <c r="Y3" s="214" t="s">
        <v>88</v>
      </c>
      <c r="Z3" s="231"/>
      <c r="AA3" s="237"/>
      <c r="AB3" s="214" t="s">
        <v>254</v>
      </c>
      <c r="AC3" s="231"/>
      <c r="AD3" s="237"/>
      <c r="AE3" s="2"/>
      <c r="AF3" s="2"/>
      <c r="AG3" s="2"/>
      <c r="AH3" s="2"/>
      <c r="AI3" s="2"/>
      <c r="AJ3" s="2"/>
      <c r="AK3" s="2"/>
      <c r="AL3" s="2"/>
      <c r="AM3" s="2"/>
      <c r="AN3" s="2"/>
      <c r="AO3" s="2"/>
      <c r="AP3" s="2"/>
      <c r="AQ3" s="2"/>
      <c r="AR3" s="2"/>
      <c r="AS3" s="2"/>
      <c r="AT3" s="2"/>
      <c r="AU3" s="2"/>
      <c r="AV3" s="2"/>
      <c r="AW3" s="2"/>
      <c r="AX3" s="28"/>
    </row>
    <row r="4" spans="1:79" s="6" customFormat="1" ht="16.5" customHeight="1">
      <c r="B4" s="233"/>
      <c r="C4" s="216"/>
      <c r="D4" s="215"/>
      <c r="E4" s="232"/>
      <c r="F4" s="238"/>
      <c r="G4" s="215"/>
      <c r="H4" s="232"/>
      <c r="I4" s="238"/>
      <c r="J4" s="215"/>
      <c r="K4" s="232"/>
      <c r="L4" s="238"/>
      <c r="M4" s="215"/>
      <c r="N4" s="232"/>
      <c r="O4" s="232"/>
      <c r="P4" s="215"/>
      <c r="Q4" s="232"/>
      <c r="R4" s="238"/>
      <c r="S4" s="215"/>
      <c r="T4" s="232"/>
      <c r="U4" s="238"/>
      <c r="V4" s="215"/>
      <c r="W4" s="232"/>
      <c r="X4" s="238"/>
      <c r="Y4" s="215"/>
      <c r="Z4" s="232"/>
      <c r="AA4" s="238"/>
      <c r="AB4" s="215"/>
      <c r="AC4" s="232"/>
      <c r="AD4" s="238"/>
      <c r="AE4" s="2"/>
      <c r="AF4" s="28" t="s">
        <v>235</v>
      </c>
      <c r="AG4" s="2"/>
      <c r="AH4" s="2"/>
      <c r="AI4" s="2"/>
      <c r="AJ4" s="2"/>
      <c r="AK4" s="2"/>
      <c r="AL4" s="2"/>
      <c r="AM4" s="2"/>
      <c r="AN4" s="2"/>
      <c r="AO4" s="2"/>
      <c r="AP4" s="2"/>
      <c r="AQ4" s="2"/>
      <c r="AR4" s="2"/>
      <c r="AS4" s="2"/>
      <c r="AT4" s="2"/>
      <c r="AU4" s="2"/>
      <c r="AV4" s="2"/>
      <c r="AW4" s="2"/>
      <c r="AX4" s="28"/>
    </row>
    <row r="5" spans="1:79" s="6" customFormat="1" ht="48">
      <c r="B5" s="215"/>
      <c r="C5" s="216"/>
      <c r="D5" s="24" t="s">
        <v>80</v>
      </c>
      <c r="E5" s="22" t="s">
        <v>73</v>
      </c>
      <c r="F5" s="21" t="s">
        <v>261</v>
      </c>
      <c r="G5" s="24" t="s">
        <v>80</v>
      </c>
      <c r="H5" s="22" t="s">
        <v>73</v>
      </c>
      <c r="I5" s="21" t="s">
        <v>261</v>
      </c>
      <c r="J5" s="24" t="s">
        <v>80</v>
      </c>
      <c r="K5" s="22" t="s">
        <v>73</v>
      </c>
      <c r="L5" s="21" t="s">
        <v>261</v>
      </c>
      <c r="M5" s="24" t="s">
        <v>80</v>
      </c>
      <c r="N5" s="22" t="s">
        <v>73</v>
      </c>
      <c r="O5" s="21" t="s">
        <v>261</v>
      </c>
      <c r="P5" s="24" t="s">
        <v>80</v>
      </c>
      <c r="Q5" s="22" t="s">
        <v>73</v>
      </c>
      <c r="R5" s="21" t="s">
        <v>261</v>
      </c>
      <c r="S5" s="24" t="s">
        <v>80</v>
      </c>
      <c r="T5" s="22" t="s">
        <v>73</v>
      </c>
      <c r="U5" s="21" t="s">
        <v>261</v>
      </c>
      <c r="V5" s="24" t="s">
        <v>80</v>
      </c>
      <c r="W5" s="22" t="s">
        <v>73</v>
      </c>
      <c r="X5" s="21" t="s">
        <v>261</v>
      </c>
      <c r="Y5" s="24" t="s">
        <v>80</v>
      </c>
      <c r="Z5" s="22" t="s">
        <v>73</v>
      </c>
      <c r="AA5" s="21" t="s">
        <v>261</v>
      </c>
      <c r="AB5" s="24" t="s">
        <v>80</v>
      </c>
      <c r="AC5" s="22" t="s">
        <v>73</v>
      </c>
      <c r="AD5" s="21" t="s">
        <v>261</v>
      </c>
      <c r="AE5" s="156"/>
      <c r="AF5" s="219" t="s">
        <v>197</v>
      </c>
      <c r="AG5" s="220"/>
      <c r="AH5" s="219" t="s">
        <v>198</v>
      </c>
      <c r="AI5" s="220"/>
      <c r="AJ5" s="219" t="s">
        <v>199</v>
      </c>
      <c r="AK5" s="220"/>
      <c r="AL5" s="219" t="s">
        <v>200</v>
      </c>
      <c r="AM5" s="220"/>
      <c r="AN5" s="219" t="s">
        <v>201</v>
      </c>
      <c r="AO5" s="220"/>
      <c r="AP5" s="219" t="s">
        <v>202</v>
      </c>
      <c r="AQ5" s="220"/>
      <c r="AR5" s="219" t="s">
        <v>203</v>
      </c>
      <c r="AS5" s="220"/>
      <c r="AT5" s="219" t="s">
        <v>204</v>
      </c>
      <c r="AU5" s="220"/>
      <c r="AV5" s="219" t="s">
        <v>205</v>
      </c>
      <c r="AW5" s="220"/>
      <c r="AX5" s="28"/>
      <c r="AY5" s="219" t="s">
        <v>197</v>
      </c>
      <c r="AZ5" s="220"/>
      <c r="BA5" s="219" t="s">
        <v>198</v>
      </c>
      <c r="BB5" s="220"/>
      <c r="BC5" s="219" t="s">
        <v>199</v>
      </c>
      <c r="BD5" s="220"/>
      <c r="BE5" s="219" t="s">
        <v>200</v>
      </c>
      <c r="BF5" s="220"/>
      <c r="BG5" s="219" t="s">
        <v>201</v>
      </c>
      <c r="BH5" s="220"/>
      <c r="BI5" s="219" t="s">
        <v>202</v>
      </c>
      <c r="BJ5" s="220"/>
      <c r="BK5" s="219" t="s">
        <v>203</v>
      </c>
      <c r="BL5" s="220"/>
      <c r="BM5" s="219" t="s">
        <v>204</v>
      </c>
      <c r="BN5" s="220"/>
      <c r="BO5" s="219" t="s">
        <v>205</v>
      </c>
      <c r="BP5" s="220"/>
      <c r="BR5" s="93" t="s">
        <v>197</v>
      </c>
      <c r="BS5" s="93" t="s">
        <v>198</v>
      </c>
      <c r="BT5" s="93" t="s">
        <v>199</v>
      </c>
      <c r="BU5" s="93" t="s">
        <v>200</v>
      </c>
      <c r="BV5" s="93" t="s">
        <v>201</v>
      </c>
      <c r="BW5" s="93" t="s">
        <v>202</v>
      </c>
      <c r="BX5" s="93" t="s">
        <v>203</v>
      </c>
      <c r="BY5" s="93" t="s">
        <v>204</v>
      </c>
      <c r="BZ5" s="93" t="s">
        <v>205</v>
      </c>
      <c r="CA5" s="102"/>
    </row>
    <row r="6" spans="1:79">
      <c r="B6" s="54">
        <v>1</v>
      </c>
      <c r="C6" s="47" t="s">
        <v>57</v>
      </c>
      <c r="D6" s="104">
        <v>37580</v>
      </c>
      <c r="E6" s="105">
        <v>9506</v>
      </c>
      <c r="F6" s="55">
        <f>IFERROR(E6/D6,0)</f>
        <v>0.25295369877594465</v>
      </c>
      <c r="G6" s="104">
        <v>11249</v>
      </c>
      <c r="H6" s="105">
        <v>4111</v>
      </c>
      <c r="I6" s="55">
        <f>IFERROR(H6/G6,0)</f>
        <v>0.36545470708507422</v>
      </c>
      <c r="J6" s="104">
        <v>37582</v>
      </c>
      <c r="K6" s="105">
        <v>23333</v>
      </c>
      <c r="L6" s="55">
        <f>IFERROR(K6/J6,0)</f>
        <v>0.62085572880634343</v>
      </c>
      <c r="M6" s="104">
        <v>37578</v>
      </c>
      <c r="N6" s="105">
        <v>4980</v>
      </c>
      <c r="O6" s="55">
        <f>IFERROR(N6/M6,0)</f>
        <v>0.13252434935334503</v>
      </c>
      <c r="P6" s="104">
        <v>37584</v>
      </c>
      <c r="Q6" s="105">
        <v>6652</v>
      </c>
      <c r="R6" s="55">
        <f>IFERROR(Q6/P6,0)</f>
        <v>0.17699020859940401</v>
      </c>
      <c r="S6" s="104">
        <v>37584</v>
      </c>
      <c r="T6" s="105">
        <v>1909</v>
      </c>
      <c r="U6" s="55">
        <f>IFERROR(T6/S6,0)</f>
        <v>5.0792890591741163E-2</v>
      </c>
      <c r="V6" s="104">
        <v>37554</v>
      </c>
      <c r="W6" s="105">
        <v>16152</v>
      </c>
      <c r="X6" s="55">
        <f>IFERROR(W6/V6,0)</f>
        <v>0.43010065505671835</v>
      </c>
      <c r="Y6" s="104">
        <v>31799</v>
      </c>
      <c r="Z6" s="105">
        <v>12749</v>
      </c>
      <c r="AA6" s="55">
        <f>IFERROR(Z6/Y6,0)</f>
        <v>0.40092455737601812</v>
      </c>
      <c r="AB6" s="104">
        <v>37575</v>
      </c>
      <c r="AC6" s="105">
        <v>22194</v>
      </c>
      <c r="AD6" s="55">
        <f>IFERROR(AC6/AB6,0)</f>
        <v>0.59065868263473054</v>
      </c>
      <c r="AE6" s="57"/>
      <c r="AF6" s="47" t="s">
        <v>57</v>
      </c>
      <c r="AG6" s="152">
        <f>VLOOKUP(AF6,$C$6:$AD$79,4,0)</f>
        <v>0.25295369877594465</v>
      </c>
      <c r="AH6" s="47" t="s">
        <v>57</v>
      </c>
      <c r="AI6" s="152">
        <f>VLOOKUP(AH6,$C$6:$AD$79,7,0)</f>
        <v>0.36545470708507422</v>
      </c>
      <c r="AJ6" s="47" t="s">
        <v>57</v>
      </c>
      <c r="AK6" s="152">
        <f>VLOOKUP(AJ6,$C$6:$AD$79,10,0)</f>
        <v>0.62085572880634343</v>
      </c>
      <c r="AL6" s="47" t="s">
        <v>57</v>
      </c>
      <c r="AM6" s="152">
        <f>VLOOKUP(AL6,$C$6:$AD$79,13,0)</f>
        <v>0.13252434935334503</v>
      </c>
      <c r="AN6" s="47" t="s">
        <v>57</v>
      </c>
      <c r="AO6" s="152">
        <f>VLOOKUP(AN6,$C$6:$AD$79,16,0)</f>
        <v>0.17699020859940401</v>
      </c>
      <c r="AP6" s="47" t="s">
        <v>57</v>
      </c>
      <c r="AQ6" s="152">
        <f>VLOOKUP(AP6,$C$6:$AD$79,19,0)</f>
        <v>5.0792890591741163E-2</v>
      </c>
      <c r="AR6" s="47" t="s">
        <v>57</v>
      </c>
      <c r="AS6" s="152">
        <f>VLOOKUP(AR6,$C$6:$AD$79,22,0)</f>
        <v>0.43010065505671835</v>
      </c>
      <c r="AT6" s="47" t="s">
        <v>57</v>
      </c>
      <c r="AU6" s="152">
        <f>VLOOKUP(AT6,$C$6:$AD$79,25,0)</f>
        <v>0.40092455737601812</v>
      </c>
      <c r="AV6" s="47" t="s">
        <v>57</v>
      </c>
      <c r="AW6" s="152">
        <f>VLOOKUP(AV6,$C$6:$AD$79,28,0)</f>
        <v>0.59065868263473054</v>
      </c>
      <c r="AY6" s="32" t="str">
        <f>INDEX($AF$6:$AF$48,MATCH(AZ6,AG$6:AG$48,0))</f>
        <v>田尻町</v>
      </c>
      <c r="AZ6" s="99">
        <f t="shared" ref="AZ6:AZ37" si="0">LARGE(AG$6:AG$48,ROW(A1))</f>
        <v>0.30316742081447962</v>
      </c>
      <c r="BA6" s="32" t="str">
        <f>INDEX($AH$6:$AH$48,MATCH(BB6,AI$6:AI$48,0))</f>
        <v>忠岡町</v>
      </c>
      <c r="BB6" s="99">
        <f>LARGE(AI$6:AI$48,ROW(C1))</f>
        <v>0.66666666666666663</v>
      </c>
      <c r="BC6" s="32" t="str">
        <f>INDEX($AJ$6:$AJ$48,MATCH(BD6,AK$6:AK$48,0))</f>
        <v>岬町</v>
      </c>
      <c r="BD6" s="99">
        <f>LARGE(AK$6:AK$48,ROW(E1))</f>
        <v>0.6913183279742765</v>
      </c>
      <c r="BE6" s="32" t="str">
        <f>INDEX($AL$6:$AL$48,MATCH(BF6,AM$6:AM$48,0))</f>
        <v>箕面市</v>
      </c>
      <c r="BF6" s="99">
        <f>LARGE(AM$6:AM$48,ROW(G1))</f>
        <v>0.16770601336302896</v>
      </c>
      <c r="BG6" s="32" t="str">
        <f>INDEX($AN$6:$AN$48,MATCH(BH6,AO$6:AO$48,0))</f>
        <v>守口市</v>
      </c>
      <c r="BH6" s="99">
        <f>LARGE(AO$6:AO$48,ROW(I1))</f>
        <v>0.27046263345195731</v>
      </c>
      <c r="BI6" s="32" t="str">
        <f>INDEX($AP$6:$AP$48,MATCH(BJ6,AQ$6:AQ$48,0))</f>
        <v>守口市</v>
      </c>
      <c r="BJ6" s="99">
        <f>LARGE(AQ$6:AQ$48,ROW(K1))</f>
        <v>9.2922103598260183E-2</v>
      </c>
      <c r="BK6" s="32" t="str">
        <f>INDEX($AR$6:$AR$48,MATCH(BL6,AS$6:AS$48,0))</f>
        <v>島本町</v>
      </c>
      <c r="BL6" s="99">
        <f>LARGE(AS$6:AS$48,ROW(M1))</f>
        <v>0.48076923076923078</v>
      </c>
      <c r="BM6" s="32" t="str">
        <f>INDEX($AT$6:$AT$48,MATCH(BN6,AU$6:AU$48,0))</f>
        <v>岬町</v>
      </c>
      <c r="BN6" s="99">
        <f>LARGE(AU$6:AU$48,ROW(O1))</f>
        <v>0.45925925925925926</v>
      </c>
      <c r="BO6" s="32" t="str">
        <f>INDEX($AV$6:$AV$48,MATCH(BP6,AW$6:AW$48,0))</f>
        <v>吹田市</v>
      </c>
      <c r="BP6" s="99">
        <f>LARGE(AW$6:AW$48,ROW(Q1))</f>
        <v>0.81440755621343486</v>
      </c>
      <c r="BR6" s="124">
        <f>$F$80</f>
        <v>0.24049022325424993</v>
      </c>
      <c r="BS6" s="124">
        <f>$I$80</f>
        <v>0.37096641984753681</v>
      </c>
      <c r="BT6" s="124">
        <f>$L$80</f>
        <v>0.62650230144629881</v>
      </c>
      <c r="BU6" s="124">
        <f>$O$80</f>
        <v>0.13558844512707724</v>
      </c>
      <c r="BV6" s="124">
        <f>$R$80</f>
        <v>0.1679962906899044</v>
      </c>
      <c r="BW6" s="124">
        <f>$U$80</f>
        <v>5.1131223776382718E-2</v>
      </c>
      <c r="BX6" s="124">
        <f>$X$80</f>
        <v>0.42975443383356071</v>
      </c>
      <c r="BY6" s="124">
        <f>$AA$80</f>
        <v>0.39949212212154439</v>
      </c>
      <c r="BZ6" s="124">
        <f>$AD$80</f>
        <v>0.6083648287875274</v>
      </c>
      <c r="CA6" s="106">
        <v>0</v>
      </c>
    </row>
    <row r="7" spans="1:79">
      <c r="B7" s="54">
        <v>2</v>
      </c>
      <c r="C7" s="47" t="s">
        <v>131</v>
      </c>
      <c r="D7" s="104">
        <v>1569</v>
      </c>
      <c r="E7" s="105">
        <v>385</v>
      </c>
      <c r="F7" s="55">
        <f t="shared" ref="F7:F37" si="1">IFERROR(E7/D7,0)</f>
        <v>0.24537922243467178</v>
      </c>
      <c r="G7" s="104">
        <v>512</v>
      </c>
      <c r="H7" s="105">
        <v>201</v>
      </c>
      <c r="I7" s="55">
        <f t="shared" ref="I7:I37" si="2">IFERROR(H7/G7,0)</f>
        <v>0.392578125</v>
      </c>
      <c r="J7" s="104">
        <v>1569</v>
      </c>
      <c r="K7" s="105">
        <v>886</v>
      </c>
      <c r="L7" s="55">
        <f t="shared" ref="L7:L37" si="3">IFERROR(K7/J7,0)</f>
        <v>0.56469088591459526</v>
      </c>
      <c r="M7" s="104">
        <v>1569</v>
      </c>
      <c r="N7" s="105">
        <v>169</v>
      </c>
      <c r="O7" s="55">
        <f t="shared" ref="O7:O37" si="4">IFERROR(N7/M7,0)</f>
        <v>0.1077119184193754</v>
      </c>
      <c r="P7" s="104">
        <v>1569</v>
      </c>
      <c r="Q7" s="105">
        <v>270</v>
      </c>
      <c r="R7" s="55">
        <f t="shared" ref="R7:R37" si="5">IFERROR(Q7/P7,0)</f>
        <v>0.17208413001912046</v>
      </c>
      <c r="S7" s="104">
        <v>1569</v>
      </c>
      <c r="T7" s="105">
        <v>73</v>
      </c>
      <c r="U7" s="55">
        <f t="shared" ref="U7:U37" si="6">IFERROR(T7/S7,0)</f>
        <v>4.6526449968132572E-2</v>
      </c>
      <c r="V7" s="104">
        <v>1569</v>
      </c>
      <c r="W7" s="105">
        <v>689</v>
      </c>
      <c r="X7" s="55">
        <f t="shared" ref="X7:X37" si="7">IFERROR(W7/V7,0)</f>
        <v>0.43913320586360738</v>
      </c>
      <c r="Y7" s="104">
        <v>1404</v>
      </c>
      <c r="Z7" s="105">
        <v>541</v>
      </c>
      <c r="AA7" s="55">
        <f t="shared" ref="AA7:AA37" si="8">IFERROR(Z7/Y7,0)</f>
        <v>0.38532763532763531</v>
      </c>
      <c r="AB7" s="104">
        <v>1568</v>
      </c>
      <c r="AC7" s="105">
        <v>897</v>
      </c>
      <c r="AD7" s="55">
        <f t="shared" ref="AD7:AD37" si="9">IFERROR(AC7/AB7,0)</f>
        <v>0.57206632653061229</v>
      </c>
      <c r="AE7" s="57"/>
      <c r="AF7" s="47" t="s">
        <v>35</v>
      </c>
      <c r="AG7" s="152">
        <f t="shared" ref="AG7:AG48" si="10">VLOOKUP(AF7,$C$6:$AD$79,4,0)</f>
        <v>0.23921091333231909</v>
      </c>
      <c r="AH7" s="47" t="s">
        <v>35</v>
      </c>
      <c r="AI7" s="152">
        <f t="shared" ref="AI7:AI48" si="11">VLOOKUP(AH7,$C$6:$AD$79,7,0)</f>
        <v>0.37603206412825652</v>
      </c>
      <c r="AJ7" s="47" t="s">
        <v>35</v>
      </c>
      <c r="AK7" s="152">
        <f t="shared" ref="AK7:AK48" si="12">VLOOKUP(AJ7,$C$6:$AD$79,10,0)</f>
        <v>0.64947774059426022</v>
      </c>
      <c r="AL7" s="47" t="s">
        <v>35</v>
      </c>
      <c r="AM7" s="152">
        <f t="shared" ref="AM7:AM48" si="13">VLOOKUP(AL7,$C$6:$AD$79,13,0)</f>
        <v>0.15005070993914807</v>
      </c>
      <c r="AN7" s="47" t="s">
        <v>35</v>
      </c>
      <c r="AO7" s="152">
        <f t="shared" ref="AO7:AO48" si="14">VLOOKUP(AN7,$C$6:$AD$79,16,0)</f>
        <v>0.18466298118375007</v>
      </c>
      <c r="AP7" s="47" t="s">
        <v>35</v>
      </c>
      <c r="AQ7" s="152">
        <f t="shared" ref="AQ7:AQ48" si="15">VLOOKUP(AP7,$C$6:$AD$79,19,0)</f>
        <v>5.3862149414211087E-2</v>
      </c>
      <c r="AR7" s="47" t="s">
        <v>35</v>
      </c>
      <c r="AS7" s="152">
        <f t="shared" ref="AS7:AS48" si="16">VLOOKUP(AR7,$C$6:$AD$79,22,0)</f>
        <v>0.43279569892473119</v>
      </c>
      <c r="AT7" s="47" t="s">
        <v>35</v>
      </c>
      <c r="AU7" s="152">
        <f t="shared" ref="AU7:AU48" si="17">VLOOKUP(AT7,$C$6:$AD$79,25,0)</f>
        <v>0.43692600021112638</v>
      </c>
      <c r="AV7" s="47" t="s">
        <v>35</v>
      </c>
      <c r="AW7" s="152">
        <f t="shared" ref="AW7:AW48" si="18">VLOOKUP(AV7,$C$6:$AD$79,28,0)</f>
        <v>0.61205713414324203</v>
      </c>
      <c r="AY7" s="32" t="str">
        <f t="shared" ref="AY7:AY48" si="19">INDEX($AF$6:$AF$48,MATCH(AZ7,AG$6:AG$48,0))</f>
        <v>忠岡町</v>
      </c>
      <c r="AZ7" s="99">
        <f t="shared" si="0"/>
        <v>0.28535980148883372</v>
      </c>
      <c r="BA7" s="32" t="str">
        <f t="shared" ref="BA7:BA47" si="20">INDEX($AH$6:$AH$48,MATCH(BB7,AI$6:AI$48,0))</f>
        <v>泉大津市</v>
      </c>
      <c r="BB7" s="99">
        <f t="shared" ref="BB7:BB48" si="21">LARGE(AI$6:AI$48,ROW(C2))</f>
        <v>0.625</v>
      </c>
      <c r="BC7" s="32" t="str">
        <f t="shared" ref="BC7:BC48" si="22">INDEX($AJ$6:$AJ$48,MATCH(BD7,AK$6:AK$48,0))</f>
        <v>東大阪市</v>
      </c>
      <c r="BD7" s="99">
        <f t="shared" ref="BD7:BD48" si="23">LARGE(AK$6:AK$48,ROW(E2))</f>
        <v>0.68815504907669278</v>
      </c>
      <c r="BE7" s="32" t="str">
        <f t="shared" ref="BE7:BE48" si="24">INDEX($AL$6:$AL$48,MATCH(BF7,AM$6:AM$48,0))</f>
        <v>守口市</v>
      </c>
      <c r="BF7" s="99">
        <f t="shared" ref="BF7:BF48" si="25">LARGE(AM$6:AM$48,ROW(G2))</f>
        <v>0.16291024120205616</v>
      </c>
      <c r="BG7" s="32" t="str">
        <f t="shared" ref="BG7:BG48" si="26">INDEX($AN$6:$AN$48,MATCH(BH7,AO$6:AO$48,0))</f>
        <v>田尻町</v>
      </c>
      <c r="BH7" s="99">
        <f t="shared" ref="BH7:BH48" si="27">LARGE(AO$6:AO$48,ROW(I2))</f>
        <v>0.23981900452488689</v>
      </c>
      <c r="BI7" s="32" t="str">
        <f t="shared" ref="BI7:BI48" si="28">INDEX($AP$6:$AP$48,MATCH(BJ7,AQ$6:AQ$48,0))</f>
        <v>能勢町</v>
      </c>
      <c r="BJ7" s="99">
        <f t="shared" ref="BJ7:BJ48" si="29">LARGE(AQ$6:AQ$48,ROW(K2))</f>
        <v>7.2386058981233251E-2</v>
      </c>
      <c r="BK7" s="32" t="str">
        <f t="shared" ref="BK7:BK48" si="30">INDEX($AR$6:$AR$48,MATCH(BL7,AS$6:AS$48,0))</f>
        <v>箕面市</v>
      </c>
      <c r="BL7" s="99">
        <f t="shared" ref="BL7:BL48" si="31">LARGE(AS$6:AS$48,ROW(M2))</f>
        <v>0.47483296213808462</v>
      </c>
      <c r="BM7" s="32" t="str">
        <f t="shared" ref="BM7:BM48" si="32">INDEX($AT$6:$AT$48,MATCH(BN7,AU$6:AU$48,0))</f>
        <v>門真市</v>
      </c>
      <c r="BN7" s="99">
        <f t="shared" ref="BN7:BN48" si="33">LARGE(AU$6:AU$48,ROW(O2))</f>
        <v>0.4421983575489577</v>
      </c>
      <c r="BO7" s="32" t="str">
        <f t="shared" ref="BO7:BO48" si="34">INDEX($AV$6:$AV$48,MATCH(BP7,AW$6:AW$48,0))</f>
        <v>田尻町</v>
      </c>
      <c r="BP7" s="99">
        <f t="shared" ref="BP7:BP48" si="35">LARGE(AW$6:AW$48,ROW(Q2))</f>
        <v>0.62895927601809953</v>
      </c>
      <c r="BR7" s="124">
        <f t="shared" ref="BR7:BR48" si="36">$F$80</f>
        <v>0.24049022325424993</v>
      </c>
      <c r="BS7" s="124">
        <f t="shared" ref="BS7:BS48" si="37">$I$80</f>
        <v>0.37096641984753681</v>
      </c>
      <c r="BT7" s="124">
        <f t="shared" ref="BT7:BT48" si="38">$L$80</f>
        <v>0.62650230144629881</v>
      </c>
      <c r="BU7" s="124">
        <f t="shared" ref="BU7:BU48" si="39">$O$80</f>
        <v>0.13558844512707724</v>
      </c>
      <c r="BV7" s="124">
        <f t="shared" ref="BV7:BV48" si="40">$R$80</f>
        <v>0.1679962906899044</v>
      </c>
      <c r="BW7" s="124">
        <f t="shared" ref="BW7:BW48" si="41">$U$80</f>
        <v>5.1131223776382718E-2</v>
      </c>
      <c r="BX7" s="124">
        <f t="shared" ref="BX7:BX48" si="42">$X$80</f>
        <v>0.42975443383356071</v>
      </c>
      <c r="BY7" s="124">
        <f t="shared" ref="BY7:BY48" si="43">$AA$80</f>
        <v>0.39949212212154439</v>
      </c>
      <c r="BZ7" s="124">
        <f t="shared" ref="BZ7:BZ48" si="44">$AD$80</f>
        <v>0.6083648287875274</v>
      </c>
      <c r="CA7" s="106">
        <v>0</v>
      </c>
    </row>
    <row r="8" spans="1:79">
      <c r="B8" s="54">
        <v>3</v>
      </c>
      <c r="C8" s="47" t="s">
        <v>132</v>
      </c>
      <c r="D8" s="104">
        <v>1054</v>
      </c>
      <c r="E8" s="105">
        <v>283</v>
      </c>
      <c r="F8" s="55">
        <f t="shared" si="1"/>
        <v>0.26850094876660341</v>
      </c>
      <c r="G8" s="104">
        <v>545</v>
      </c>
      <c r="H8" s="105">
        <v>192</v>
      </c>
      <c r="I8" s="55">
        <f t="shared" si="2"/>
        <v>0.3522935779816514</v>
      </c>
      <c r="J8" s="104">
        <v>1054</v>
      </c>
      <c r="K8" s="105">
        <v>672</v>
      </c>
      <c r="L8" s="55">
        <f t="shared" si="3"/>
        <v>0.63757115749525617</v>
      </c>
      <c r="M8" s="104">
        <v>1054</v>
      </c>
      <c r="N8" s="105">
        <v>131</v>
      </c>
      <c r="O8" s="55">
        <f t="shared" si="4"/>
        <v>0.12428842504743833</v>
      </c>
      <c r="P8" s="104">
        <v>1054</v>
      </c>
      <c r="Q8" s="105">
        <v>234</v>
      </c>
      <c r="R8" s="55">
        <f t="shared" si="5"/>
        <v>0.22201138519924099</v>
      </c>
      <c r="S8" s="104">
        <v>1054</v>
      </c>
      <c r="T8" s="105">
        <v>60</v>
      </c>
      <c r="U8" s="55">
        <f t="shared" si="6"/>
        <v>5.6925996204933584E-2</v>
      </c>
      <c r="V8" s="104">
        <v>1054</v>
      </c>
      <c r="W8" s="105">
        <v>482</v>
      </c>
      <c r="X8" s="55">
        <f t="shared" si="7"/>
        <v>0.45730550284629978</v>
      </c>
      <c r="Y8" s="104">
        <v>864</v>
      </c>
      <c r="Z8" s="105">
        <v>364</v>
      </c>
      <c r="AA8" s="55">
        <f t="shared" si="8"/>
        <v>0.42129629629629628</v>
      </c>
      <c r="AB8" s="104">
        <v>1054</v>
      </c>
      <c r="AC8" s="105">
        <v>608</v>
      </c>
      <c r="AD8" s="55">
        <f t="shared" si="9"/>
        <v>0.57685009487666039</v>
      </c>
      <c r="AE8" s="57"/>
      <c r="AF8" s="47" t="s">
        <v>44</v>
      </c>
      <c r="AG8" s="152">
        <f t="shared" si="10"/>
        <v>0.24801494628678189</v>
      </c>
      <c r="AH8" s="47" t="s">
        <v>44</v>
      </c>
      <c r="AI8" s="152">
        <f t="shared" si="11"/>
        <v>0.38005390835579517</v>
      </c>
      <c r="AJ8" s="47" t="s">
        <v>44</v>
      </c>
      <c r="AK8" s="152">
        <f t="shared" si="12"/>
        <v>0.62494161606725829</v>
      </c>
      <c r="AL8" s="47" t="s">
        <v>44</v>
      </c>
      <c r="AM8" s="152">
        <f t="shared" si="13"/>
        <v>0.12424100887435778</v>
      </c>
      <c r="AN8" s="47" t="s">
        <v>44</v>
      </c>
      <c r="AO8" s="152">
        <f t="shared" si="14"/>
        <v>0.17608594114899578</v>
      </c>
      <c r="AP8" s="47" t="s">
        <v>44</v>
      </c>
      <c r="AQ8" s="152">
        <f t="shared" si="15"/>
        <v>5.8851004203643156E-2</v>
      </c>
      <c r="AR8" s="47" t="s">
        <v>44</v>
      </c>
      <c r="AS8" s="152">
        <f t="shared" si="16"/>
        <v>0.41499299392807099</v>
      </c>
      <c r="AT8" s="47" t="s">
        <v>44</v>
      </c>
      <c r="AU8" s="152">
        <f t="shared" si="17"/>
        <v>0.41184387617765816</v>
      </c>
      <c r="AV8" s="47" t="s">
        <v>44</v>
      </c>
      <c r="AW8" s="152">
        <f t="shared" si="18"/>
        <v>0.59985984583041341</v>
      </c>
      <c r="AY8" s="32" t="str">
        <f t="shared" si="19"/>
        <v>門真市</v>
      </c>
      <c r="AZ8" s="99">
        <f t="shared" si="0"/>
        <v>0.2836354961832061</v>
      </c>
      <c r="BA8" s="32" t="str">
        <f t="shared" si="20"/>
        <v>岬町</v>
      </c>
      <c r="BB8" s="99">
        <f t="shared" si="21"/>
        <v>0.57777777777777772</v>
      </c>
      <c r="BC8" s="32" t="str">
        <f t="shared" si="22"/>
        <v>能勢町</v>
      </c>
      <c r="BD8" s="99">
        <f t="shared" si="23"/>
        <v>0.67647058823529416</v>
      </c>
      <c r="BE8" s="32" t="str">
        <f t="shared" si="24"/>
        <v>田尻町</v>
      </c>
      <c r="BF8" s="99">
        <f t="shared" si="25"/>
        <v>0.16289592760180996</v>
      </c>
      <c r="BG8" s="32" t="str">
        <f t="shared" si="26"/>
        <v>忠岡町</v>
      </c>
      <c r="BH8" s="99">
        <f t="shared" si="27"/>
        <v>0.19602977667493796</v>
      </c>
      <c r="BI8" s="32" t="str">
        <f t="shared" si="28"/>
        <v>太子町</v>
      </c>
      <c r="BJ8" s="99">
        <f t="shared" si="29"/>
        <v>6.8085106382978725E-2</v>
      </c>
      <c r="BK8" s="32" t="str">
        <f t="shared" si="30"/>
        <v>交野市</v>
      </c>
      <c r="BL8" s="99">
        <f t="shared" si="31"/>
        <v>0.47236180904522612</v>
      </c>
      <c r="BM8" s="32" t="str">
        <f t="shared" si="32"/>
        <v>堺市</v>
      </c>
      <c r="BN8" s="99">
        <f t="shared" si="33"/>
        <v>0.43692600021112638</v>
      </c>
      <c r="BO8" s="32" t="str">
        <f t="shared" si="34"/>
        <v>能勢町</v>
      </c>
      <c r="BP8" s="99">
        <f t="shared" si="35"/>
        <v>0.62466487935656834</v>
      </c>
      <c r="BR8" s="124">
        <f t="shared" si="36"/>
        <v>0.24049022325424993</v>
      </c>
      <c r="BS8" s="124">
        <f t="shared" si="37"/>
        <v>0.37096641984753681</v>
      </c>
      <c r="BT8" s="124">
        <f t="shared" si="38"/>
        <v>0.62650230144629881</v>
      </c>
      <c r="BU8" s="124">
        <f t="shared" si="39"/>
        <v>0.13558844512707724</v>
      </c>
      <c r="BV8" s="124">
        <f t="shared" si="40"/>
        <v>0.1679962906899044</v>
      </c>
      <c r="BW8" s="124">
        <f t="shared" si="41"/>
        <v>5.1131223776382718E-2</v>
      </c>
      <c r="BX8" s="124">
        <f t="shared" si="42"/>
        <v>0.42975443383356071</v>
      </c>
      <c r="BY8" s="124">
        <f t="shared" si="43"/>
        <v>0.39949212212154439</v>
      </c>
      <c r="BZ8" s="124">
        <f t="shared" si="44"/>
        <v>0.6083648287875274</v>
      </c>
      <c r="CA8" s="106">
        <v>0</v>
      </c>
    </row>
    <row r="9" spans="1:79">
      <c r="B9" s="54">
        <v>4</v>
      </c>
      <c r="C9" s="47" t="s">
        <v>133</v>
      </c>
      <c r="D9" s="104">
        <v>1333</v>
      </c>
      <c r="E9" s="105">
        <v>409</v>
      </c>
      <c r="F9" s="55">
        <f t="shared" si="1"/>
        <v>0.30682670667666917</v>
      </c>
      <c r="G9" s="104">
        <v>273</v>
      </c>
      <c r="H9" s="105">
        <v>105</v>
      </c>
      <c r="I9" s="55">
        <f t="shared" si="2"/>
        <v>0.38461538461538464</v>
      </c>
      <c r="J9" s="104">
        <v>1333</v>
      </c>
      <c r="K9" s="105">
        <v>869</v>
      </c>
      <c r="L9" s="55">
        <f t="shared" si="3"/>
        <v>0.65191297824456118</v>
      </c>
      <c r="M9" s="104">
        <v>1333</v>
      </c>
      <c r="N9" s="105">
        <v>210</v>
      </c>
      <c r="O9" s="55">
        <f t="shared" si="4"/>
        <v>0.15753938484621155</v>
      </c>
      <c r="P9" s="104">
        <v>1333</v>
      </c>
      <c r="Q9" s="105">
        <v>255</v>
      </c>
      <c r="R9" s="55">
        <f t="shared" si="5"/>
        <v>0.19129782445611404</v>
      </c>
      <c r="S9" s="104">
        <v>1333</v>
      </c>
      <c r="T9" s="105">
        <v>76</v>
      </c>
      <c r="U9" s="55">
        <f t="shared" si="6"/>
        <v>5.7014253563390849E-2</v>
      </c>
      <c r="V9" s="104">
        <v>1332</v>
      </c>
      <c r="W9" s="105">
        <v>515</v>
      </c>
      <c r="X9" s="55">
        <f t="shared" si="7"/>
        <v>0.38663663663663661</v>
      </c>
      <c r="Y9" s="104">
        <v>1246</v>
      </c>
      <c r="Z9" s="105">
        <v>554</v>
      </c>
      <c r="AA9" s="55">
        <f t="shared" si="8"/>
        <v>0.4446227929373997</v>
      </c>
      <c r="AB9" s="104">
        <v>1331</v>
      </c>
      <c r="AC9" s="105">
        <v>817</v>
      </c>
      <c r="AD9" s="55">
        <f t="shared" si="9"/>
        <v>0.61382419233658903</v>
      </c>
      <c r="AE9" s="57"/>
      <c r="AF9" s="47" t="s">
        <v>1</v>
      </c>
      <c r="AG9" s="152">
        <f t="shared" si="10"/>
        <v>0.22325877239478426</v>
      </c>
      <c r="AH9" s="47" t="s">
        <v>1</v>
      </c>
      <c r="AI9" s="152">
        <f t="shared" si="11"/>
        <v>0.36518858307849134</v>
      </c>
      <c r="AJ9" s="47" t="s">
        <v>1</v>
      </c>
      <c r="AK9" s="152">
        <f t="shared" si="12"/>
        <v>0.61030270844397239</v>
      </c>
      <c r="AL9" s="47" t="s">
        <v>1</v>
      </c>
      <c r="AM9" s="152">
        <f t="shared" si="13"/>
        <v>0.1280144481036864</v>
      </c>
      <c r="AN9" s="47" t="s">
        <v>1</v>
      </c>
      <c r="AO9" s="152">
        <f t="shared" si="14"/>
        <v>0.16159999999999999</v>
      </c>
      <c r="AP9" s="47" t="s">
        <v>1</v>
      </c>
      <c r="AQ9" s="152">
        <f t="shared" si="15"/>
        <v>4.3839999999999997E-2</v>
      </c>
      <c r="AR9" s="47" t="s">
        <v>1</v>
      </c>
      <c r="AS9" s="152">
        <f t="shared" si="16"/>
        <v>0.45999573287817369</v>
      </c>
      <c r="AT9" s="47" t="s">
        <v>1</v>
      </c>
      <c r="AU9" s="152">
        <f t="shared" si="17"/>
        <v>0.39033170480843404</v>
      </c>
      <c r="AV9" s="47" t="s">
        <v>1</v>
      </c>
      <c r="AW9" s="152">
        <f t="shared" si="18"/>
        <v>0.56038441003737316</v>
      </c>
      <c r="AY9" s="32" t="str">
        <f t="shared" si="19"/>
        <v>泉佐野市</v>
      </c>
      <c r="AZ9" s="99">
        <f t="shared" si="0"/>
        <v>0.27438170788614091</v>
      </c>
      <c r="BA9" s="32" t="str">
        <f t="shared" si="20"/>
        <v>柏原市</v>
      </c>
      <c r="BB9" s="99">
        <f t="shared" si="21"/>
        <v>0.53846153846153844</v>
      </c>
      <c r="BC9" s="32" t="str">
        <f t="shared" si="22"/>
        <v>忠岡町</v>
      </c>
      <c r="BD9" s="99">
        <f t="shared" si="23"/>
        <v>0.66997518610421836</v>
      </c>
      <c r="BE9" s="32" t="str">
        <f t="shared" si="24"/>
        <v>松原市</v>
      </c>
      <c r="BF9" s="99">
        <f t="shared" si="25"/>
        <v>0.15875427269274592</v>
      </c>
      <c r="BG9" s="32" t="str">
        <f t="shared" si="26"/>
        <v>門真市</v>
      </c>
      <c r="BH9" s="99">
        <f t="shared" si="27"/>
        <v>0.19155534351145037</v>
      </c>
      <c r="BI9" s="32" t="str">
        <f t="shared" si="28"/>
        <v>和泉市</v>
      </c>
      <c r="BJ9" s="99">
        <f t="shared" si="29"/>
        <v>6.6592850363808923E-2</v>
      </c>
      <c r="BK9" s="32" t="str">
        <f t="shared" si="30"/>
        <v>太子町</v>
      </c>
      <c r="BL9" s="99">
        <f t="shared" si="31"/>
        <v>0.46808510638297873</v>
      </c>
      <c r="BM9" s="32" t="str">
        <f t="shared" si="32"/>
        <v>和泉市</v>
      </c>
      <c r="BN9" s="99">
        <f t="shared" si="33"/>
        <v>0.43660647103085026</v>
      </c>
      <c r="BO9" s="32" t="str">
        <f t="shared" si="34"/>
        <v>高石市</v>
      </c>
      <c r="BP9" s="99">
        <f t="shared" si="35"/>
        <v>0.61939750183688469</v>
      </c>
      <c r="BR9" s="124">
        <f t="shared" si="36"/>
        <v>0.24049022325424993</v>
      </c>
      <c r="BS9" s="124">
        <f t="shared" si="37"/>
        <v>0.37096641984753681</v>
      </c>
      <c r="BT9" s="124">
        <f t="shared" si="38"/>
        <v>0.62650230144629881</v>
      </c>
      <c r="BU9" s="124">
        <f t="shared" si="39"/>
        <v>0.13558844512707724</v>
      </c>
      <c r="BV9" s="124">
        <f t="shared" si="40"/>
        <v>0.1679962906899044</v>
      </c>
      <c r="BW9" s="124">
        <f t="shared" si="41"/>
        <v>5.1131223776382718E-2</v>
      </c>
      <c r="BX9" s="124">
        <f t="shared" si="42"/>
        <v>0.42975443383356071</v>
      </c>
      <c r="BY9" s="124">
        <f t="shared" si="43"/>
        <v>0.39949212212154439</v>
      </c>
      <c r="BZ9" s="124">
        <f t="shared" si="44"/>
        <v>0.6083648287875274</v>
      </c>
      <c r="CA9" s="106">
        <v>0</v>
      </c>
    </row>
    <row r="10" spans="1:79">
      <c r="B10" s="54">
        <v>5</v>
      </c>
      <c r="C10" s="47" t="s">
        <v>134</v>
      </c>
      <c r="D10" s="104">
        <v>598</v>
      </c>
      <c r="E10" s="105">
        <v>147</v>
      </c>
      <c r="F10" s="55">
        <f t="shared" si="1"/>
        <v>0.24581939799331104</v>
      </c>
      <c r="G10" s="104">
        <v>251</v>
      </c>
      <c r="H10" s="105">
        <v>83</v>
      </c>
      <c r="I10" s="55">
        <f t="shared" si="2"/>
        <v>0.33067729083665337</v>
      </c>
      <c r="J10" s="104">
        <v>598</v>
      </c>
      <c r="K10" s="105">
        <v>398</v>
      </c>
      <c r="L10" s="55">
        <f t="shared" si="3"/>
        <v>0.66555183946488294</v>
      </c>
      <c r="M10" s="104">
        <v>598</v>
      </c>
      <c r="N10" s="105">
        <v>91</v>
      </c>
      <c r="O10" s="55">
        <f t="shared" si="4"/>
        <v>0.15217391304347827</v>
      </c>
      <c r="P10" s="104">
        <v>598</v>
      </c>
      <c r="Q10" s="105">
        <v>113</v>
      </c>
      <c r="R10" s="55">
        <f t="shared" si="5"/>
        <v>0.18896321070234115</v>
      </c>
      <c r="S10" s="104">
        <v>598</v>
      </c>
      <c r="T10" s="105">
        <v>30</v>
      </c>
      <c r="U10" s="55">
        <f t="shared" si="6"/>
        <v>5.016722408026756E-2</v>
      </c>
      <c r="V10" s="104">
        <v>597</v>
      </c>
      <c r="W10" s="105">
        <v>267</v>
      </c>
      <c r="X10" s="55">
        <f t="shared" si="7"/>
        <v>0.44723618090452261</v>
      </c>
      <c r="Y10" s="104">
        <v>510</v>
      </c>
      <c r="Z10" s="105">
        <v>196</v>
      </c>
      <c r="AA10" s="55">
        <f t="shared" si="8"/>
        <v>0.3843137254901961</v>
      </c>
      <c r="AB10" s="104">
        <v>598</v>
      </c>
      <c r="AC10" s="105">
        <v>333</v>
      </c>
      <c r="AD10" s="55">
        <f t="shared" si="9"/>
        <v>0.55685618729096986</v>
      </c>
      <c r="AE10" s="57"/>
      <c r="AF10" s="47" t="s">
        <v>2</v>
      </c>
      <c r="AG10" s="152">
        <f t="shared" si="10"/>
        <v>0.21446121446121447</v>
      </c>
      <c r="AH10" s="47" t="s">
        <v>2</v>
      </c>
      <c r="AI10" s="152">
        <f t="shared" si="11"/>
        <v>0.34325147875963435</v>
      </c>
      <c r="AJ10" s="47" t="s">
        <v>2</v>
      </c>
      <c r="AK10" s="152">
        <f t="shared" si="12"/>
        <v>0.59792909792909787</v>
      </c>
      <c r="AL10" s="47" t="s">
        <v>2</v>
      </c>
      <c r="AM10" s="152">
        <f t="shared" si="13"/>
        <v>0.1339066339066339</v>
      </c>
      <c r="AN10" s="47" t="s">
        <v>2</v>
      </c>
      <c r="AO10" s="152">
        <f t="shared" si="14"/>
        <v>0.16482359136387573</v>
      </c>
      <c r="AP10" s="47" t="s">
        <v>2</v>
      </c>
      <c r="AQ10" s="152">
        <f t="shared" si="15"/>
        <v>4.5638055116728103E-2</v>
      </c>
      <c r="AR10" s="47" t="s">
        <v>2</v>
      </c>
      <c r="AS10" s="152">
        <f t="shared" si="16"/>
        <v>0.44339125855713535</v>
      </c>
      <c r="AT10" s="47" t="s">
        <v>2</v>
      </c>
      <c r="AU10" s="152">
        <f t="shared" si="17"/>
        <v>0.38747553816046965</v>
      </c>
      <c r="AV10" s="47" t="s">
        <v>2</v>
      </c>
      <c r="AW10" s="152">
        <f t="shared" si="18"/>
        <v>0.58223626470071965</v>
      </c>
      <c r="AY10" s="32" t="str">
        <f t="shared" si="19"/>
        <v>松原市</v>
      </c>
      <c r="AZ10" s="99">
        <f t="shared" si="0"/>
        <v>0.27345233573870109</v>
      </c>
      <c r="BA10" s="32" t="str">
        <f t="shared" si="20"/>
        <v>千早赤阪村</v>
      </c>
      <c r="BB10" s="99">
        <f t="shared" si="21"/>
        <v>0.50877192982456143</v>
      </c>
      <c r="BC10" s="32" t="str">
        <f t="shared" si="22"/>
        <v>守口市</v>
      </c>
      <c r="BD10" s="99">
        <f t="shared" si="23"/>
        <v>0.66824831949387109</v>
      </c>
      <c r="BE10" s="32" t="str">
        <f t="shared" si="24"/>
        <v>交野市</v>
      </c>
      <c r="BF10" s="99">
        <f t="shared" si="25"/>
        <v>0.15205327413984462</v>
      </c>
      <c r="BG10" s="32" t="str">
        <f t="shared" si="26"/>
        <v>貝塚市</v>
      </c>
      <c r="BH10" s="99">
        <f t="shared" si="27"/>
        <v>0.19128329297820823</v>
      </c>
      <c r="BI10" s="32" t="str">
        <f t="shared" si="28"/>
        <v>泉大津市</v>
      </c>
      <c r="BJ10" s="99">
        <f t="shared" si="29"/>
        <v>6.5826330532212887E-2</v>
      </c>
      <c r="BK10" s="32" t="str">
        <f t="shared" si="30"/>
        <v>豊能町</v>
      </c>
      <c r="BL10" s="99">
        <f t="shared" si="31"/>
        <v>0.46465598491988691</v>
      </c>
      <c r="BM10" s="32" t="str">
        <f t="shared" si="32"/>
        <v>田尻町</v>
      </c>
      <c r="BN10" s="99">
        <f t="shared" si="33"/>
        <v>0.43624161073825501</v>
      </c>
      <c r="BO10" s="32" t="str">
        <f t="shared" si="34"/>
        <v>箕面市</v>
      </c>
      <c r="BP10" s="99">
        <f t="shared" si="35"/>
        <v>0.61622464898595941</v>
      </c>
      <c r="BR10" s="124">
        <f t="shared" si="36"/>
        <v>0.24049022325424993</v>
      </c>
      <c r="BS10" s="124">
        <f t="shared" si="37"/>
        <v>0.37096641984753681</v>
      </c>
      <c r="BT10" s="124">
        <f t="shared" si="38"/>
        <v>0.62650230144629881</v>
      </c>
      <c r="BU10" s="124">
        <f t="shared" si="39"/>
        <v>0.13558844512707724</v>
      </c>
      <c r="BV10" s="124">
        <f t="shared" si="40"/>
        <v>0.1679962906899044</v>
      </c>
      <c r="BW10" s="124">
        <f t="shared" si="41"/>
        <v>5.1131223776382718E-2</v>
      </c>
      <c r="BX10" s="124">
        <f t="shared" si="42"/>
        <v>0.42975443383356071</v>
      </c>
      <c r="BY10" s="124">
        <f t="shared" si="43"/>
        <v>0.39949212212154439</v>
      </c>
      <c r="BZ10" s="124">
        <f t="shared" si="44"/>
        <v>0.6083648287875274</v>
      </c>
      <c r="CA10" s="106">
        <v>0</v>
      </c>
    </row>
    <row r="11" spans="1:79">
      <c r="B11" s="54">
        <v>6</v>
      </c>
      <c r="C11" s="47" t="s">
        <v>135</v>
      </c>
      <c r="D11" s="104">
        <v>960</v>
      </c>
      <c r="E11" s="105">
        <v>245</v>
      </c>
      <c r="F11" s="55">
        <f t="shared" si="1"/>
        <v>0.25520833333333331</v>
      </c>
      <c r="G11" s="104">
        <v>438</v>
      </c>
      <c r="H11" s="105">
        <v>148</v>
      </c>
      <c r="I11" s="55">
        <f t="shared" si="2"/>
        <v>0.33789954337899542</v>
      </c>
      <c r="J11" s="104">
        <v>960</v>
      </c>
      <c r="K11" s="105">
        <v>555</v>
      </c>
      <c r="L11" s="55">
        <f t="shared" si="3"/>
        <v>0.578125</v>
      </c>
      <c r="M11" s="104">
        <v>960</v>
      </c>
      <c r="N11" s="105">
        <v>122</v>
      </c>
      <c r="O11" s="55">
        <f t="shared" si="4"/>
        <v>0.12708333333333333</v>
      </c>
      <c r="P11" s="104">
        <v>960</v>
      </c>
      <c r="Q11" s="105">
        <v>197</v>
      </c>
      <c r="R11" s="55">
        <f t="shared" si="5"/>
        <v>0.20520833333333333</v>
      </c>
      <c r="S11" s="104">
        <v>960</v>
      </c>
      <c r="T11" s="105">
        <v>64</v>
      </c>
      <c r="U11" s="55">
        <f t="shared" si="6"/>
        <v>6.6666666666666666E-2</v>
      </c>
      <c r="V11" s="104">
        <v>960</v>
      </c>
      <c r="W11" s="105">
        <v>417</v>
      </c>
      <c r="X11" s="55">
        <f t="shared" si="7"/>
        <v>0.43437500000000001</v>
      </c>
      <c r="Y11" s="104">
        <v>761</v>
      </c>
      <c r="Z11" s="105">
        <v>345</v>
      </c>
      <c r="AA11" s="55">
        <f t="shared" si="8"/>
        <v>0.45335085413929038</v>
      </c>
      <c r="AB11" s="104">
        <v>960</v>
      </c>
      <c r="AC11" s="105">
        <v>575</v>
      </c>
      <c r="AD11" s="55">
        <f t="shared" si="9"/>
        <v>0.59895833333333337</v>
      </c>
      <c r="AE11" s="57"/>
      <c r="AF11" s="47" t="s">
        <v>3</v>
      </c>
      <c r="AG11" s="152">
        <f t="shared" si="10"/>
        <v>0.22273912737012758</v>
      </c>
      <c r="AH11" s="47" t="s">
        <v>3</v>
      </c>
      <c r="AI11" s="152">
        <f t="shared" si="11"/>
        <v>0.42499999999999999</v>
      </c>
      <c r="AJ11" s="47" t="s">
        <v>3</v>
      </c>
      <c r="AK11" s="152">
        <f t="shared" si="12"/>
        <v>0.63745946708021994</v>
      </c>
      <c r="AL11" s="47" t="s">
        <v>3</v>
      </c>
      <c r="AM11" s="152">
        <f t="shared" si="13"/>
        <v>0.13358240518821374</v>
      </c>
      <c r="AN11" s="47" t="s">
        <v>3</v>
      </c>
      <c r="AO11" s="152">
        <f t="shared" si="14"/>
        <v>0.15457813491224359</v>
      </c>
      <c r="AP11" s="47" t="s">
        <v>3</v>
      </c>
      <c r="AQ11" s="152">
        <f t="shared" si="15"/>
        <v>4.891802354267992E-2</v>
      </c>
      <c r="AR11" s="47" t="s">
        <v>3</v>
      </c>
      <c r="AS11" s="152">
        <f t="shared" si="16"/>
        <v>0.44149161144790638</v>
      </c>
      <c r="AT11" s="47" t="s">
        <v>3</v>
      </c>
      <c r="AU11" s="152">
        <f t="shared" si="17"/>
        <v>0.39190620806554133</v>
      </c>
      <c r="AV11" s="47" t="s">
        <v>3</v>
      </c>
      <c r="AW11" s="152">
        <f t="shared" si="18"/>
        <v>0.81440755621343486</v>
      </c>
      <c r="AY11" s="32" t="str">
        <f t="shared" si="19"/>
        <v>東大阪市</v>
      </c>
      <c r="AZ11" s="99">
        <f t="shared" si="0"/>
        <v>0.26501913795972709</v>
      </c>
      <c r="BA11" s="32" t="str">
        <f t="shared" si="20"/>
        <v>羽曳野市</v>
      </c>
      <c r="BB11" s="99">
        <f t="shared" si="21"/>
        <v>0.49056603773584906</v>
      </c>
      <c r="BC11" s="32" t="str">
        <f t="shared" si="22"/>
        <v>貝塚市</v>
      </c>
      <c r="BD11" s="99">
        <f t="shared" si="23"/>
        <v>0.66505324298160695</v>
      </c>
      <c r="BE11" s="32" t="str">
        <f t="shared" si="24"/>
        <v>岬町</v>
      </c>
      <c r="BF11" s="99">
        <f t="shared" si="25"/>
        <v>0.15112540192926044</v>
      </c>
      <c r="BG11" s="32" t="str">
        <f t="shared" si="26"/>
        <v>松原市</v>
      </c>
      <c r="BH11" s="99">
        <f t="shared" si="27"/>
        <v>0.18738122386925124</v>
      </c>
      <c r="BI11" s="32" t="str">
        <f t="shared" si="28"/>
        <v>千早赤阪村</v>
      </c>
      <c r="BJ11" s="99">
        <f t="shared" si="29"/>
        <v>6.4425770308123242E-2</v>
      </c>
      <c r="BK11" s="32" t="str">
        <f t="shared" si="30"/>
        <v>忠岡町</v>
      </c>
      <c r="BL11" s="99">
        <f t="shared" si="31"/>
        <v>0.46153846153846156</v>
      </c>
      <c r="BM11" s="32" t="str">
        <f t="shared" si="32"/>
        <v>箕面市</v>
      </c>
      <c r="BN11" s="99">
        <f t="shared" si="33"/>
        <v>0.43390607101947309</v>
      </c>
      <c r="BO11" s="32" t="str">
        <f t="shared" si="34"/>
        <v>河内長野市</v>
      </c>
      <c r="BP11" s="99">
        <f t="shared" si="35"/>
        <v>0.61336032388663964</v>
      </c>
      <c r="BR11" s="124">
        <f t="shared" si="36"/>
        <v>0.24049022325424993</v>
      </c>
      <c r="BS11" s="124">
        <f t="shared" si="37"/>
        <v>0.37096641984753681</v>
      </c>
      <c r="BT11" s="124">
        <f t="shared" si="38"/>
        <v>0.62650230144629881</v>
      </c>
      <c r="BU11" s="124">
        <f t="shared" si="39"/>
        <v>0.13558844512707724</v>
      </c>
      <c r="BV11" s="124">
        <f t="shared" si="40"/>
        <v>0.1679962906899044</v>
      </c>
      <c r="BW11" s="124">
        <f t="shared" si="41"/>
        <v>5.1131223776382718E-2</v>
      </c>
      <c r="BX11" s="124">
        <f t="shared" si="42"/>
        <v>0.42975443383356071</v>
      </c>
      <c r="BY11" s="124">
        <f t="shared" si="43"/>
        <v>0.39949212212154439</v>
      </c>
      <c r="BZ11" s="124">
        <f t="shared" si="44"/>
        <v>0.6083648287875274</v>
      </c>
      <c r="CA11" s="106">
        <v>0</v>
      </c>
    </row>
    <row r="12" spans="1:79">
      <c r="B12" s="54">
        <v>7</v>
      </c>
      <c r="C12" s="47" t="s">
        <v>136</v>
      </c>
      <c r="D12" s="104">
        <v>1308</v>
      </c>
      <c r="E12" s="105">
        <v>398</v>
      </c>
      <c r="F12" s="55">
        <f t="shared" si="1"/>
        <v>0.30428134556574926</v>
      </c>
      <c r="G12" s="104">
        <v>676</v>
      </c>
      <c r="H12" s="105">
        <v>269</v>
      </c>
      <c r="I12" s="55">
        <f t="shared" si="2"/>
        <v>0.39792899408284022</v>
      </c>
      <c r="J12" s="104">
        <v>1308</v>
      </c>
      <c r="K12" s="105">
        <v>740</v>
      </c>
      <c r="L12" s="55">
        <f t="shared" si="3"/>
        <v>0.56574923547400613</v>
      </c>
      <c r="M12" s="104">
        <v>1308</v>
      </c>
      <c r="N12" s="105">
        <v>143</v>
      </c>
      <c r="O12" s="55">
        <f t="shared" si="4"/>
        <v>0.10932721712538226</v>
      </c>
      <c r="P12" s="104">
        <v>1308</v>
      </c>
      <c r="Q12" s="105">
        <v>247</v>
      </c>
      <c r="R12" s="55">
        <f t="shared" si="5"/>
        <v>0.18883792048929662</v>
      </c>
      <c r="S12" s="104">
        <v>1308</v>
      </c>
      <c r="T12" s="105">
        <v>80</v>
      </c>
      <c r="U12" s="55">
        <f t="shared" si="6"/>
        <v>6.1162079510703363E-2</v>
      </c>
      <c r="V12" s="104">
        <v>1308</v>
      </c>
      <c r="W12" s="105">
        <v>580</v>
      </c>
      <c r="X12" s="55">
        <f t="shared" si="7"/>
        <v>0.44342507645259938</v>
      </c>
      <c r="Y12" s="104">
        <v>1016</v>
      </c>
      <c r="Z12" s="105">
        <v>429</v>
      </c>
      <c r="AA12" s="55">
        <f t="shared" si="8"/>
        <v>0.422244094488189</v>
      </c>
      <c r="AB12" s="104">
        <v>1307</v>
      </c>
      <c r="AC12" s="105">
        <v>770</v>
      </c>
      <c r="AD12" s="55">
        <f t="shared" si="9"/>
        <v>0.58913542463657231</v>
      </c>
      <c r="AE12" s="57"/>
      <c r="AF12" s="97" t="s">
        <v>45</v>
      </c>
      <c r="AG12" s="152">
        <f t="shared" si="10"/>
        <v>0.24579439252336449</v>
      </c>
      <c r="AH12" s="97" t="s">
        <v>45</v>
      </c>
      <c r="AI12" s="152">
        <f t="shared" si="11"/>
        <v>0.625</v>
      </c>
      <c r="AJ12" s="97" t="s">
        <v>45</v>
      </c>
      <c r="AK12" s="152">
        <f t="shared" si="12"/>
        <v>0.64659197012138192</v>
      </c>
      <c r="AL12" s="97" t="s">
        <v>45</v>
      </c>
      <c r="AM12" s="152">
        <f t="shared" si="13"/>
        <v>0.12558356676003735</v>
      </c>
      <c r="AN12" s="97" t="s">
        <v>45</v>
      </c>
      <c r="AO12" s="152">
        <f t="shared" si="14"/>
        <v>0.18253968253968253</v>
      </c>
      <c r="AP12" s="97" t="s">
        <v>45</v>
      </c>
      <c r="AQ12" s="152">
        <f t="shared" si="15"/>
        <v>6.5826330532212887E-2</v>
      </c>
      <c r="AR12" s="97" t="s">
        <v>45</v>
      </c>
      <c r="AS12" s="152">
        <f t="shared" si="16"/>
        <v>0.39122315592903828</v>
      </c>
      <c r="AT12" s="97" t="s">
        <v>45</v>
      </c>
      <c r="AU12" s="152">
        <f t="shared" si="17"/>
        <v>0.36644457904300426</v>
      </c>
      <c r="AV12" s="97" t="s">
        <v>45</v>
      </c>
      <c r="AW12" s="152">
        <f t="shared" si="18"/>
        <v>0.59224661373190102</v>
      </c>
      <c r="AY12" s="32" t="str">
        <f t="shared" si="19"/>
        <v>守口市</v>
      </c>
      <c r="AZ12" s="99">
        <f t="shared" si="0"/>
        <v>0.25662317121391853</v>
      </c>
      <c r="BA12" s="32" t="str">
        <f t="shared" si="20"/>
        <v>高石市</v>
      </c>
      <c r="BB12" s="99">
        <f t="shared" si="21"/>
        <v>0.48</v>
      </c>
      <c r="BC12" s="32" t="str">
        <f t="shared" si="22"/>
        <v>和泉市</v>
      </c>
      <c r="BD12" s="99">
        <f t="shared" si="23"/>
        <v>0.65279974691553311</v>
      </c>
      <c r="BE12" s="32" t="str">
        <f t="shared" si="24"/>
        <v>堺市</v>
      </c>
      <c r="BF12" s="99">
        <f t="shared" si="25"/>
        <v>0.15005070993914807</v>
      </c>
      <c r="BG12" s="32" t="str">
        <f t="shared" si="26"/>
        <v>太子町</v>
      </c>
      <c r="BH12" s="99">
        <f t="shared" si="27"/>
        <v>0.18510638297872339</v>
      </c>
      <c r="BI12" s="32" t="str">
        <f t="shared" si="28"/>
        <v>泉南市</v>
      </c>
      <c r="BJ12" s="99">
        <f t="shared" si="29"/>
        <v>6.3345195729537368E-2</v>
      </c>
      <c r="BK12" s="32" t="str">
        <f t="shared" si="30"/>
        <v>豊中市</v>
      </c>
      <c r="BL12" s="99">
        <f t="shared" si="31"/>
        <v>0.45999573287817369</v>
      </c>
      <c r="BM12" s="32" t="str">
        <f t="shared" si="32"/>
        <v>河内長野市</v>
      </c>
      <c r="BN12" s="99">
        <f t="shared" si="33"/>
        <v>0.43389911546736792</v>
      </c>
      <c r="BO12" s="32" t="str">
        <f t="shared" si="34"/>
        <v>堺市</v>
      </c>
      <c r="BP12" s="99">
        <f t="shared" si="35"/>
        <v>0.61205713414324203</v>
      </c>
      <c r="BR12" s="124">
        <f t="shared" si="36"/>
        <v>0.24049022325424993</v>
      </c>
      <c r="BS12" s="124">
        <f t="shared" si="37"/>
        <v>0.37096641984753681</v>
      </c>
      <c r="BT12" s="124">
        <f t="shared" si="38"/>
        <v>0.62650230144629881</v>
      </c>
      <c r="BU12" s="124">
        <f t="shared" si="39"/>
        <v>0.13558844512707724</v>
      </c>
      <c r="BV12" s="124">
        <f t="shared" si="40"/>
        <v>0.1679962906899044</v>
      </c>
      <c r="BW12" s="124">
        <f t="shared" si="41"/>
        <v>5.1131223776382718E-2</v>
      </c>
      <c r="BX12" s="124">
        <f t="shared" si="42"/>
        <v>0.42975443383356071</v>
      </c>
      <c r="BY12" s="124">
        <f t="shared" si="43"/>
        <v>0.39949212212154439</v>
      </c>
      <c r="BZ12" s="124">
        <f t="shared" si="44"/>
        <v>0.6083648287875274</v>
      </c>
      <c r="CA12" s="106">
        <v>0</v>
      </c>
    </row>
    <row r="13" spans="1:79">
      <c r="B13" s="54">
        <v>8</v>
      </c>
      <c r="C13" s="47" t="s">
        <v>58</v>
      </c>
      <c r="D13" s="104">
        <v>791</v>
      </c>
      <c r="E13" s="105">
        <v>167</v>
      </c>
      <c r="F13" s="55">
        <f t="shared" si="1"/>
        <v>0.2111251580278129</v>
      </c>
      <c r="G13" s="104">
        <v>193</v>
      </c>
      <c r="H13" s="105">
        <v>55</v>
      </c>
      <c r="I13" s="55">
        <f t="shared" si="2"/>
        <v>0.28497409326424872</v>
      </c>
      <c r="J13" s="104">
        <v>791</v>
      </c>
      <c r="K13" s="105">
        <v>483</v>
      </c>
      <c r="L13" s="55">
        <f t="shared" si="3"/>
        <v>0.61061946902654862</v>
      </c>
      <c r="M13" s="104">
        <v>790</v>
      </c>
      <c r="N13" s="105">
        <v>137</v>
      </c>
      <c r="O13" s="55">
        <f t="shared" si="4"/>
        <v>0.17341772151898735</v>
      </c>
      <c r="P13" s="104">
        <v>791</v>
      </c>
      <c r="Q13" s="105">
        <v>114</v>
      </c>
      <c r="R13" s="55">
        <f t="shared" si="5"/>
        <v>0.14412136536030343</v>
      </c>
      <c r="S13" s="104">
        <v>791</v>
      </c>
      <c r="T13" s="105">
        <v>33</v>
      </c>
      <c r="U13" s="55">
        <f t="shared" si="6"/>
        <v>4.1719342604298354E-2</v>
      </c>
      <c r="V13" s="104">
        <v>791</v>
      </c>
      <c r="W13" s="105">
        <v>361</v>
      </c>
      <c r="X13" s="55">
        <f t="shared" si="7"/>
        <v>0.45638432364096082</v>
      </c>
      <c r="Y13" s="104">
        <v>673</v>
      </c>
      <c r="Z13" s="105">
        <v>267</v>
      </c>
      <c r="AA13" s="55">
        <f t="shared" si="8"/>
        <v>0.39673105497771172</v>
      </c>
      <c r="AB13" s="104">
        <v>791</v>
      </c>
      <c r="AC13" s="105">
        <v>453</v>
      </c>
      <c r="AD13" s="55">
        <f t="shared" si="9"/>
        <v>0.572692793931732</v>
      </c>
      <c r="AE13" s="57"/>
      <c r="AF13" s="97" t="s">
        <v>8</v>
      </c>
      <c r="AG13" s="152">
        <f t="shared" si="10"/>
        <v>0.23264874859671136</v>
      </c>
      <c r="AH13" s="97" t="s">
        <v>8</v>
      </c>
      <c r="AI13" s="152">
        <f t="shared" si="11"/>
        <v>0.37574040690187999</v>
      </c>
      <c r="AJ13" s="97" t="s">
        <v>8</v>
      </c>
      <c r="AK13" s="152">
        <f t="shared" si="12"/>
        <v>0.61938721605916536</v>
      </c>
      <c r="AL13" s="97" t="s">
        <v>8</v>
      </c>
      <c r="AM13" s="152">
        <f t="shared" si="13"/>
        <v>0.13916776750330251</v>
      </c>
      <c r="AN13" s="97" t="s">
        <v>8</v>
      </c>
      <c r="AO13" s="152">
        <f t="shared" si="14"/>
        <v>0.15109291421779039</v>
      </c>
      <c r="AP13" s="97" t="s">
        <v>8</v>
      </c>
      <c r="AQ13" s="152">
        <f t="shared" si="15"/>
        <v>4.6688238790200093E-2</v>
      </c>
      <c r="AR13" s="97" t="s">
        <v>8</v>
      </c>
      <c r="AS13" s="152">
        <f t="shared" si="16"/>
        <v>0.39556230601598097</v>
      </c>
      <c r="AT13" s="97" t="s">
        <v>8</v>
      </c>
      <c r="AU13" s="152">
        <f t="shared" si="17"/>
        <v>0.39634991529339286</v>
      </c>
      <c r="AV13" s="97" t="s">
        <v>8</v>
      </c>
      <c r="AW13" s="152">
        <f t="shared" si="18"/>
        <v>0.60857218333113194</v>
      </c>
      <c r="AY13" s="32" t="str">
        <f t="shared" si="19"/>
        <v>八尾市</v>
      </c>
      <c r="AZ13" s="99">
        <f t="shared" si="0"/>
        <v>0.25571479331990998</v>
      </c>
      <c r="BA13" s="32" t="str">
        <f t="shared" si="20"/>
        <v>松原市</v>
      </c>
      <c r="BB13" s="99">
        <f t="shared" si="21"/>
        <v>0.44347826086956521</v>
      </c>
      <c r="BC13" s="32" t="str">
        <f t="shared" si="22"/>
        <v>阪南市</v>
      </c>
      <c r="BD13" s="99">
        <f t="shared" si="23"/>
        <v>0.65200764818355639</v>
      </c>
      <c r="BE13" s="32" t="str">
        <f t="shared" si="24"/>
        <v>枚方市</v>
      </c>
      <c r="BF13" s="99">
        <f t="shared" si="25"/>
        <v>0.1488233024691358</v>
      </c>
      <c r="BG13" s="32" t="str">
        <f t="shared" si="26"/>
        <v>堺市</v>
      </c>
      <c r="BH13" s="99">
        <f t="shared" si="27"/>
        <v>0.18466298118375007</v>
      </c>
      <c r="BI13" s="32" t="str">
        <f t="shared" si="28"/>
        <v>泉佐野市</v>
      </c>
      <c r="BJ13" s="99">
        <f t="shared" si="29"/>
        <v>6.2529164722351843E-2</v>
      </c>
      <c r="BK13" s="32" t="str">
        <f t="shared" si="30"/>
        <v>東大阪市</v>
      </c>
      <c r="BL13" s="99">
        <f t="shared" si="31"/>
        <v>0.45283176244891149</v>
      </c>
      <c r="BM13" s="32" t="str">
        <f t="shared" si="32"/>
        <v>松原市</v>
      </c>
      <c r="BN13" s="99">
        <f t="shared" si="33"/>
        <v>0.42844444444444446</v>
      </c>
      <c r="BO13" s="32" t="str">
        <f t="shared" si="34"/>
        <v>四條畷市</v>
      </c>
      <c r="BP13" s="99">
        <f t="shared" si="35"/>
        <v>0.6115015974440895</v>
      </c>
      <c r="BR13" s="124">
        <f t="shared" si="36"/>
        <v>0.24049022325424993</v>
      </c>
      <c r="BS13" s="124">
        <f t="shared" si="37"/>
        <v>0.37096641984753681</v>
      </c>
      <c r="BT13" s="124">
        <f t="shared" si="38"/>
        <v>0.62650230144629881</v>
      </c>
      <c r="BU13" s="124">
        <f t="shared" si="39"/>
        <v>0.13558844512707724</v>
      </c>
      <c r="BV13" s="124">
        <f t="shared" si="40"/>
        <v>0.1679962906899044</v>
      </c>
      <c r="BW13" s="124">
        <f t="shared" si="41"/>
        <v>5.1131223776382718E-2</v>
      </c>
      <c r="BX13" s="124">
        <f t="shared" si="42"/>
        <v>0.42975443383356071</v>
      </c>
      <c r="BY13" s="124">
        <f t="shared" si="43"/>
        <v>0.39949212212154439</v>
      </c>
      <c r="BZ13" s="124">
        <f t="shared" si="44"/>
        <v>0.6083648287875274</v>
      </c>
      <c r="CA13" s="106">
        <v>0</v>
      </c>
    </row>
    <row r="14" spans="1:79">
      <c r="B14" s="54">
        <v>9</v>
      </c>
      <c r="C14" s="47" t="s">
        <v>137</v>
      </c>
      <c r="D14" s="104">
        <v>384</v>
      </c>
      <c r="E14" s="105">
        <v>113</v>
      </c>
      <c r="F14" s="55">
        <f t="shared" si="1"/>
        <v>0.29427083333333331</v>
      </c>
      <c r="G14" s="104">
        <v>82</v>
      </c>
      <c r="H14" s="105">
        <v>34</v>
      </c>
      <c r="I14" s="55">
        <f t="shared" si="2"/>
        <v>0.41463414634146339</v>
      </c>
      <c r="J14" s="104">
        <v>384</v>
      </c>
      <c r="K14" s="105">
        <v>247</v>
      </c>
      <c r="L14" s="55">
        <f t="shared" si="3"/>
        <v>0.64322916666666663</v>
      </c>
      <c r="M14" s="104">
        <v>384</v>
      </c>
      <c r="N14" s="105">
        <v>49</v>
      </c>
      <c r="O14" s="55">
        <f t="shared" si="4"/>
        <v>0.12760416666666666</v>
      </c>
      <c r="P14" s="104">
        <v>384</v>
      </c>
      <c r="Q14" s="105">
        <v>77</v>
      </c>
      <c r="R14" s="55">
        <f t="shared" si="5"/>
        <v>0.20052083333333334</v>
      </c>
      <c r="S14" s="104">
        <v>384</v>
      </c>
      <c r="T14" s="105">
        <v>25</v>
      </c>
      <c r="U14" s="55">
        <f t="shared" si="6"/>
        <v>6.5104166666666671E-2</v>
      </c>
      <c r="V14" s="104">
        <v>384</v>
      </c>
      <c r="W14" s="105">
        <v>170</v>
      </c>
      <c r="X14" s="55">
        <f t="shared" si="7"/>
        <v>0.44270833333333331</v>
      </c>
      <c r="Y14" s="104">
        <v>296</v>
      </c>
      <c r="Z14" s="105">
        <v>121</v>
      </c>
      <c r="AA14" s="55">
        <f t="shared" si="8"/>
        <v>0.40878378378378377</v>
      </c>
      <c r="AB14" s="104">
        <v>384</v>
      </c>
      <c r="AC14" s="105">
        <v>243</v>
      </c>
      <c r="AD14" s="55">
        <f t="shared" si="9"/>
        <v>0.6328125</v>
      </c>
      <c r="AE14" s="57"/>
      <c r="AF14" s="97" t="s">
        <v>46</v>
      </c>
      <c r="AG14" s="152">
        <f t="shared" si="10"/>
        <v>0.24491771539206195</v>
      </c>
      <c r="AH14" s="97" t="s">
        <v>46</v>
      </c>
      <c r="AI14" s="152">
        <f t="shared" si="11"/>
        <v>0.33884297520661155</v>
      </c>
      <c r="AJ14" s="97" t="s">
        <v>46</v>
      </c>
      <c r="AK14" s="152">
        <f t="shared" si="12"/>
        <v>0.66505324298160695</v>
      </c>
      <c r="AL14" s="97" t="s">
        <v>46</v>
      </c>
      <c r="AM14" s="152">
        <f t="shared" si="13"/>
        <v>0.12197483059051308</v>
      </c>
      <c r="AN14" s="97" t="s">
        <v>46</v>
      </c>
      <c r="AO14" s="152">
        <f t="shared" si="14"/>
        <v>0.19128329297820823</v>
      </c>
      <c r="AP14" s="97" t="s">
        <v>46</v>
      </c>
      <c r="AQ14" s="152">
        <f t="shared" si="15"/>
        <v>6.1016949152542375E-2</v>
      </c>
      <c r="AR14" s="97" t="s">
        <v>46</v>
      </c>
      <c r="AS14" s="152">
        <f t="shared" si="16"/>
        <v>0.3948643410852713</v>
      </c>
      <c r="AT14" s="97" t="s">
        <v>46</v>
      </c>
      <c r="AU14" s="152">
        <f t="shared" si="17"/>
        <v>0.37836222355050808</v>
      </c>
      <c r="AV14" s="97" t="s">
        <v>46</v>
      </c>
      <c r="AW14" s="152">
        <f t="shared" si="18"/>
        <v>0.58624031007751942</v>
      </c>
      <c r="AY14" s="32" t="str">
        <f t="shared" si="19"/>
        <v>寝屋川市</v>
      </c>
      <c r="AZ14" s="99">
        <f t="shared" si="0"/>
        <v>0.25471481140754371</v>
      </c>
      <c r="BA14" s="32" t="str">
        <f t="shared" si="20"/>
        <v>能勢町</v>
      </c>
      <c r="BB14" s="99">
        <f t="shared" si="21"/>
        <v>0.44</v>
      </c>
      <c r="BC14" s="32" t="str">
        <f t="shared" si="22"/>
        <v>堺市</v>
      </c>
      <c r="BD14" s="99">
        <f t="shared" si="23"/>
        <v>0.64947774059426022</v>
      </c>
      <c r="BE14" s="32" t="str">
        <f t="shared" si="24"/>
        <v>東大阪市</v>
      </c>
      <c r="BF14" s="99">
        <f t="shared" si="25"/>
        <v>0.14822824821161204</v>
      </c>
      <c r="BG14" s="32" t="str">
        <f t="shared" si="26"/>
        <v>泉大津市</v>
      </c>
      <c r="BH14" s="99">
        <f t="shared" si="27"/>
        <v>0.18253968253968253</v>
      </c>
      <c r="BI14" s="32" t="str">
        <f t="shared" si="28"/>
        <v>貝塚市</v>
      </c>
      <c r="BJ14" s="99">
        <f t="shared" si="29"/>
        <v>6.1016949152542375E-2</v>
      </c>
      <c r="BK14" s="32" t="str">
        <f t="shared" si="30"/>
        <v>大阪狭山市</v>
      </c>
      <c r="BL14" s="99">
        <f t="shared" si="31"/>
        <v>0.452803738317757</v>
      </c>
      <c r="BM14" s="32" t="str">
        <f t="shared" si="32"/>
        <v>摂津市</v>
      </c>
      <c r="BN14" s="99">
        <f t="shared" si="33"/>
        <v>0.41614906832298137</v>
      </c>
      <c r="BO14" s="32" t="str">
        <f t="shared" si="34"/>
        <v>枚方市</v>
      </c>
      <c r="BP14" s="99">
        <f t="shared" si="35"/>
        <v>0.60970199633523003</v>
      </c>
      <c r="BR14" s="124">
        <f t="shared" si="36"/>
        <v>0.24049022325424993</v>
      </c>
      <c r="BS14" s="124">
        <f t="shared" si="37"/>
        <v>0.37096641984753681</v>
      </c>
      <c r="BT14" s="124">
        <f t="shared" si="38"/>
        <v>0.62650230144629881</v>
      </c>
      <c r="BU14" s="124">
        <f t="shared" si="39"/>
        <v>0.13558844512707724</v>
      </c>
      <c r="BV14" s="124">
        <f t="shared" si="40"/>
        <v>0.1679962906899044</v>
      </c>
      <c r="BW14" s="124">
        <f t="shared" si="41"/>
        <v>5.1131223776382718E-2</v>
      </c>
      <c r="BX14" s="124">
        <f t="shared" si="42"/>
        <v>0.42975443383356071</v>
      </c>
      <c r="BY14" s="124">
        <f t="shared" si="43"/>
        <v>0.39949212212154439</v>
      </c>
      <c r="BZ14" s="124">
        <f t="shared" si="44"/>
        <v>0.6083648287875274</v>
      </c>
      <c r="CA14" s="106">
        <v>0</v>
      </c>
    </row>
    <row r="15" spans="1:79">
      <c r="B15" s="54">
        <v>10</v>
      </c>
      <c r="C15" s="47" t="s">
        <v>59</v>
      </c>
      <c r="D15" s="104">
        <v>1959</v>
      </c>
      <c r="E15" s="105">
        <v>524</v>
      </c>
      <c r="F15" s="55">
        <f t="shared" si="1"/>
        <v>0.26748340990301173</v>
      </c>
      <c r="G15" s="104">
        <v>679</v>
      </c>
      <c r="H15" s="105">
        <v>277</v>
      </c>
      <c r="I15" s="55">
        <f t="shared" si="2"/>
        <v>0.40795287187039764</v>
      </c>
      <c r="J15" s="104">
        <v>1959</v>
      </c>
      <c r="K15" s="105">
        <v>1347</v>
      </c>
      <c r="L15" s="55">
        <f t="shared" si="3"/>
        <v>0.68759571209800918</v>
      </c>
      <c r="M15" s="104">
        <v>1959</v>
      </c>
      <c r="N15" s="105">
        <v>273</v>
      </c>
      <c r="O15" s="55">
        <f t="shared" si="4"/>
        <v>0.13935681470137826</v>
      </c>
      <c r="P15" s="104">
        <v>1959</v>
      </c>
      <c r="Q15" s="105">
        <v>376</v>
      </c>
      <c r="R15" s="55">
        <f t="shared" si="5"/>
        <v>0.1919346605410924</v>
      </c>
      <c r="S15" s="104">
        <v>1959</v>
      </c>
      <c r="T15" s="105">
        <v>95</v>
      </c>
      <c r="U15" s="55">
        <f t="shared" si="6"/>
        <v>4.8494129657988772E-2</v>
      </c>
      <c r="V15" s="104">
        <v>1957</v>
      </c>
      <c r="W15" s="105">
        <v>843</v>
      </c>
      <c r="X15" s="55">
        <f t="shared" si="7"/>
        <v>0.43076136944302501</v>
      </c>
      <c r="Y15" s="104">
        <v>1621</v>
      </c>
      <c r="Z15" s="105">
        <v>762</v>
      </c>
      <c r="AA15" s="55">
        <f t="shared" si="8"/>
        <v>0.47008019740900681</v>
      </c>
      <c r="AB15" s="104">
        <v>1959</v>
      </c>
      <c r="AC15" s="105">
        <v>1307</v>
      </c>
      <c r="AD15" s="55">
        <f t="shared" si="9"/>
        <v>0.66717713118938238</v>
      </c>
      <c r="AE15" s="57"/>
      <c r="AF15" s="97" t="s">
        <v>13</v>
      </c>
      <c r="AG15" s="152">
        <f t="shared" si="10"/>
        <v>0.25662317121391853</v>
      </c>
      <c r="AH15" s="97" t="s">
        <v>13</v>
      </c>
      <c r="AI15" s="152">
        <f t="shared" si="11"/>
        <v>0.39664804469273746</v>
      </c>
      <c r="AJ15" s="97" t="s">
        <v>13</v>
      </c>
      <c r="AK15" s="152">
        <f t="shared" si="12"/>
        <v>0.66824831949387109</v>
      </c>
      <c r="AL15" s="97" t="s">
        <v>13</v>
      </c>
      <c r="AM15" s="152">
        <f t="shared" si="13"/>
        <v>0.16291024120205616</v>
      </c>
      <c r="AN15" s="97" t="s">
        <v>13</v>
      </c>
      <c r="AO15" s="152">
        <f t="shared" si="14"/>
        <v>0.27046263345195731</v>
      </c>
      <c r="AP15" s="97" t="s">
        <v>13</v>
      </c>
      <c r="AQ15" s="152">
        <f t="shared" si="15"/>
        <v>9.2922103598260183E-2</v>
      </c>
      <c r="AR15" s="97" t="s">
        <v>13</v>
      </c>
      <c r="AS15" s="152">
        <f t="shared" si="16"/>
        <v>0.38157374456306842</v>
      </c>
      <c r="AT15" s="97" t="s">
        <v>13</v>
      </c>
      <c r="AU15" s="152">
        <f t="shared" si="17"/>
        <v>0.3987915407854985</v>
      </c>
      <c r="AV15" s="97" t="s">
        <v>13</v>
      </c>
      <c r="AW15" s="152">
        <f t="shared" si="18"/>
        <v>0.56465005931198098</v>
      </c>
      <c r="AY15" s="32" t="str">
        <f t="shared" si="19"/>
        <v>大東市</v>
      </c>
      <c r="AZ15" s="99">
        <f t="shared" si="0"/>
        <v>0.25415676959619954</v>
      </c>
      <c r="BA15" s="32" t="str">
        <f t="shared" si="20"/>
        <v>門真市</v>
      </c>
      <c r="BB15" s="99">
        <f t="shared" si="21"/>
        <v>0.42975206611570249</v>
      </c>
      <c r="BC15" s="32" t="str">
        <f t="shared" si="22"/>
        <v>門真市</v>
      </c>
      <c r="BD15" s="99">
        <f t="shared" si="23"/>
        <v>0.64718511450381677</v>
      </c>
      <c r="BE15" s="32" t="str">
        <f t="shared" si="24"/>
        <v>河南町</v>
      </c>
      <c r="BF15" s="99">
        <f t="shared" si="25"/>
        <v>0.14536741214057508</v>
      </c>
      <c r="BG15" s="32" t="str">
        <f t="shared" si="26"/>
        <v>大阪市</v>
      </c>
      <c r="BH15" s="99">
        <f t="shared" si="27"/>
        <v>0.17699020859940401</v>
      </c>
      <c r="BI15" s="32" t="str">
        <f t="shared" si="28"/>
        <v>柏原市</v>
      </c>
      <c r="BJ15" s="99">
        <f t="shared" si="29"/>
        <v>6.0898985016916388E-2</v>
      </c>
      <c r="BK15" s="32" t="str">
        <f t="shared" si="30"/>
        <v>枚方市</v>
      </c>
      <c r="BL15" s="99">
        <f t="shared" si="31"/>
        <v>0.4527046572172404</v>
      </c>
      <c r="BM15" s="32" t="str">
        <f t="shared" si="32"/>
        <v>岸和田市</v>
      </c>
      <c r="BN15" s="99">
        <f t="shared" si="33"/>
        <v>0.41184387617765816</v>
      </c>
      <c r="BO15" s="32" t="str">
        <f t="shared" si="34"/>
        <v>富田林市</v>
      </c>
      <c r="BP15" s="99">
        <f t="shared" si="35"/>
        <v>0.60952804986642917</v>
      </c>
      <c r="BR15" s="124">
        <f t="shared" si="36"/>
        <v>0.24049022325424993</v>
      </c>
      <c r="BS15" s="124">
        <f t="shared" si="37"/>
        <v>0.37096641984753681</v>
      </c>
      <c r="BT15" s="124">
        <f t="shared" si="38"/>
        <v>0.62650230144629881</v>
      </c>
      <c r="BU15" s="124">
        <f t="shared" si="39"/>
        <v>0.13558844512707724</v>
      </c>
      <c r="BV15" s="124">
        <f t="shared" si="40"/>
        <v>0.1679962906899044</v>
      </c>
      <c r="BW15" s="124">
        <f t="shared" si="41"/>
        <v>5.1131223776382718E-2</v>
      </c>
      <c r="BX15" s="124">
        <f t="shared" si="42"/>
        <v>0.42975443383356071</v>
      </c>
      <c r="BY15" s="124">
        <f t="shared" si="43"/>
        <v>0.39949212212154439</v>
      </c>
      <c r="BZ15" s="124">
        <f t="shared" si="44"/>
        <v>0.6083648287875274</v>
      </c>
      <c r="CA15" s="106">
        <v>0</v>
      </c>
    </row>
    <row r="16" spans="1:79">
      <c r="B16" s="54">
        <v>11</v>
      </c>
      <c r="C16" s="47" t="s">
        <v>60</v>
      </c>
      <c r="D16" s="104">
        <v>2594</v>
      </c>
      <c r="E16" s="105">
        <v>675</v>
      </c>
      <c r="F16" s="55">
        <f t="shared" si="1"/>
        <v>0.26021588280647651</v>
      </c>
      <c r="G16" s="104">
        <v>934</v>
      </c>
      <c r="H16" s="105">
        <v>345</v>
      </c>
      <c r="I16" s="55">
        <f t="shared" si="2"/>
        <v>0.36937901498929337</v>
      </c>
      <c r="J16" s="104">
        <v>2595</v>
      </c>
      <c r="K16" s="105">
        <v>1670</v>
      </c>
      <c r="L16" s="55">
        <f t="shared" si="3"/>
        <v>0.64354527938342965</v>
      </c>
      <c r="M16" s="104">
        <v>2594</v>
      </c>
      <c r="N16" s="105">
        <v>382</v>
      </c>
      <c r="O16" s="55">
        <f t="shared" si="4"/>
        <v>0.14726291441788744</v>
      </c>
      <c r="P16" s="104">
        <v>2595</v>
      </c>
      <c r="Q16" s="105">
        <v>419</v>
      </c>
      <c r="R16" s="55">
        <f t="shared" si="5"/>
        <v>0.16146435452793834</v>
      </c>
      <c r="S16" s="104">
        <v>2595</v>
      </c>
      <c r="T16" s="105">
        <v>133</v>
      </c>
      <c r="U16" s="55">
        <f t="shared" si="6"/>
        <v>5.1252408477842001E-2</v>
      </c>
      <c r="V16" s="104">
        <v>2595</v>
      </c>
      <c r="W16" s="105">
        <v>1166</v>
      </c>
      <c r="X16" s="55">
        <f t="shared" si="7"/>
        <v>0.44932562620423894</v>
      </c>
      <c r="Y16" s="104">
        <v>2234</v>
      </c>
      <c r="Z16" s="105">
        <v>930</v>
      </c>
      <c r="AA16" s="55">
        <f t="shared" si="8"/>
        <v>0.41629364368845123</v>
      </c>
      <c r="AB16" s="104">
        <v>2595</v>
      </c>
      <c r="AC16" s="105">
        <v>1596</v>
      </c>
      <c r="AD16" s="55">
        <f t="shared" si="9"/>
        <v>0.61502890173410407</v>
      </c>
      <c r="AE16" s="57"/>
      <c r="AF16" s="97" t="s">
        <v>14</v>
      </c>
      <c r="AG16" s="152">
        <f t="shared" si="10"/>
        <v>0.22880293238159544</v>
      </c>
      <c r="AH16" s="97" t="s">
        <v>14</v>
      </c>
      <c r="AI16" s="152">
        <f t="shared" si="11"/>
        <v>0.39610194902548723</v>
      </c>
      <c r="AJ16" s="97" t="s">
        <v>14</v>
      </c>
      <c r="AK16" s="152">
        <f t="shared" si="12"/>
        <v>0.62445751760054002</v>
      </c>
      <c r="AL16" s="97" t="s">
        <v>14</v>
      </c>
      <c r="AM16" s="152">
        <f t="shared" si="13"/>
        <v>0.1488233024691358</v>
      </c>
      <c r="AN16" s="97" t="s">
        <v>14</v>
      </c>
      <c r="AO16" s="152">
        <f t="shared" si="14"/>
        <v>0.14984090251663293</v>
      </c>
      <c r="AP16" s="97" t="s">
        <v>14</v>
      </c>
      <c r="AQ16" s="152">
        <f t="shared" si="15"/>
        <v>3.9822582200366406E-2</v>
      </c>
      <c r="AR16" s="97" t="s">
        <v>14</v>
      </c>
      <c r="AS16" s="152">
        <f t="shared" si="16"/>
        <v>0.4527046572172404</v>
      </c>
      <c r="AT16" s="97" t="s">
        <v>14</v>
      </c>
      <c r="AU16" s="152">
        <f t="shared" si="17"/>
        <v>0.40694687082519782</v>
      </c>
      <c r="AV16" s="97" t="s">
        <v>14</v>
      </c>
      <c r="AW16" s="152">
        <f t="shared" si="18"/>
        <v>0.60970199633523003</v>
      </c>
      <c r="AY16" s="32" t="str">
        <f t="shared" si="19"/>
        <v>四條畷市</v>
      </c>
      <c r="AZ16" s="99">
        <f t="shared" si="0"/>
        <v>0.25351213282247764</v>
      </c>
      <c r="BA16" s="32" t="str">
        <f t="shared" si="20"/>
        <v>吹田市</v>
      </c>
      <c r="BB16" s="99">
        <f t="shared" si="21"/>
        <v>0.42499999999999999</v>
      </c>
      <c r="BC16" s="32" t="str">
        <f t="shared" si="22"/>
        <v>泉大津市</v>
      </c>
      <c r="BD16" s="99">
        <f t="shared" si="23"/>
        <v>0.64659197012138192</v>
      </c>
      <c r="BE16" s="32" t="str">
        <f t="shared" si="24"/>
        <v>河内長野市</v>
      </c>
      <c r="BF16" s="99">
        <f t="shared" si="25"/>
        <v>0.14502120783680064</v>
      </c>
      <c r="BG16" s="32" t="str">
        <f t="shared" si="26"/>
        <v>富田林市</v>
      </c>
      <c r="BH16" s="99">
        <f t="shared" si="27"/>
        <v>0.17694190963721346</v>
      </c>
      <c r="BI16" s="32" t="str">
        <f t="shared" si="28"/>
        <v>藤井寺市</v>
      </c>
      <c r="BJ16" s="99">
        <f t="shared" si="29"/>
        <v>6.0804184373978422E-2</v>
      </c>
      <c r="BK16" s="32" t="str">
        <f t="shared" si="30"/>
        <v>泉南市</v>
      </c>
      <c r="BL16" s="99">
        <f t="shared" si="31"/>
        <v>0.45053380782918151</v>
      </c>
      <c r="BM16" s="32" t="str">
        <f t="shared" si="32"/>
        <v>忠岡町</v>
      </c>
      <c r="BN16" s="99">
        <f t="shared" si="33"/>
        <v>0.4086687306501548</v>
      </c>
      <c r="BO16" s="32" t="str">
        <f t="shared" si="34"/>
        <v>高槻市</v>
      </c>
      <c r="BP16" s="99">
        <f t="shared" si="35"/>
        <v>0.60857218333113194</v>
      </c>
      <c r="BR16" s="124">
        <f t="shared" si="36"/>
        <v>0.24049022325424993</v>
      </c>
      <c r="BS16" s="124">
        <f t="shared" si="37"/>
        <v>0.37096641984753681</v>
      </c>
      <c r="BT16" s="124">
        <f t="shared" si="38"/>
        <v>0.62650230144629881</v>
      </c>
      <c r="BU16" s="124">
        <f t="shared" si="39"/>
        <v>0.13558844512707724</v>
      </c>
      <c r="BV16" s="124">
        <f t="shared" si="40"/>
        <v>0.1679962906899044</v>
      </c>
      <c r="BW16" s="124">
        <f t="shared" si="41"/>
        <v>5.1131223776382718E-2</v>
      </c>
      <c r="BX16" s="124">
        <f t="shared" si="42"/>
        <v>0.42975443383356071</v>
      </c>
      <c r="BY16" s="124">
        <f t="shared" si="43"/>
        <v>0.39949212212154439</v>
      </c>
      <c r="BZ16" s="124">
        <f t="shared" si="44"/>
        <v>0.6083648287875274</v>
      </c>
      <c r="CA16" s="106">
        <v>0</v>
      </c>
    </row>
    <row r="17" spans="2:79">
      <c r="B17" s="54">
        <v>12</v>
      </c>
      <c r="C17" s="47" t="s">
        <v>138</v>
      </c>
      <c r="D17" s="104">
        <v>1243</v>
      </c>
      <c r="E17" s="105">
        <v>304</v>
      </c>
      <c r="F17" s="55">
        <f t="shared" si="1"/>
        <v>0.24456958970233306</v>
      </c>
      <c r="G17" s="104">
        <v>153</v>
      </c>
      <c r="H17" s="105">
        <v>48</v>
      </c>
      <c r="I17" s="55">
        <f t="shared" si="2"/>
        <v>0.31372549019607843</v>
      </c>
      <c r="J17" s="104">
        <v>1243</v>
      </c>
      <c r="K17" s="105">
        <v>813</v>
      </c>
      <c r="L17" s="55">
        <f t="shared" si="3"/>
        <v>0.65406275140788417</v>
      </c>
      <c r="M17" s="104">
        <v>1243</v>
      </c>
      <c r="N17" s="105">
        <v>198</v>
      </c>
      <c r="O17" s="55">
        <f t="shared" si="4"/>
        <v>0.15929203539823009</v>
      </c>
      <c r="P17" s="104">
        <v>1243</v>
      </c>
      <c r="Q17" s="105">
        <v>206</v>
      </c>
      <c r="R17" s="55">
        <f t="shared" si="5"/>
        <v>0.16572807723250202</v>
      </c>
      <c r="S17" s="104">
        <v>1243</v>
      </c>
      <c r="T17" s="105">
        <v>63</v>
      </c>
      <c r="U17" s="55">
        <f t="shared" si="6"/>
        <v>5.0683829444891394E-2</v>
      </c>
      <c r="V17" s="104">
        <v>1243</v>
      </c>
      <c r="W17" s="105">
        <v>538</v>
      </c>
      <c r="X17" s="55">
        <f t="shared" si="7"/>
        <v>0.43282381335478681</v>
      </c>
      <c r="Y17" s="104">
        <v>1033</v>
      </c>
      <c r="Z17" s="105">
        <v>394</v>
      </c>
      <c r="AA17" s="55">
        <f t="shared" si="8"/>
        <v>0.38141335914811231</v>
      </c>
      <c r="AB17" s="104">
        <v>1243</v>
      </c>
      <c r="AC17" s="105">
        <v>736</v>
      </c>
      <c r="AD17" s="55">
        <f t="shared" si="9"/>
        <v>0.59211584875301693</v>
      </c>
      <c r="AE17" s="57"/>
      <c r="AF17" s="97" t="s">
        <v>9</v>
      </c>
      <c r="AG17" s="152">
        <f t="shared" si="10"/>
        <v>0.21944552909019915</v>
      </c>
      <c r="AH17" s="97" t="s">
        <v>9</v>
      </c>
      <c r="AI17" s="152">
        <f t="shared" si="11"/>
        <v>0.35991140642303432</v>
      </c>
      <c r="AJ17" s="97" t="s">
        <v>9</v>
      </c>
      <c r="AK17" s="152">
        <f t="shared" si="12"/>
        <v>0.60497201613952878</v>
      </c>
      <c r="AL17" s="97" t="s">
        <v>9</v>
      </c>
      <c r="AM17" s="152">
        <f t="shared" si="13"/>
        <v>0.13731615254457893</v>
      </c>
      <c r="AN17" s="97" t="s">
        <v>9</v>
      </c>
      <c r="AO17" s="152">
        <f t="shared" si="14"/>
        <v>0.13398437499999999</v>
      </c>
      <c r="AP17" s="97" t="s">
        <v>9</v>
      </c>
      <c r="AQ17" s="152">
        <f t="shared" si="15"/>
        <v>4.6484375000000001E-2</v>
      </c>
      <c r="AR17" s="97" t="s">
        <v>9</v>
      </c>
      <c r="AS17" s="152">
        <f t="shared" si="16"/>
        <v>0.42591145833333333</v>
      </c>
      <c r="AT17" s="97" t="s">
        <v>9</v>
      </c>
      <c r="AU17" s="152">
        <f t="shared" si="17"/>
        <v>0.39580419580419579</v>
      </c>
      <c r="AV17" s="97" t="s">
        <v>9</v>
      </c>
      <c r="AW17" s="152">
        <f t="shared" si="18"/>
        <v>0.60450579502539392</v>
      </c>
      <c r="AY17" s="32" t="str">
        <f t="shared" si="19"/>
        <v>太子町</v>
      </c>
      <c r="AZ17" s="99">
        <f t="shared" si="0"/>
        <v>0.2531914893617021</v>
      </c>
      <c r="BA17" s="32" t="str">
        <f t="shared" si="20"/>
        <v>河南町</v>
      </c>
      <c r="BB17" s="99">
        <f t="shared" si="21"/>
        <v>0.42296072507552868</v>
      </c>
      <c r="BC17" s="32" t="str">
        <f t="shared" si="22"/>
        <v>箕面市</v>
      </c>
      <c r="BD17" s="99">
        <f t="shared" si="23"/>
        <v>0.64632516703786191</v>
      </c>
      <c r="BE17" s="32" t="str">
        <f t="shared" si="24"/>
        <v>寝屋川市</v>
      </c>
      <c r="BF17" s="99">
        <f t="shared" si="25"/>
        <v>0.14431922723091076</v>
      </c>
      <c r="BG17" s="32" t="str">
        <f t="shared" si="26"/>
        <v>岬町</v>
      </c>
      <c r="BH17" s="99">
        <f t="shared" si="27"/>
        <v>0.17684887459807075</v>
      </c>
      <c r="BI17" s="32" t="str">
        <f t="shared" si="28"/>
        <v>摂津市</v>
      </c>
      <c r="BJ17" s="99">
        <f t="shared" si="29"/>
        <v>6.0070671378091869E-2</v>
      </c>
      <c r="BK17" s="32" t="str">
        <f t="shared" si="30"/>
        <v>羽曳野市</v>
      </c>
      <c r="BL17" s="99">
        <f t="shared" si="31"/>
        <v>0.44928768870933444</v>
      </c>
      <c r="BM17" s="32" t="str">
        <f t="shared" si="32"/>
        <v>泉南市</v>
      </c>
      <c r="BN17" s="99">
        <f t="shared" si="33"/>
        <v>0.40708729472774419</v>
      </c>
      <c r="BO17" s="32" t="str">
        <f t="shared" si="34"/>
        <v>和泉市</v>
      </c>
      <c r="BP17" s="99">
        <f t="shared" si="35"/>
        <v>0.60550458715596334</v>
      </c>
      <c r="BR17" s="124">
        <f t="shared" si="36"/>
        <v>0.24049022325424993</v>
      </c>
      <c r="BS17" s="124">
        <f t="shared" si="37"/>
        <v>0.37096641984753681</v>
      </c>
      <c r="BT17" s="124">
        <f t="shared" si="38"/>
        <v>0.62650230144629881</v>
      </c>
      <c r="BU17" s="124">
        <f t="shared" si="39"/>
        <v>0.13558844512707724</v>
      </c>
      <c r="BV17" s="124">
        <f t="shared" si="40"/>
        <v>0.1679962906899044</v>
      </c>
      <c r="BW17" s="124">
        <f t="shared" si="41"/>
        <v>5.1131223776382718E-2</v>
      </c>
      <c r="BX17" s="124">
        <f t="shared" si="42"/>
        <v>0.42975443383356071</v>
      </c>
      <c r="BY17" s="124">
        <f t="shared" si="43"/>
        <v>0.39949212212154439</v>
      </c>
      <c r="BZ17" s="124">
        <f t="shared" si="44"/>
        <v>0.6083648287875274</v>
      </c>
      <c r="CA17" s="106">
        <v>0</v>
      </c>
    </row>
    <row r="18" spans="2:79">
      <c r="B18" s="54">
        <v>13</v>
      </c>
      <c r="C18" s="47" t="s">
        <v>139</v>
      </c>
      <c r="D18" s="104">
        <v>1921</v>
      </c>
      <c r="E18" s="105">
        <v>541</v>
      </c>
      <c r="F18" s="55">
        <f t="shared" si="1"/>
        <v>0.28162415408641334</v>
      </c>
      <c r="G18" s="104">
        <v>338</v>
      </c>
      <c r="H18" s="105">
        <v>124</v>
      </c>
      <c r="I18" s="55">
        <f t="shared" si="2"/>
        <v>0.36686390532544377</v>
      </c>
      <c r="J18" s="104">
        <v>1921</v>
      </c>
      <c r="K18" s="105">
        <v>1241</v>
      </c>
      <c r="L18" s="55">
        <f t="shared" si="3"/>
        <v>0.64601769911504425</v>
      </c>
      <c r="M18" s="104">
        <v>1921</v>
      </c>
      <c r="N18" s="105">
        <v>236</v>
      </c>
      <c r="O18" s="55">
        <f t="shared" si="4"/>
        <v>0.12285268089536699</v>
      </c>
      <c r="P18" s="104">
        <v>1921</v>
      </c>
      <c r="Q18" s="105">
        <v>342</v>
      </c>
      <c r="R18" s="55">
        <f t="shared" si="5"/>
        <v>0.17803227485684539</v>
      </c>
      <c r="S18" s="104">
        <v>1921</v>
      </c>
      <c r="T18" s="105">
        <v>102</v>
      </c>
      <c r="U18" s="55">
        <f t="shared" si="6"/>
        <v>5.3097345132743362E-2</v>
      </c>
      <c r="V18" s="104">
        <v>1921</v>
      </c>
      <c r="W18" s="105">
        <v>724</v>
      </c>
      <c r="X18" s="55">
        <f t="shared" si="7"/>
        <v>0.37688703800104112</v>
      </c>
      <c r="Y18" s="104">
        <v>1566</v>
      </c>
      <c r="Z18" s="105">
        <v>613</v>
      </c>
      <c r="AA18" s="55">
        <f t="shared" si="8"/>
        <v>0.39144316730523626</v>
      </c>
      <c r="AB18" s="104">
        <v>1921</v>
      </c>
      <c r="AC18" s="105">
        <v>1038</v>
      </c>
      <c r="AD18" s="55">
        <f t="shared" si="9"/>
        <v>0.54034357105674125</v>
      </c>
      <c r="AE18" s="57"/>
      <c r="AF18" s="97" t="s">
        <v>21</v>
      </c>
      <c r="AG18" s="152">
        <f t="shared" si="10"/>
        <v>0.25571479331990998</v>
      </c>
      <c r="AH18" s="97" t="s">
        <v>21</v>
      </c>
      <c r="AI18" s="152">
        <f t="shared" si="11"/>
        <v>0.37244201909959074</v>
      </c>
      <c r="AJ18" s="97" t="s">
        <v>21</v>
      </c>
      <c r="AK18" s="152">
        <f t="shared" si="12"/>
        <v>0.57381318811412341</v>
      </c>
      <c r="AL18" s="97" t="s">
        <v>21</v>
      </c>
      <c r="AM18" s="152">
        <f t="shared" si="13"/>
        <v>0.12751598389770305</v>
      </c>
      <c r="AN18" s="97" t="s">
        <v>21</v>
      </c>
      <c r="AO18" s="152">
        <f t="shared" si="14"/>
        <v>0.16609324949578835</v>
      </c>
      <c r="AP18" s="97" t="s">
        <v>21</v>
      </c>
      <c r="AQ18" s="152">
        <f t="shared" si="15"/>
        <v>5.3986710963455149E-2</v>
      </c>
      <c r="AR18" s="97" t="s">
        <v>21</v>
      </c>
      <c r="AS18" s="152">
        <f t="shared" si="16"/>
        <v>0.44275714794163007</v>
      </c>
      <c r="AT18" s="97" t="s">
        <v>21</v>
      </c>
      <c r="AU18" s="152">
        <f t="shared" si="17"/>
        <v>0.36619718309859156</v>
      </c>
      <c r="AV18" s="97" t="s">
        <v>21</v>
      </c>
      <c r="AW18" s="152">
        <f t="shared" si="18"/>
        <v>0.58661604176554338</v>
      </c>
      <c r="AY18" s="32" t="str">
        <f t="shared" si="19"/>
        <v>大阪市</v>
      </c>
      <c r="AZ18" s="99">
        <f t="shared" si="0"/>
        <v>0.25295369877594465</v>
      </c>
      <c r="BA18" s="32" t="str">
        <f t="shared" si="20"/>
        <v>河内長野市</v>
      </c>
      <c r="BB18" s="99">
        <f t="shared" si="21"/>
        <v>0.40566037735849059</v>
      </c>
      <c r="BC18" s="32" t="str">
        <f t="shared" si="22"/>
        <v>寝屋川市</v>
      </c>
      <c r="BD18" s="99">
        <f t="shared" si="23"/>
        <v>0.64190432382704687</v>
      </c>
      <c r="BE18" s="32" t="str">
        <f t="shared" si="24"/>
        <v>高石市</v>
      </c>
      <c r="BF18" s="99">
        <f t="shared" si="25"/>
        <v>0.14107274063188832</v>
      </c>
      <c r="BG18" s="32" t="str">
        <f t="shared" si="26"/>
        <v>岸和田市</v>
      </c>
      <c r="BH18" s="99">
        <f t="shared" si="27"/>
        <v>0.17608594114899578</v>
      </c>
      <c r="BI18" s="32" t="str">
        <f t="shared" si="28"/>
        <v>門真市</v>
      </c>
      <c r="BJ18" s="99">
        <f t="shared" si="29"/>
        <v>5.9875954198473282E-2</v>
      </c>
      <c r="BK18" s="32" t="str">
        <f t="shared" si="30"/>
        <v>四條畷市</v>
      </c>
      <c r="BL18" s="99">
        <f t="shared" si="31"/>
        <v>0.44827586206896552</v>
      </c>
      <c r="BM18" s="32" t="str">
        <f t="shared" si="32"/>
        <v>枚方市</v>
      </c>
      <c r="BN18" s="99">
        <f t="shared" si="33"/>
        <v>0.40694687082519782</v>
      </c>
      <c r="BO18" s="32" t="str">
        <f t="shared" si="34"/>
        <v>泉佐野市</v>
      </c>
      <c r="BP18" s="99">
        <f t="shared" si="35"/>
        <v>0.60532461466604393</v>
      </c>
      <c r="BR18" s="124">
        <f t="shared" si="36"/>
        <v>0.24049022325424993</v>
      </c>
      <c r="BS18" s="124">
        <f t="shared" si="37"/>
        <v>0.37096641984753681</v>
      </c>
      <c r="BT18" s="124">
        <f t="shared" si="38"/>
        <v>0.62650230144629881</v>
      </c>
      <c r="BU18" s="124">
        <f t="shared" si="39"/>
        <v>0.13558844512707724</v>
      </c>
      <c r="BV18" s="124">
        <f t="shared" si="40"/>
        <v>0.1679962906899044</v>
      </c>
      <c r="BW18" s="124">
        <f t="shared" si="41"/>
        <v>5.1131223776382718E-2</v>
      </c>
      <c r="BX18" s="124">
        <f t="shared" si="42"/>
        <v>0.42975443383356071</v>
      </c>
      <c r="BY18" s="124">
        <f t="shared" si="43"/>
        <v>0.39949212212154439</v>
      </c>
      <c r="BZ18" s="124">
        <f t="shared" si="44"/>
        <v>0.6083648287875274</v>
      </c>
      <c r="CA18" s="106">
        <v>0</v>
      </c>
    </row>
    <row r="19" spans="2:79">
      <c r="B19" s="54">
        <v>14</v>
      </c>
      <c r="C19" s="47" t="s">
        <v>140</v>
      </c>
      <c r="D19" s="104">
        <v>1484</v>
      </c>
      <c r="E19" s="105">
        <v>365</v>
      </c>
      <c r="F19" s="55">
        <f t="shared" si="1"/>
        <v>0.24595687331536389</v>
      </c>
      <c r="G19" s="104">
        <v>271</v>
      </c>
      <c r="H19" s="105">
        <v>100</v>
      </c>
      <c r="I19" s="55">
        <f t="shared" si="2"/>
        <v>0.36900369003690037</v>
      </c>
      <c r="J19" s="104">
        <v>1484</v>
      </c>
      <c r="K19" s="105">
        <v>936</v>
      </c>
      <c r="L19" s="55">
        <f t="shared" si="3"/>
        <v>0.6307277628032345</v>
      </c>
      <c r="M19" s="104">
        <v>1484</v>
      </c>
      <c r="N19" s="105">
        <v>173</v>
      </c>
      <c r="O19" s="55">
        <f t="shared" si="4"/>
        <v>0.11657681940700809</v>
      </c>
      <c r="P19" s="104">
        <v>1484</v>
      </c>
      <c r="Q19" s="105">
        <v>285</v>
      </c>
      <c r="R19" s="55">
        <f t="shared" si="5"/>
        <v>0.19204851752021562</v>
      </c>
      <c r="S19" s="104">
        <v>1484</v>
      </c>
      <c r="T19" s="105">
        <v>77</v>
      </c>
      <c r="U19" s="55">
        <f t="shared" si="6"/>
        <v>5.1886792452830191E-2</v>
      </c>
      <c r="V19" s="104">
        <v>1483</v>
      </c>
      <c r="W19" s="105">
        <v>614</v>
      </c>
      <c r="X19" s="55">
        <f t="shared" si="7"/>
        <v>0.41402562373567092</v>
      </c>
      <c r="Y19" s="104">
        <v>1219</v>
      </c>
      <c r="Z19" s="105">
        <v>470</v>
      </c>
      <c r="AA19" s="55">
        <f t="shared" si="8"/>
        <v>0.38556193601312549</v>
      </c>
      <c r="AB19" s="104">
        <v>1484</v>
      </c>
      <c r="AC19" s="105">
        <v>913</v>
      </c>
      <c r="AD19" s="55">
        <f t="shared" si="9"/>
        <v>0.61522911051212936</v>
      </c>
      <c r="AE19" s="57"/>
      <c r="AF19" s="97" t="s">
        <v>47</v>
      </c>
      <c r="AG19" s="152">
        <f t="shared" si="10"/>
        <v>0.27438170788614091</v>
      </c>
      <c r="AH19" s="97" t="s">
        <v>47</v>
      </c>
      <c r="AI19" s="152">
        <f t="shared" si="11"/>
        <v>0.39726027397260272</v>
      </c>
      <c r="AJ19" s="97" t="s">
        <v>47</v>
      </c>
      <c r="AK19" s="152">
        <f t="shared" si="12"/>
        <v>0.60335977601493229</v>
      </c>
      <c r="AL19" s="97" t="s">
        <v>47</v>
      </c>
      <c r="AM19" s="152">
        <f t="shared" si="13"/>
        <v>0.12039197386840877</v>
      </c>
      <c r="AN19" s="97" t="s">
        <v>47</v>
      </c>
      <c r="AO19" s="152">
        <f t="shared" si="14"/>
        <v>0.16378908072795148</v>
      </c>
      <c r="AP19" s="97" t="s">
        <v>47</v>
      </c>
      <c r="AQ19" s="152">
        <f t="shared" si="15"/>
        <v>6.2529164722351843E-2</v>
      </c>
      <c r="AR19" s="97" t="s">
        <v>47</v>
      </c>
      <c r="AS19" s="152">
        <f t="shared" si="16"/>
        <v>0.35884274381707887</v>
      </c>
      <c r="AT19" s="97" t="s">
        <v>47</v>
      </c>
      <c r="AU19" s="152">
        <f t="shared" si="17"/>
        <v>0.39741427768409221</v>
      </c>
      <c r="AV19" s="97" t="s">
        <v>47</v>
      </c>
      <c r="AW19" s="152">
        <f t="shared" si="18"/>
        <v>0.60532461466604393</v>
      </c>
      <c r="AY19" s="32" t="str">
        <f t="shared" si="19"/>
        <v>柏原市</v>
      </c>
      <c r="AZ19" s="99">
        <f t="shared" si="0"/>
        <v>0.2525497814473045</v>
      </c>
      <c r="BA19" s="32" t="str">
        <f t="shared" si="20"/>
        <v>交野市</v>
      </c>
      <c r="BB19" s="99">
        <f t="shared" si="21"/>
        <v>0.40163934426229508</v>
      </c>
      <c r="BC19" s="32" t="str">
        <f t="shared" si="22"/>
        <v>摂津市</v>
      </c>
      <c r="BD19" s="99">
        <f t="shared" si="23"/>
        <v>0.63861094761624482</v>
      </c>
      <c r="BE19" s="32" t="str">
        <f t="shared" si="24"/>
        <v>富田林市</v>
      </c>
      <c r="BF19" s="99">
        <f t="shared" si="25"/>
        <v>0.14015572858731926</v>
      </c>
      <c r="BG19" s="32" t="str">
        <f t="shared" si="26"/>
        <v>東大阪市</v>
      </c>
      <c r="BH19" s="99">
        <f t="shared" si="27"/>
        <v>0.17508109456874324</v>
      </c>
      <c r="BI19" s="32" t="str">
        <f t="shared" si="28"/>
        <v>松原市</v>
      </c>
      <c r="BJ19" s="99">
        <f t="shared" si="29"/>
        <v>5.96731280881794E-2</v>
      </c>
      <c r="BK19" s="32" t="str">
        <f t="shared" si="30"/>
        <v>池田市</v>
      </c>
      <c r="BL19" s="99">
        <f t="shared" si="31"/>
        <v>0.44339125855713535</v>
      </c>
      <c r="BM19" s="32" t="str">
        <f t="shared" si="32"/>
        <v>熊取町</v>
      </c>
      <c r="BN19" s="99">
        <f t="shared" si="33"/>
        <v>0.4034229828850856</v>
      </c>
      <c r="BO19" s="32" t="str">
        <f t="shared" si="34"/>
        <v>茨木市</v>
      </c>
      <c r="BP19" s="99">
        <f t="shared" si="35"/>
        <v>0.60450579502539392</v>
      </c>
      <c r="BR19" s="124">
        <f t="shared" si="36"/>
        <v>0.24049022325424993</v>
      </c>
      <c r="BS19" s="124">
        <f t="shared" si="37"/>
        <v>0.37096641984753681</v>
      </c>
      <c r="BT19" s="124">
        <f t="shared" si="38"/>
        <v>0.62650230144629881</v>
      </c>
      <c r="BU19" s="124">
        <f t="shared" si="39"/>
        <v>0.13558844512707724</v>
      </c>
      <c r="BV19" s="124">
        <f t="shared" si="40"/>
        <v>0.1679962906899044</v>
      </c>
      <c r="BW19" s="124">
        <f t="shared" si="41"/>
        <v>5.1131223776382718E-2</v>
      </c>
      <c r="BX19" s="124">
        <f t="shared" si="42"/>
        <v>0.42975443383356071</v>
      </c>
      <c r="BY19" s="124">
        <f t="shared" si="43"/>
        <v>0.39949212212154439</v>
      </c>
      <c r="BZ19" s="124">
        <f t="shared" si="44"/>
        <v>0.6083648287875274</v>
      </c>
      <c r="CA19" s="106">
        <v>0</v>
      </c>
    </row>
    <row r="20" spans="2:79">
      <c r="B20" s="54">
        <v>15</v>
      </c>
      <c r="C20" s="47" t="s">
        <v>141</v>
      </c>
      <c r="D20" s="104">
        <v>2713</v>
      </c>
      <c r="E20" s="105">
        <v>627</v>
      </c>
      <c r="F20" s="55">
        <f t="shared" si="1"/>
        <v>0.23110947290821968</v>
      </c>
      <c r="G20" s="104">
        <v>465</v>
      </c>
      <c r="H20" s="105">
        <v>169</v>
      </c>
      <c r="I20" s="55">
        <f t="shared" si="2"/>
        <v>0.36344086021505378</v>
      </c>
      <c r="J20" s="104">
        <v>2713</v>
      </c>
      <c r="K20" s="105">
        <v>1688</v>
      </c>
      <c r="L20" s="55">
        <f t="shared" si="3"/>
        <v>0.62218945816439364</v>
      </c>
      <c r="M20" s="104">
        <v>2713</v>
      </c>
      <c r="N20" s="105">
        <v>346</v>
      </c>
      <c r="O20" s="55">
        <f t="shared" si="4"/>
        <v>0.12753409509767785</v>
      </c>
      <c r="P20" s="104">
        <v>2714</v>
      </c>
      <c r="Q20" s="105">
        <v>434</v>
      </c>
      <c r="R20" s="55">
        <f t="shared" si="5"/>
        <v>0.15991156963890935</v>
      </c>
      <c r="S20" s="104">
        <v>2714</v>
      </c>
      <c r="T20" s="105">
        <v>136</v>
      </c>
      <c r="U20" s="55">
        <f t="shared" si="6"/>
        <v>5.0110537951363304E-2</v>
      </c>
      <c r="V20" s="104">
        <v>2714</v>
      </c>
      <c r="W20" s="105">
        <v>1162</v>
      </c>
      <c r="X20" s="55">
        <f t="shared" si="7"/>
        <v>0.42815033161385407</v>
      </c>
      <c r="Y20" s="104">
        <v>2390</v>
      </c>
      <c r="Z20" s="105">
        <v>923</v>
      </c>
      <c r="AA20" s="55">
        <f t="shared" si="8"/>
        <v>0.38619246861924689</v>
      </c>
      <c r="AB20" s="104">
        <v>2713</v>
      </c>
      <c r="AC20" s="105">
        <v>1646</v>
      </c>
      <c r="AD20" s="55">
        <f t="shared" si="9"/>
        <v>0.6067084408403981</v>
      </c>
      <c r="AE20" s="57"/>
      <c r="AF20" s="97" t="s">
        <v>25</v>
      </c>
      <c r="AG20" s="152">
        <f t="shared" si="10"/>
        <v>0.23292547274749723</v>
      </c>
      <c r="AH20" s="97" t="s">
        <v>25</v>
      </c>
      <c r="AI20" s="152">
        <f t="shared" si="11"/>
        <v>0.36171874999999998</v>
      </c>
      <c r="AJ20" s="97" t="s">
        <v>25</v>
      </c>
      <c r="AK20" s="152">
        <f t="shared" si="12"/>
        <v>0.62981090100111237</v>
      </c>
      <c r="AL20" s="97" t="s">
        <v>25</v>
      </c>
      <c r="AM20" s="152">
        <f t="shared" si="13"/>
        <v>0.14015572858731926</v>
      </c>
      <c r="AN20" s="97" t="s">
        <v>25</v>
      </c>
      <c r="AO20" s="152">
        <f t="shared" si="14"/>
        <v>0.17694190963721346</v>
      </c>
      <c r="AP20" s="97" t="s">
        <v>25</v>
      </c>
      <c r="AQ20" s="152">
        <f t="shared" si="15"/>
        <v>5.0968172713109279E-2</v>
      </c>
      <c r="AR20" s="97" t="s">
        <v>25</v>
      </c>
      <c r="AS20" s="152">
        <f t="shared" si="16"/>
        <v>0.40485199198753619</v>
      </c>
      <c r="AT20" s="97" t="s">
        <v>25</v>
      </c>
      <c r="AU20" s="152">
        <f t="shared" si="17"/>
        <v>0.39704006124011226</v>
      </c>
      <c r="AV20" s="97" t="s">
        <v>25</v>
      </c>
      <c r="AW20" s="152">
        <f t="shared" si="18"/>
        <v>0.60952804986642917</v>
      </c>
      <c r="AY20" s="32" t="str">
        <f t="shared" si="19"/>
        <v>河南町</v>
      </c>
      <c r="AZ20" s="99">
        <f t="shared" si="0"/>
        <v>0.25239616613418531</v>
      </c>
      <c r="BA20" s="32" t="str">
        <f t="shared" si="20"/>
        <v>泉佐野市</v>
      </c>
      <c r="BB20" s="99">
        <f t="shared" si="21"/>
        <v>0.39726027397260272</v>
      </c>
      <c r="BC20" s="32" t="str">
        <f t="shared" si="22"/>
        <v>河内長野市</v>
      </c>
      <c r="BD20" s="99">
        <f t="shared" si="23"/>
        <v>0.63785093920420122</v>
      </c>
      <c r="BE20" s="32" t="str">
        <f t="shared" si="24"/>
        <v>高槻市</v>
      </c>
      <c r="BF20" s="99">
        <f t="shared" si="25"/>
        <v>0.13916776750330251</v>
      </c>
      <c r="BG20" s="32" t="str">
        <f t="shared" si="26"/>
        <v>和泉市</v>
      </c>
      <c r="BH20" s="99">
        <f t="shared" si="27"/>
        <v>0.17367921543815248</v>
      </c>
      <c r="BI20" s="32" t="str">
        <f t="shared" si="28"/>
        <v>岸和田市</v>
      </c>
      <c r="BJ20" s="99">
        <f t="shared" si="29"/>
        <v>5.8851004203643156E-2</v>
      </c>
      <c r="BK20" s="32" t="str">
        <f t="shared" si="30"/>
        <v>阪南市</v>
      </c>
      <c r="BL20" s="99">
        <f t="shared" si="31"/>
        <v>0.44306220095693782</v>
      </c>
      <c r="BM20" s="32" t="str">
        <f t="shared" si="32"/>
        <v>河南町</v>
      </c>
      <c r="BN20" s="99">
        <f t="shared" si="33"/>
        <v>0.40301003344481606</v>
      </c>
      <c r="BO20" s="32" t="str">
        <f t="shared" si="34"/>
        <v>門真市</v>
      </c>
      <c r="BP20" s="99">
        <f t="shared" si="35"/>
        <v>0.60066793893129766</v>
      </c>
      <c r="BR20" s="124">
        <f t="shared" si="36"/>
        <v>0.24049022325424993</v>
      </c>
      <c r="BS20" s="124">
        <f t="shared" si="37"/>
        <v>0.37096641984753681</v>
      </c>
      <c r="BT20" s="124">
        <f t="shared" si="38"/>
        <v>0.62650230144629881</v>
      </c>
      <c r="BU20" s="124">
        <f t="shared" si="39"/>
        <v>0.13558844512707724</v>
      </c>
      <c r="BV20" s="124">
        <f t="shared" si="40"/>
        <v>0.1679962906899044</v>
      </c>
      <c r="BW20" s="124">
        <f t="shared" si="41"/>
        <v>5.1131223776382718E-2</v>
      </c>
      <c r="BX20" s="124">
        <f t="shared" si="42"/>
        <v>0.42975443383356071</v>
      </c>
      <c r="BY20" s="124">
        <f t="shared" si="43"/>
        <v>0.39949212212154439</v>
      </c>
      <c r="BZ20" s="124">
        <f t="shared" si="44"/>
        <v>0.6083648287875274</v>
      </c>
      <c r="CA20" s="106">
        <v>0</v>
      </c>
    </row>
    <row r="21" spans="2:79">
      <c r="B21" s="54">
        <v>16</v>
      </c>
      <c r="C21" s="47" t="s">
        <v>61</v>
      </c>
      <c r="D21" s="104">
        <v>1572</v>
      </c>
      <c r="E21" s="105">
        <v>349</v>
      </c>
      <c r="F21" s="55">
        <f t="shared" si="1"/>
        <v>0.22201017811704835</v>
      </c>
      <c r="G21" s="104">
        <v>714</v>
      </c>
      <c r="H21" s="105">
        <v>255</v>
      </c>
      <c r="I21" s="55">
        <f t="shared" si="2"/>
        <v>0.35714285714285715</v>
      </c>
      <c r="J21" s="104">
        <v>1572</v>
      </c>
      <c r="K21" s="105">
        <v>978</v>
      </c>
      <c r="L21" s="55">
        <f t="shared" si="3"/>
        <v>0.62213740458015265</v>
      </c>
      <c r="M21" s="104">
        <v>1572</v>
      </c>
      <c r="N21" s="105">
        <v>201</v>
      </c>
      <c r="O21" s="55">
        <f t="shared" si="4"/>
        <v>0.12786259541984732</v>
      </c>
      <c r="P21" s="104">
        <v>1571</v>
      </c>
      <c r="Q21" s="105">
        <v>251</v>
      </c>
      <c r="R21" s="55">
        <f t="shared" si="5"/>
        <v>0.15977084659452578</v>
      </c>
      <c r="S21" s="104">
        <v>1571</v>
      </c>
      <c r="T21" s="105">
        <v>79</v>
      </c>
      <c r="U21" s="55">
        <f t="shared" si="6"/>
        <v>5.0286441756842777E-2</v>
      </c>
      <c r="V21" s="104">
        <v>1571</v>
      </c>
      <c r="W21" s="105">
        <v>668</v>
      </c>
      <c r="X21" s="55">
        <f t="shared" si="7"/>
        <v>0.42520687460216422</v>
      </c>
      <c r="Y21" s="104">
        <v>1413</v>
      </c>
      <c r="Z21" s="105">
        <v>530</v>
      </c>
      <c r="AA21" s="55">
        <f t="shared" si="8"/>
        <v>0.37508846426043879</v>
      </c>
      <c r="AB21" s="104">
        <v>1571</v>
      </c>
      <c r="AC21" s="105">
        <v>927</v>
      </c>
      <c r="AD21" s="55">
        <f t="shared" si="9"/>
        <v>0.59007001909611712</v>
      </c>
      <c r="AE21" s="57"/>
      <c r="AF21" s="97" t="s">
        <v>15</v>
      </c>
      <c r="AG21" s="152">
        <f t="shared" si="10"/>
        <v>0.25471481140754371</v>
      </c>
      <c r="AH21" s="97" t="s">
        <v>15</v>
      </c>
      <c r="AI21" s="152">
        <f t="shared" si="11"/>
        <v>0.37893732103086225</v>
      </c>
      <c r="AJ21" s="97" t="s">
        <v>15</v>
      </c>
      <c r="AK21" s="152">
        <f t="shared" si="12"/>
        <v>0.64190432382704687</v>
      </c>
      <c r="AL21" s="97" t="s">
        <v>15</v>
      </c>
      <c r="AM21" s="152">
        <f t="shared" si="13"/>
        <v>0.14431922723091076</v>
      </c>
      <c r="AN21" s="97" t="s">
        <v>15</v>
      </c>
      <c r="AO21" s="152">
        <f t="shared" si="14"/>
        <v>0.16607245543415755</v>
      </c>
      <c r="AP21" s="97" t="s">
        <v>15</v>
      </c>
      <c r="AQ21" s="152">
        <f t="shared" si="15"/>
        <v>5.1178838412880963E-2</v>
      </c>
      <c r="AR21" s="97" t="s">
        <v>15</v>
      </c>
      <c r="AS21" s="152">
        <f t="shared" si="16"/>
        <v>0.43300747556066704</v>
      </c>
      <c r="AT21" s="97" t="s">
        <v>15</v>
      </c>
      <c r="AU21" s="152">
        <f t="shared" si="17"/>
        <v>0.38202090592334492</v>
      </c>
      <c r="AV21" s="97" t="s">
        <v>15</v>
      </c>
      <c r="AW21" s="152">
        <f t="shared" si="18"/>
        <v>0.57298976187737261</v>
      </c>
      <c r="AY21" s="32" t="str">
        <f t="shared" si="19"/>
        <v>岸和田市</v>
      </c>
      <c r="AZ21" s="99">
        <f t="shared" si="0"/>
        <v>0.24801494628678189</v>
      </c>
      <c r="BA21" s="32" t="str">
        <f t="shared" si="20"/>
        <v>守口市</v>
      </c>
      <c r="BB21" s="99">
        <f t="shared" si="21"/>
        <v>0.39664804469273746</v>
      </c>
      <c r="BC21" s="32" t="str">
        <f t="shared" si="22"/>
        <v>吹田市</v>
      </c>
      <c r="BD21" s="99">
        <f t="shared" si="23"/>
        <v>0.63745946708021994</v>
      </c>
      <c r="BE21" s="32" t="str">
        <f t="shared" si="24"/>
        <v>能勢町</v>
      </c>
      <c r="BF21" s="99">
        <f t="shared" si="25"/>
        <v>0.13903743315508021</v>
      </c>
      <c r="BG21" s="32" t="str">
        <f t="shared" si="26"/>
        <v>柏原市</v>
      </c>
      <c r="BH21" s="99">
        <f t="shared" si="27"/>
        <v>0.17254712421459642</v>
      </c>
      <c r="BI21" s="32" t="str">
        <f t="shared" si="28"/>
        <v>田尻町</v>
      </c>
      <c r="BJ21" s="99">
        <f t="shared" si="29"/>
        <v>5.8823529411764705E-2</v>
      </c>
      <c r="BK21" s="32" t="str">
        <f t="shared" si="30"/>
        <v>八尾市</v>
      </c>
      <c r="BL21" s="99">
        <f t="shared" si="31"/>
        <v>0.44275714794163007</v>
      </c>
      <c r="BM21" s="32" t="str">
        <f t="shared" si="32"/>
        <v>大阪市</v>
      </c>
      <c r="BN21" s="99">
        <f t="shared" si="33"/>
        <v>0.40092455737601812</v>
      </c>
      <c r="BO21" s="32" t="str">
        <f t="shared" si="34"/>
        <v>大阪狭山市</v>
      </c>
      <c r="BP21" s="99">
        <f t="shared" si="35"/>
        <v>0.60028050490883589</v>
      </c>
      <c r="BR21" s="124">
        <f t="shared" si="36"/>
        <v>0.24049022325424993</v>
      </c>
      <c r="BS21" s="124">
        <f t="shared" si="37"/>
        <v>0.37096641984753681</v>
      </c>
      <c r="BT21" s="124">
        <f t="shared" si="38"/>
        <v>0.62650230144629881</v>
      </c>
      <c r="BU21" s="124">
        <f t="shared" si="39"/>
        <v>0.13558844512707724</v>
      </c>
      <c r="BV21" s="124">
        <f t="shared" si="40"/>
        <v>0.1679962906899044</v>
      </c>
      <c r="BW21" s="124">
        <f t="shared" si="41"/>
        <v>5.1131223776382718E-2</v>
      </c>
      <c r="BX21" s="124">
        <f t="shared" si="42"/>
        <v>0.42975443383356071</v>
      </c>
      <c r="BY21" s="124">
        <f t="shared" si="43"/>
        <v>0.39949212212154439</v>
      </c>
      <c r="BZ21" s="124">
        <f t="shared" si="44"/>
        <v>0.6083648287875274</v>
      </c>
      <c r="CA21" s="106">
        <v>0</v>
      </c>
    </row>
    <row r="22" spans="2:79">
      <c r="B22" s="54">
        <v>17</v>
      </c>
      <c r="C22" s="47" t="s">
        <v>142</v>
      </c>
      <c r="D22" s="104">
        <v>2529</v>
      </c>
      <c r="E22" s="105">
        <v>603</v>
      </c>
      <c r="F22" s="55">
        <f t="shared" si="1"/>
        <v>0.23843416370106763</v>
      </c>
      <c r="G22" s="104">
        <v>983</v>
      </c>
      <c r="H22" s="105">
        <v>342</v>
      </c>
      <c r="I22" s="55">
        <f t="shared" si="2"/>
        <v>0.34791454730417093</v>
      </c>
      <c r="J22" s="104">
        <v>2532</v>
      </c>
      <c r="K22" s="105">
        <v>1479</v>
      </c>
      <c r="L22" s="55">
        <f t="shared" si="3"/>
        <v>0.58412322274881512</v>
      </c>
      <c r="M22" s="104">
        <v>2532</v>
      </c>
      <c r="N22" s="105">
        <v>285</v>
      </c>
      <c r="O22" s="55">
        <f t="shared" si="4"/>
        <v>0.11255924170616113</v>
      </c>
      <c r="P22" s="104">
        <v>2532</v>
      </c>
      <c r="Q22" s="105">
        <v>425</v>
      </c>
      <c r="R22" s="55">
        <f t="shared" si="5"/>
        <v>0.16785150078988942</v>
      </c>
      <c r="S22" s="104">
        <v>2532</v>
      </c>
      <c r="T22" s="105">
        <v>106</v>
      </c>
      <c r="U22" s="55">
        <f t="shared" si="6"/>
        <v>4.1864139020537122E-2</v>
      </c>
      <c r="V22" s="104">
        <v>2528</v>
      </c>
      <c r="W22" s="105">
        <v>1066</v>
      </c>
      <c r="X22" s="55">
        <f t="shared" si="7"/>
        <v>0.42167721518987344</v>
      </c>
      <c r="Y22" s="104">
        <v>2142</v>
      </c>
      <c r="Z22" s="105">
        <v>862</v>
      </c>
      <c r="AA22" s="55">
        <f t="shared" si="8"/>
        <v>0.40242763772175538</v>
      </c>
      <c r="AB22" s="104">
        <v>2531</v>
      </c>
      <c r="AC22" s="105">
        <v>1491</v>
      </c>
      <c r="AD22" s="55">
        <f t="shared" si="9"/>
        <v>0.58909521928091668</v>
      </c>
      <c r="AE22" s="57"/>
      <c r="AF22" s="97" t="s">
        <v>26</v>
      </c>
      <c r="AG22" s="152">
        <f t="shared" si="10"/>
        <v>0.22540900828115532</v>
      </c>
      <c r="AH22" s="97" t="s">
        <v>26</v>
      </c>
      <c r="AI22" s="152">
        <f t="shared" si="11"/>
        <v>0.40566037735849059</v>
      </c>
      <c r="AJ22" s="97" t="s">
        <v>26</v>
      </c>
      <c r="AK22" s="152">
        <f t="shared" si="12"/>
        <v>0.63785093920420122</v>
      </c>
      <c r="AL22" s="97" t="s">
        <v>26</v>
      </c>
      <c r="AM22" s="152">
        <f t="shared" si="13"/>
        <v>0.14502120783680064</v>
      </c>
      <c r="AN22" s="97" t="s">
        <v>26</v>
      </c>
      <c r="AO22" s="152">
        <f t="shared" si="14"/>
        <v>0.15161943319838056</v>
      </c>
      <c r="AP22" s="97" t="s">
        <v>26</v>
      </c>
      <c r="AQ22" s="152">
        <f t="shared" si="15"/>
        <v>4.5748987854251015E-2</v>
      </c>
      <c r="AR22" s="97" t="s">
        <v>26</v>
      </c>
      <c r="AS22" s="152">
        <f t="shared" si="16"/>
        <v>0.40631962730403076</v>
      </c>
      <c r="AT22" s="97" t="s">
        <v>26</v>
      </c>
      <c r="AU22" s="152">
        <f t="shared" si="17"/>
        <v>0.43389911546736792</v>
      </c>
      <c r="AV22" s="97" t="s">
        <v>26</v>
      </c>
      <c r="AW22" s="152">
        <f t="shared" si="18"/>
        <v>0.61336032388663964</v>
      </c>
      <c r="AY22" s="32" t="str">
        <f t="shared" si="19"/>
        <v>泉大津市</v>
      </c>
      <c r="AZ22" s="99">
        <f t="shared" si="0"/>
        <v>0.24579439252336449</v>
      </c>
      <c r="BA22" s="32" t="str">
        <f t="shared" si="20"/>
        <v>枚方市</v>
      </c>
      <c r="BB22" s="99">
        <f t="shared" si="21"/>
        <v>0.39610194902548723</v>
      </c>
      <c r="BC22" s="32" t="str">
        <f t="shared" si="22"/>
        <v>泉南市</v>
      </c>
      <c r="BD22" s="99">
        <f t="shared" si="23"/>
        <v>0.63629893238434165</v>
      </c>
      <c r="BE22" s="32" t="str">
        <f t="shared" si="24"/>
        <v>茨木市</v>
      </c>
      <c r="BF22" s="99">
        <f t="shared" si="25"/>
        <v>0.13731615254457893</v>
      </c>
      <c r="BG22" s="32" t="str">
        <f t="shared" si="26"/>
        <v>大東市</v>
      </c>
      <c r="BH22" s="99">
        <f t="shared" si="27"/>
        <v>0.16859602255862274</v>
      </c>
      <c r="BI22" s="32" t="str">
        <f t="shared" si="28"/>
        <v>熊取町</v>
      </c>
      <c r="BJ22" s="99">
        <f t="shared" si="29"/>
        <v>5.7692307692307696E-2</v>
      </c>
      <c r="BK22" s="32" t="str">
        <f t="shared" si="30"/>
        <v>吹田市</v>
      </c>
      <c r="BL22" s="99">
        <f t="shared" si="31"/>
        <v>0.44149161144790638</v>
      </c>
      <c r="BM22" s="32" t="str">
        <f t="shared" si="32"/>
        <v>守口市</v>
      </c>
      <c r="BN22" s="99">
        <f t="shared" si="33"/>
        <v>0.3987915407854985</v>
      </c>
      <c r="BO22" s="32" t="str">
        <f t="shared" si="34"/>
        <v>藤井寺市</v>
      </c>
      <c r="BP22" s="99">
        <f t="shared" si="35"/>
        <v>0.6002616944717043</v>
      </c>
      <c r="BR22" s="124">
        <f t="shared" si="36"/>
        <v>0.24049022325424993</v>
      </c>
      <c r="BS22" s="124">
        <f t="shared" si="37"/>
        <v>0.37096641984753681</v>
      </c>
      <c r="BT22" s="124">
        <f t="shared" si="38"/>
        <v>0.62650230144629881</v>
      </c>
      <c r="BU22" s="124">
        <f t="shared" si="39"/>
        <v>0.13558844512707724</v>
      </c>
      <c r="BV22" s="124">
        <f t="shared" si="40"/>
        <v>0.1679962906899044</v>
      </c>
      <c r="BW22" s="124">
        <f t="shared" si="41"/>
        <v>5.1131223776382718E-2</v>
      </c>
      <c r="BX22" s="124">
        <f t="shared" si="42"/>
        <v>0.42975443383356071</v>
      </c>
      <c r="BY22" s="124">
        <f t="shared" si="43"/>
        <v>0.39949212212154439</v>
      </c>
      <c r="BZ22" s="124">
        <f t="shared" si="44"/>
        <v>0.6083648287875274</v>
      </c>
      <c r="CA22" s="106">
        <v>0</v>
      </c>
    </row>
    <row r="23" spans="2:79">
      <c r="B23" s="54">
        <v>18</v>
      </c>
      <c r="C23" s="47" t="s">
        <v>62</v>
      </c>
      <c r="D23" s="104">
        <v>2064</v>
      </c>
      <c r="E23" s="105">
        <v>496</v>
      </c>
      <c r="F23" s="55">
        <f t="shared" si="1"/>
        <v>0.24031007751937986</v>
      </c>
      <c r="G23" s="104">
        <v>381</v>
      </c>
      <c r="H23" s="105">
        <v>131</v>
      </c>
      <c r="I23" s="55">
        <f t="shared" si="2"/>
        <v>0.34383202099737531</v>
      </c>
      <c r="J23" s="104">
        <v>2063</v>
      </c>
      <c r="K23" s="105">
        <v>1326</v>
      </c>
      <c r="L23" s="55">
        <f t="shared" si="3"/>
        <v>0.64275327193407661</v>
      </c>
      <c r="M23" s="104">
        <v>2062</v>
      </c>
      <c r="N23" s="105">
        <v>292</v>
      </c>
      <c r="O23" s="55">
        <f t="shared" si="4"/>
        <v>0.14161008729388944</v>
      </c>
      <c r="P23" s="104">
        <v>2065</v>
      </c>
      <c r="Q23" s="105">
        <v>344</v>
      </c>
      <c r="R23" s="55">
        <f t="shared" si="5"/>
        <v>0.1665859564164649</v>
      </c>
      <c r="S23" s="104">
        <v>2065</v>
      </c>
      <c r="T23" s="105">
        <v>98</v>
      </c>
      <c r="U23" s="55">
        <f t="shared" si="6"/>
        <v>4.7457627118644069E-2</v>
      </c>
      <c r="V23" s="104">
        <v>2065</v>
      </c>
      <c r="W23" s="105">
        <v>905</v>
      </c>
      <c r="X23" s="55">
        <f t="shared" si="7"/>
        <v>0.43825665859564167</v>
      </c>
      <c r="Y23" s="104">
        <v>1789</v>
      </c>
      <c r="Z23" s="105">
        <v>703</v>
      </c>
      <c r="AA23" s="55">
        <f t="shared" si="8"/>
        <v>0.39295695919508106</v>
      </c>
      <c r="AB23" s="104">
        <v>2065</v>
      </c>
      <c r="AC23" s="105">
        <v>1158</v>
      </c>
      <c r="AD23" s="55">
        <f t="shared" si="9"/>
        <v>0.56077481840193699</v>
      </c>
      <c r="AE23" s="57"/>
      <c r="AF23" s="97" t="s">
        <v>27</v>
      </c>
      <c r="AG23" s="152">
        <f t="shared" si="10"/>
        <v>0.27345233573870109</v>
      </c>
      <c r="AH23" s="97" t="s">
        <v>27</v>
      </c>
      <c r="AI23" s="152">
        <f t="shared" si="11"/>
        <v>0.44347826086956521</v>
      </c>
      <c r="AJ23" s="97" t="s">
        <v>27</v>
      </c>
      <c r="AK23" s="152">
        <f t="shared" si="12"/>
        <v>0.63197873148499806</v>
      </c>
      <c r="AL23" s="97" t="s">
        <v>27</v>
      </c>
      <c r="AM23" s="152">
        <f t="shared" si="13"/>
        <v>0.15875427269274592</v>
      </c>
      <c r="AN23" s="97" t="s">
        <v>27</v>
      </c>
      <c r="AO23" s="152">
        <f t="shared" si="14"/>
        <v>0.18738122386925124</v>
      </c>
      <c r="AP23" s="97" t="s">
        <v>27</v>
      </c>
      <c r="AQ23" s="152">
        <f t="shared" si="15"/>
        <v>5.96731280881794E-2</v>
      </c>
      <c r="AR23" s="97" t="s">
        <v>27</v>
      </c>
      <c r="AS23" s="152">
        <f t="shared" si="16"/>
        <v>0.40342205323193914</v>
      </c>
      <c r="AT23" s="97" t="s">
        <v>27</v>
      </c>
      <c r="AU23" s="152">
        <f t="shared" si="17"/>
        <v>0.42844444444444446</v>
      </c>
      <c r="AV23" s="97" t="s">
        <v>27</v>
      </c>
      <c r="AW23" s="152">
        <f t="shared" si="18"/>
        <v>0.59597111364500188</v>
      </c>
      <c r="AY23" s="32" t="str">
        <f t="shared" si="19"/>
        <v>貝塚市</v>
      </c>
      <c r="AZ23" s="99">
        <f t="shared" si="0"/>
        <v>0.24491771539206195</v>
      </c>
      <c r="BA23" s="32" t="str">
        <f t="shared" si="20"/>
        <v>熊取町</v>
      </c>
      <c r="BB23" s="99">
        <f t="shared" si="21"/>
        <v>0.39393939393939392</v>
      </c>
      <c r="BC23" s="32" t="str">
        <f t="shared" si="22"/>
        <v>田尻町</v>
      </c>
      <c r="BD23" s="99">
        <f t="shared" si="23"/>
        <v>0.63348416289592757</v>
      </c>
      <c r="BE23" s="32" t="str">
        <f t="shared" si="24"/>
        <v>阪南市</v>
      </c>
      <c r="BF23" s="99">
        <f t="shared" si="25"/>
        <v>0.1367112810707457</v>
      </c>
      <c r="BG23" s="32" t="str">
        <f t="shared" si="26"/>
        <v>摂津市</v>
      </c>
      <c r="BH23" s="99">
        <f t="shared" si="27"/>
        <v>0.16843345111896349</v>
      </c>
      <c r="BI23" s="32" t="str">
        <f t="shared" si="28"/>
        <v>豊能町</v>
      </c>
      <c r="BJ23" s="99">
        <f t="shared" si="29"/>
        <v>5.6550424128180961E-2</v>
      </c>
      <c r="BK23" s="32" t="str">
        <f t="shared" si="30"/>
        <v>高石市</v>
      </c>
      <c r="BL23" s="99">
        <f t="shared" si="31"/>
        <v>0.44097995545657015</v>
      </c>
      <c r="BM23" s="32" t="str">
        <f t="shared" si="32"/>
        <v>高石市</v>
      </c>
      <c r="BN23" s="99">
        <f t="shared" si="33"/>
        <v>0.39809193408499566</v>
      </c>
      <c r="BO23" s="32" t="str">
        <f t="shared" si="34"/>
        <v>岸和田市</v>
      </c>
      <c r="BP23" s="99">
        <f t="shared" si="35"/>
        <v>0.59985984583041341</v>
      </c>
      <c r="BR23" s="124">
        <f t="shared" si="36"/>
        <v>0.24049022325424993</v>
      </c>
      <c r="BS23" s="124">
        <f t="shared" si="37"/>
        <v>0.37096641984753681</v>
      </c>
      <c r="BT23" s="124">
        <f t="shared" si="38"/>
        <v>0.62650230144629881</v>
      </c>
      <c r="BU23" s="124">
        <f t="shared" si="39"/>
        <v>0.13558844512707724</v>
      </c>
      <c r="BV23" s="124">
        <f t="shared" si="40"/>
        <v>0.1679962906899044</v>
      </c>
      <c r="BW23" s="124">
        <f t="shared" si="41"/>
        <v>5.1131223776382718E-2</v>
      </c>
      <c r="BX23" s="124">
        <f t="shared" si="42"/>
        <v>0.42975443383356071</v>
      </c>
      <c r="BY23" s="124">
        <f t="shared" si="43"/>
        <v>0.39949212212154439</v>
      </c>
      <c r="BZ23" s="124">
        <f t="shared" si="44"/>
        <v>0.6083648287875274</v>
      </c>
      <c r="CA23" s="106">
        <v>0</v>
      </c>
    </row>
    <row r="24" spans="2:79">
      <c r="B24" s="54">
        <v>19</v>
      </c>
      <c r="C24" s="47" t="s">
        <v>143</v>
      </c>
      <c r="D24" s="104">
        <v>1388</v>
      </c>
      <c r="E24" s="105">
        <v>383</v>
      </c>
      <c r="F24" s="55">
        <f t="shared" si="1"/>
        <v>0.27593659942363113</v>
      </c>
      <c r="G24" s="104">
        <v>449</v>
      </c>
      <c r="H24" s="105">
        <v>168</v>
      </c>
      <c r="I24" s="55">
        <f t="shared" si="2"/>
        <v>0.37416481069042318</v>
      </c>
      <c r="J24" s="104">
        <v>1388</v>
      </c>
      <c r="K24" s="105">
        <v>885</v>
      </c>
      <c r="L24" s="55">
        <f t="shared" si="3"/>
        <v>0.63760806916426516</v>
      </c>
      <c r="M24" s="104">
        <v>1388</v>
      </c>
      <c r="N24" s="105">
        <v>169</v>
      </c>
      <c r="O24" s="55">
        <f t="shared" si="4"/>
        <v>0.12175792507204611</v>
      </c>
      <c r="P24" s="104">
        <v>1389</v>
      </c>
      <c r="Q24" s="105">
        <v>256</v>
      </c>
      <c r="R24" s="55">
        <f t="shared" si="5"/>
        <v>0.18430525557955363</v>
      </c>
      <c r="S24" s="104">
        <v>1389</v>
      </c>
      <c r="T24" s="105">
        <v>87</v>
      </c>
      <c r="U24" s="55">
        <f t="shared" si="6"/>
        <v>6.2634989200863925E-2</v>
      </c>
      <c r="V24" s="104">
        <v>1389</v>
      </c>
      <c r="W24" s="105">
        <v>584</v>
      </c>
      <c r="X24" s="55">
        <f t="shared" si="7"/>
        <v>0.42044636429085674</v>
      </c>
      <c r="Y24" s="104">
        <v>1103</v>
      </c>
      <c r="Z24" s="105">
        <v>429</v>
      </c>
      <c r="AA24" s="55">
        <f t="shared" si="8"/>
        <v>0.38893925657298278</v>
      </c>
      <c r="AB24" s="104">
        <v>1389</v>
      </c>
      <c r="AC24" s="105">
        <v>805</v>
      </c>
      <c r="AD24" s="55">
        <f t="shared" si="9"/>
        <v>0.57955363570914331</v>
      </c>
      <c r="AE24" s="57"/>
      <c r="AF24" s="97" t="s">
        <v>16</v>
      </c>
      <c r="AG24" s="152">
        <f t="shared" si="10"/>
        <v>0.25415676959619954</v>
      </c>
      <c r="AH24" s="97" t="s">
        <v>16</v>
      </c>
      <c r="AI24" s="152">
        <f t="shared" si="11"/>
        <v>0.3764490543014033</v>
      </c>
      <c r="AJ24" s="97" t="s">
        <v>16</v>
      </c>
      <c r="AK24" s="152">
        <f t="shared" si="12"/>
        <v>0.61597861597861603</v>
      </c>
      <c r="AL24" s="97" t="s">
        <v>16</v>
      </c>
      <c r="AM24" s="152">
        <f t="shared" si="13"/>
        <v>0.10632610632610633</v>
      </c>
      <c r="AN24" s="97" t="s">
        <v>16</v>
      </c>
      <c r="AO24" s="152">
        <f t="shared" si="14"/>
        <v>0.16859602255862274</v>
      </c>
      <c r="AP24" s="97" t="s">
        <v>16</v>
      </c>
      <c r="AQ24" s="152">
        <f t="shared" si="15"/>
        <v>4.8085485307212822E-2</v>
      </c>
      <c r="AR24" s="97" t="s">
        <v>16</v>
      </c>
      <c r="AS24" s="152">
        <f t="shared" si="16"/>
        <v>0.42564559216384684</v>
      </c>
      <c r="AT24" s="97" t="s">
        <v>16</v>
      </c>
      <c r="AU24" s="152">
        <f t="shared" si="17"/>
        <v>0.37809917355371903</v>
      </c>
      <c r="AV24" s="97" t="s">
        <v>16</v>
      </c>
      <c r="AW24" s="152">
        <f t="shared" si="18"/>
        <v>0.59542891065598103</v>
      </c>
      <c r="AY24" s="32" t="str">
        <f t="shared" si="19"/>
        <v>千早赤阪村</v>
      </c>
      <c r="AZ24" s="99">
        <f t="shared" si="0"/>
        <v>0.24369747899159663</v>
      </c>
      <c r="BA24" s="32" t="str">
        <f t="shared" si="20"/>
        <v>阪南市</v>
      </c>
      <c r="BB24" s="99">
        <f t="shared" si="21"/>
        <v>0.39146567717996289</v>
      </c>
      <c r="BC24" s="32" t="str">
        <f t="shared" si="22"/>
        <v>松原市</v>
      </c>
      <c r="BD24" s="99">
        <f t="shared" si="23"/>
        <v>0.63197873148499806</v>
      </c>
      <c r="BE24" s="32" t="str">
        <f t="shared" si="24"/>
        <v>泉南市</v>
      </c>
      <c r="BF24" s="99">
        <f t="shared" si="25"/>
        <v>0.13665480427046264</v>
      </c>
      <c r="BG24" s="32" t="str">
        <f t="shared" si="26"/>
        <v>阪南市</v>
      </c>
      <c r="BH24" s="99">
        <f t="shared" si="27"/>
        <v>0.16842105263157894</v>
      </c>
      <c r="BI24" s="32" t="str">
        <f t="shared" si="28"/>
        <v>大阪狭山市</v>
      </c>
      <c r="BJ24" s="99">
        <f t="shared" si="29"/>
        <v>5.5140186915887852E-2</v>
      </c>
      <c r="BK24" s="32" t="str">
        <f t="shared" si="30"/>
        <v>寝屋川市</v>
      </c>
      <c r="BL24" s="99">
        <f t="shared" si="31"/>
        <v>0.43300747556066704</v>
      </c>
      <c r="BM24" s="32" t="str">
        <f t="shared" si="32"/>
        <v>泉佐野市</v>
      </c>
      <c r="BN24" s="99">
        <f t="shared" si="33"/>
        <v>0.39741427768409221</v>
      </c>
      <c r="BO24" s="32" t="str">
        <f t="shared" si="34"/>
        <v>岬町</v>
      </c>
      <c r="BP24" s="99">
        <f t="shared" si="35"/>
        <v>0.59677419354838712</v>
      </c>
      <c r="BR24" s="124">
        <f t="shared" si="36"/>
        <v>0.24049022325424993</v>
      </c>
      <c r="BS24" s="124">
        <f t="shared" si="37"/>
        <v>0.37096641984753681</v>
      </c>
      <c r="BT24" s="124">
        <f t="shared" si="38"/>
        <v>0.62650230144629881</v>
      </c>
      <c r="BU24" s="124">
        <f t="shared" si="39"/>
        <v>0.13558844512707724</v>
      </c>
      <c r="BV24" s="124">
        <f t="shared" si="40"/>
        <v>0.1679962906899044</v>
      </c>
      <c r="BW24" s="124">
        <f t="shared" si="41"/>
        <v>5.1131223776382718E-2</v>
      </c>
      <c r="BX24" s="124">
        <f t="shared" si="42"/>
        <v>0.42975443383356071</v>
      </c>
      <c r="BY24" s="124">
        <f t="shared" si="43"/>
        <v>0.39949212212154439</v>
      </c>
      <c r="BZ24" s="124">
        <f t="shared" si="44"/>
        <v>0.6083648287875274</v>
      </c>
      <c r="CA24" s="106">
        <v>0</v>
      </c>
    </row>
    <row r="25" spans="2:79">
      <c r="B25" s="54">
        <v>20</v>
      </c>
      <c r="C25" s="47" t="s">
        <v>144</v>
      </c>
      <c r="D25" s="104">
        <v>2063</v>
      </c>
      <c r="E25" s="105">
        <v>505</v>
      </c>
      <c r="F25" s="55">
        <f t="shared" si="1"/>
        <v>0.24478914202617547</v>
      </c>
      <c r="G25" s="104">
        <v>594</v>
      </c>
      <c r="H25" s="105">
        <v>234</v>
      </c>
      <c r="I25" s="55">
        <f t="shared" si="2"/>
        <v>0.39393939393939392</v>
      </c>
      <c r="J25" s="104">
        <v>2063</v>
      </c>
      <c r="K25" s="105">
        <v>1228</v>
      </c>
      <c r="L25" s="55">
        <f t="shared" si="3"/>
        <v>0.59524963645176932</v>
      </c>
      <c r="M25" s="104">
        <v>2063</v>
      </c>
      <c r="N25" s="105">
        <v>253</v>
      </c>
      <c r="O25" s="55">
        <f t="shared" si="4"/>
        <v>0.12263693650024236</v>
      </c>
      <c r="P25" s="104">
        <v>2062</v>
      </c>
      <c r="Q25" s="105">
        <v>396</v>
      </c>
      <c r="R25" s="55">
        <f t="shared" si="5"/>
        <v>0.19204655674102813</v>
      </c>
      <c r="S25" s="104">
        <v>2062</v>
      </c>
      <c r="T25" s="105">
        <v>92</v>
      </c>
      <c r="U25" s="55">
        <f t="shared" si="6"/>
        <v>4.4616876818622697E-2</v>
      </c>
      <c r="V25" s="104">
        <v>2061</v>
      </c>
      <c r="W25" s="105">
        <v>909</v>
      </c>
      <c r="X25" s="55">
        <f t="shared" si="7"/>
        <v>0.44104803493449779</v>
      </c>
      <c r="Y25" s="104">
        <v>1702</v>
      </c>
      <c r="Z25" s="105">
        <v>678</v>
      </c>
      <c r="AA25" s="55">
        <f t="shared" si="8"/>
        <v>0.3983548766157462</v>
      </c>
      <c r="AB25" s="104">
        <v>2059</v>
      </c>
      <c r="AC25" s="105">
        <v>1226</v>
      </c>
      <c r="AD25" s="55">
        <f t="shared" si="9"/>
        <v>0.59543467702768338</v>
      </c>
      <c r="AE25" s="57"/>
      <c r="AF25" s="97" t="s">
        <v>48</v>
      </c>
      <c r="AG25" s="152">
        <f t="shared" si="10"/>
        <v>0.24113924050632912</v>
      </c>
      <c r="AH25" s="97" t="s">
        <v>48</v>
      </c>
      <c r="AI25" s="152">
        <f t="shared" si="11"/>
        <v>0.34926052332195678</v>
      </c>
      <c r="AJ25" s="97" t="s">
        <v>48</v>
      </c>
      <c r="AK25" s="152">
        <f t="shared" si="12"/>
        <v>0.65279974691553311</v>
      </c>
      <c r="AL25" s="97" t="s">
        <v>48</v>
      </c>
      <c r="AM25" s="152">
        <f t="shared" si="13"/>
        <v>0.12907307813982916</v>
      </c>
      <c r="AN25" s="97" t="s">
        <v>48</v>
      </c>
      <c r="AO25" s="152">
        <f t="shared" si="14"/>
        <v>0.17367921543815248</v>
      </c>
      <c r="AP25" s="97" t="s">
        <v>48</v>
      </c>
      <c r="AQ25" s="152">
        <f t="shared" si="15"/>
        <v>6.6592850363808923E-2</v>
      </c>
      <c r="AR25" s="97" t="s">
        <v>48</v>
      </c>
      <c r="AS25" s="152">
        <f t="shared" si="16"/>
        <v>0.41300221448908575</v>
      </c>
      <c r="AT25" s="97" t="s">
        <v>48</v>
      </c>
      <c r="AU25" s="152">
        <f t="shared" si="17"/>
        <v>0.43660647103085026</v>
      </c>
      <c r="AV25" s="97" t="s">
        <v>48</v>
      </c>
      <c r="AW25" s="152">
        <f t="shared" si="18"/>
        <v>0.60550458715596334</v>
      </c>
      <c r="AY25" s="32" t="str">
        <f t="shared" si="19"/>
        <v>阪南市</v>
      </c>
      <c r="AZ25" s="99">
        <f t="shared" si="0"/>
        <v>0.2418738049713193</v>
      </c>
      <c r="BA25" s="32" t="str">
        <f t="shared" si="20"/>
        <v>箕面市</v>
      </c>
      <c r="BB25" s="99">
        <f t="shared" si="21"/>
        <v>0.3828470380194518</v>
      </c>
      <c r="BC25" s="32" t="str">
        <f t="shared" si="22"/>
        <v>富田林市</v>
      </c>
      <c r="BD25" s="99">
        <f t="shared" si="23"/>
        <v>0.62981090100111237</v>
      </c>
      <c r="BE25" s="32" t="str">
        <f t="shared" si="24"/>
        <v>池田市</v>
      </c>
      <c r="BF25" s="99">
        <f t="shared" si="25"/>
        <v>0.1339066339066339</v>
      </c>
      <c r="BG25" s="32" t="str">
        <f t="shared" si="26"/>
        <v>羽曳野市</v>
      </c>
      <c r="BH25" s="99">
        <f t="shared" si="27"/>
        <v>0.16797788645545397</v>
      </c>
      <c r="BI25" s="32" t="str">
        <f t="shared" si="28"/>
        <v>岬町</v>
      </c>
      <c r="BJ25" s="99">
        <f t="shared" si="29"/>
        <v>5.4662379421221867E-2</v>
      </c>
      <c r="BK25" s="32" t="str">
        <f t="shared" si="30"/>
        <v>堺市</v>
      </c>
      <c r="BL25" s="99">
        <f t="shared" si="31"/>
        <v>0.43279569892473119</v>
      </c>
      <c r="BM25" s="32" t="str">
        <f t="shared" si="32"/>
        <v>富田林市</v>
      </c>
      <c r="BN25" s="99">
        <f t="shared" si="33"/>
        <v>0.39704006124011226</v>
      </c>
      <c r="BO25" s="32" t="str">
        <f t="shared" si="34"/>
        <v>松原市</v>
      </c>
      <c r="BP25" s="99">
        <f t="shared" si="35"/>
        <v>0.59597111364500188</v>
      </c>
      <c r="BR25" s="124">
        <f t="shared" si="36"/>
        <v>0.24049022325424993</v>
      </c>
      <c r="BS25" s="124">
        <f t="shared" si="37"/>
        <v>0.37096641984753681</v>
      </c>
      <c r="BT25" s="124">
        <f t="shared" si="38"/>
        <v>0.62650230144629881</v>
      </c>
      <c r="BU25" s="124">
        <f t="shared" si="39"/>
        <v>0.13558844512707724</v>
      </c>
      <c r="BV25" s="124">
        <f t="shared" si="40"/>
        <v>0.1679962906899044</v>
      </c>
      <c r="BW25" s="124">
        <f t="shared" si="41"/>
        <v>5.1131223776382718E-2</v>
      </c>
      <c r="BX25" s="124">
        <f t="shared" si="42"/>
        <v>0.42975443383356071</v>
      </c>
      <c r="BY25" s="124">
        <f t="shared" si="43"/>
        <v>0.39949212212154439</v>
      </c>
      <c r="BZ25" s="124">
        <f t="shared" si="44"/>
        <v>0.6083648287875274</v>
      </c>
      <c r="CA25" s="106">
        <v>0</v>
      </c>
    </row>
    <row r="26" spans="2:79">
      <c r="B26" s="54">
        <v>21</v>
      </c>
      <c r="C26" s="47" t="s">
        <v>145</v>
      </c>
      <c r="D26" s="104">
        <v>1665</v>
      </c>
      <c r="E26" s="105">
        <v>429</v>
      </c>
      <c r="F26" s="55">
        <f t="shared" si="1"/>
        <v>0.25765765765765763</v>
      </c>
      <c r="G26" s="104">
        <v>561</v>
      </c>
      <c r="H26" s="105">
        <v>226</v>
      </c>
      <c r="I26" s="55">
        <f t="shared" si="2"/>
        <v>0.40285204991087342</v>
      </c>
      <c r="J26" s="104">
        <v>1664</v>
      </c>
      <c r="K26" s="105">
        <v>1133</v>
      </c>
      <c r="L26" s="55">
        <f t="shared" si="3"/>
        <v>0.68088942307692313</v>
      </c>
      <c r="M26" s="104">
        <v>1664</v>
      </c>
      <c r="N26" s="105">
        <v>277</v>
      </c>
      <c r="O26" s="55">
        <f t="shared" si="4"/>
        <v>0.16646634615384615</v>
      </c>
      <c r="P26" s="104">
        <v>1665</v>
      </c>
      <c r="Q26" s="105">
        <v>284</v>
      </c>
      <c r="R26" s="55">
        <f t="shared" si="5"/>
        <v>0.17057057057057057</v>
      </c>
      <c r="S26" s="104">
        <v>1665</v>
      </c>
      <c r="T26" s="105">
        <v>85</v>
      </c>
      <c r="U26" s="55">
        <f t="shared" si="6"/>
        <v>5.1051051051051052E-2</v>
      </c>
      <c r="V26" s="104">
        <v>1665</v>
      </c>
      <c r="W26" s="105">
        <v>696</v>
      </c>
      <c r="X26" s="55">
        <f t="shared" si="7"/>
        <v>0.41801801801801802</v>
      </c>
      <c r="Y26" s="104">
        <v>1385</v>
      </c>
      <c r="Z26" s="105">
        <v>470</v>
      </c>
      <c r="AA26" s="55">
        <f t="shared" si="8"/>
        <v>0.33935018050541516</v>
      </c>
      <c r="AB26" s="104">
        <v>1665</v>
      </c>
      <c r="AC26" s="105">
        <v>938</v>
      </c>
      <c r="AD26" s="55">
        <f t="shared" si="9"/>
        <v>0.56336336336336335</v>
      </c>
      <c r="AE26" s="57"/>
      <c r="AF26" s="97" t="s">
        <v>4</v>
      </c>
      <c r="AG26" s="152">
        <f t="shared" si="10"/>
        <v>0.20449988861661841</v>
      </c>
      <c r="AH26" s="97" t="s">
        <v>4</v>
      </c>
      <c r="AI26" s="152">
        <f t="shared" si="11"/>
        <v>0.3828470380194518</v>
      </c>
      <c r="AJ26" s="97" t="s">
        <v>4</v>
      </c>
      <c r="AK26" s="152">
        <f t="shared" si="12"/>
        <v>0.64632516703786191</v>
      </c>
      <c r="AL26" s="97" t="s">
        <v>4</v>
      </c>
      <c r="AM26" s="152">
        <f t="shared" si="13"/>
        <v>0.16770601336302896</v>
      </c>
      <c r="AN26" s="97" t="s">
        <v>4</v>
      </c>
      <c r="AO26" s="152">
        <f t="shared" si="14"/>
        <v>0.15144766146993319</v>
      </c>
      <c r="AP26" s="97" t="s">
        <v>4</v>
      </c>
      <c r="AQ26" s="152">
        <f t="shared" si="15"/>
        <v>2.9864051704925339E-2</v>
      </c>
      <c r="AR26" s="97" t="s">
        <v>4</v>
      </c>
      <c r="AS26" s="152">
        <f t="shared" si="16"/>
        <v>0.47483296213808462</v>
      </c>
      <c r="AT26" s="97" t="s">
        <v>4</v>
      </c>
      <c r="AU26" s="152">
        <f t="shared" si="17"/>
        <v>0.43390607101947309</v>
      </c>
      <c r="AV26" s="97" t="s">
        <v>4</v>
      </c>
      <c r="AW26" s="152">
        <f t="shared" si="18"/>
        <v>0.61622464898595941</v>
      </c>
      <c r="AY26" s="32" t="str">
        <f t="shared" si="19"/>
        <v>和泉市</v>
      </c>
      <c r="AZ26" s="99">
        <f t="shared" si="0"/>
        <v>0.24113924050632912</v>
      </c>
      <c r="BA26" s="32" t="str">
        <f t="shared" si="20"/>
        <v>岸和田市</v>
      </c>
      <c r="BB26" s="99">
        <f t="shared" si="21"/>
        <v>0.38005390835579517</v>
      </c>
      <c r="BC26" s="32" t="str">
        <f t="shared" si="22"/>
        <v>柏原市</v>
      </c>
      <c r="BD26" s="99">
        <f t="shared" si="23"/>
        <v>0.62880618656355725</v>
      </c>
      <c r="BE26" s="32" t="str">
        <f t="shared" si="24"/>
        <v>吹田市</v>
      </c>
      <c r="BF26" s="99">
        <f t="shared" si="25"/>
        <v>0.13358240518821374</v>
      </c>
      <c r="BG26" s="32" t="str">
        <f t="shared" si="26"/>
        <v>八尾市</v>
      </c>
      <c r="BH26" s="99">
        <f t="shared" si="27"/>
        <v>0.16609324949578835</v>
      </c>
      <c r="BI26" s="32" t="str">
        <f t="shared" si="28"/>
        <v>忠岡町</v>
      </c>
      <c r="BJ26" s="99">
        <f t="shared" si="29"/>
        <v>5.4590570719602979E-2</v>
      </c>
      <c r="BK26" s="32" t="str">
        <f t="shared" si="30"/>
        <v>大阪市</v>
      </c>
      <c r="BL26" s="99">
        <f t="shared" si="31"/>
        <v>0.43010065505671835</v>
      </c>
      <c r="BM26" s="32" t="str">
        <f t="shared" si="32"/>
        <v>高槻市</v>
      </c>
      <c r="BN26" s="99">
        <f t="shared" si="33"/>
        <v>0.39634991529339286</v>
      </c>
      <c r="BO26" s="32" t="str">
        <f t="shared" si="34"/>
        <v>大東市</v>
      </c>
      <c r="BP26" s="99">
        <f t="shared" si="35"/>
        <v>0.59542891065598103</v>
      </c>
      <c r="BR26" s="124">
        <f t="shared" si="36"/>
        <v>0.24049022325424993</v>
      </c>
      <c r="BS26" s="124">
        <f t="shared" si="37"/>
        <v>0.37096641984753681</v>
      </c>
      <c r="BT26" s="124">
        <f t="shared" si="38"/>
        <v>0.62650230144629881</v>
      </c>
      <c r="BU26" s="124">
        <f t="shared" si="39"/>
        <v>0.13558844512707724</v>
      </c>
      <c r="BV26" s="124">
        <f t="shared" si="40"/>
        <v>0.1679962906899044</v>
      </c>
      <c r="BW26" s="124">
        <f t="shared" si="41"/>
        <v>5.1131223776382718E-2</v>
      </c>
      <c r="BX26" s="124">
        <f t="shared" si="42"/>
        <v>0.42975443383356071</v>
      </c>
      <c r="BY26" s="124">
        <f t="shared" si="43"/>
        <v>0.39949212212154439</v>
      </c>
      <c r="BZ26" s="124">
        <f t="shared" si="44"/>
        <v>0.6083648287875274</v>
      </c>
      <c r="CA26" s="106">
        <v>0</v>
      </c>
    </row>
    <row r="27" spans="2:79">
      <c r="B27" s="54">
        <v>22</v>
      </c>
      <c r="C27" s="47" t="s">
        <v>63</v>
      </c>
      <c r="D27" s="104">
        <v>1627</v>
      </c>
      <c r="E27" s="105">
        <v>422</v>
      </c>
      <c r="F27" s="55">
        <f t="shared" si="1"/>
        <v>0.25937307928703135</v>
      </c>
      <c r="G27" s="104">
        <v>574</v>
      </c>
      <c r="H27" s="105">
        <v>212</v>
      </c>
      <c r="I27" s="55">
        <f t="shared" si="2"/>
        <v>0.36933797909407667</v>
      </c>
      <c r="J27" s="104">
        <v>1627</v>
      </c>
      <c r="K27" s="105">
        <v>997</v>
      </c>
      <c r="L27" s="55">
        <f t="shared" si="3"/>
        <v>0.61278426551936083</v>
      </c>
      <c r="M27" s="104">
        <v>1626</v>
      </c>
      <c r="N27" s="105">
        <v>241</v>
      </c>
      <c r="O27" s="55">
        <f t="shared" si="4"/>
        <v>0.14821648216482164</v>
      </c>
      <c r="P27" s="104">
        <v>1627</v>
      </c>
      <c r="Q27" s="105">
        <v>315</v>
      </c>
      <c r="R27" s="55">
        <f t="shared" si="5"/>
        <v>0.19360786724031961</v>
      </c>
      <c r="S27" s="104">
        <v>1627</v>
      </c>
      <c r="T27" s="105">
        <v>83</v>
      </c>
      <c r="U27" s="55">
        <f t="shared" si="6"/>
        <v>5.1014136447449294E-2</v>
      </c>
      <c r="V27" s="104">
        <v>1609</v>
      </c>
      <c r="W27" s="105">
        <v>670</v>
      </c>
      <c r="X27" s="55">
        <f t="shared" si="7"/>
        <v>0.41640770665009325</v>
      </c>
      <c r="Y27" s="104">
        <v>1348</v>
      </c>
      <c r="Z27" s="105">
        <v>549</v>
      </c>
      <c r="AA27" s="55">
        <f t="shared" si="8"/>
        <v>0.40727002967359049</v>
      </c>
      <c r="AB27" s="104">
        <v>1627</v>
      </c>
      <c r="AC27" s="105">
        <v>944</v>
      </c>
      <c r="AD27" s="55">
        <f t="shared" si="9"/>
        <v>0.58020897357098955</v>
      </c>
      <c r="AE27" s="57"/>
      <c r="AF27" s="97" t="s">
        <v>22</v>
      </c>
      <c r="AG27" s="152">
        <f t="shared" si="10"/>
        <v>0.2525497814473045</v>
      </c>
      <c r="AH27" s="97" t="s">
        <v>22</v>
      </c>
      <c r="AI27" s="152">
        <f t="shared" si="11"/>
        <v>0.53846153846153844</v>
      </c>
      <c r="AJ27" s="97" t="s">
        <v>22</v>
      </c>
      <c r="AK27" s="152">
        <f t="shared" si="12"/>
        <v>0.62880618656355725</v>
      </c>
      <c r="AL27" s="97" t="s">
        <v>22</v>
      </c>
      <c r="AM27" s="152">
        <f t="shared" si="13"/>
        <v>0.12469792170130498</v>
      </c>
      <c r="AN27" s="97" t="s">
        <v>22</v>
      </c>
      <c r="AO27" s="152">
        <f t="shared" si="14"/>
        <v>0.17254712421459642</v>
      </c>
      <c r="AP27" s="97" t="s">
        <v>22</v>
      </c>
      <c r="AQ27" s="152">
        <f t="shared" si="15"/>
        <v>6.0898985016916388E-2</v>
      </c>
      <c r="AR27" s="97" t="s">
        <v>22</v>
      </c>
      <c r="AS27" s="152">
        <f t="shared" si="16"/>
        <v>0.41807636539391008</v>
      </c>
      <c r="AT27" s="97" t="s">
        <v>22</v>
      </c>
      <c r="AU27" s="152">
        <f t="shared" si="17"/>
        <v>0.37371134020618557</v>
      </c>
      <c r="AV27" s="97" t="s">
        <v>22</v>
      </c>
      <c r="AW27" s="152">
        <f t="shared" si="18"/>
        <v>0.58820686321894633</v>
      </c>
      <c r="AY27" s="32" t="str">
        <f t="shared" si="19"/>
        <v>堺市</v>
      </c>
      <c r="AZ27" s="99">
        <f t="shared" si="0"/>
        <v>0.23921091333231909</v>
      </c>
      <c r="BA27" s="32" t="str">
        <f t="shared" si="20"/>
        <v>寝屋川市</v>
      </c>
      <c r="BB27" s="99">
        <f t="shared" si="21"/>
        <v>0.37893732103086225</v>
      </c>
      <c r="BC27" s="32" t="str">
        <f t="shared" si="22"/>
        <v>熊取町</v>
      </c>
      <c r="BD27" s="99">
        <f t="shared" si="23"/>
        <v>0.62713675213675213</v>
      </c>
      <c r="BE27" s="32" t="str">
        <f t="shared" si="24"/>
        <v>大阪市</v>
      </c>
      <c r="BF27" s="99">
        <f t="shared" si="25"/>
        <v>0.13252434935334503</v>
      </c>
      <c r="BG27" s="32" t="str">
        <f t="shared" si="26"/>
        <v>寝屋川市</v>
      </c>
      <c r="BH27" s="99">
        <f t="shared" si="27"/>
        <v>0.16607245543415755</v>
      </c>
      <c r="BI27" s="32" t="str">
        <f t="shared" si="28"/>
        <v>八尾市</v>
      </c>
      <c r="BJ27" s="99">
        <f t="shared" si="29"/>
        <v>5.3986710963455149E-2</v>
      </c>
      <c r="BK27" s="32" t="str">
        <f t="shared" si="30"/>
        <v>茨木市</v>
      </c>
      <c r="BL27" s="99">
        <f t="shared" si="31"/>
        <v>0.42591145833333333</v>
      </c>
      <c r="BM27" s="32" t="str">
        <f t="shared" si="32"/>
        <v>茨木市</v>
      </c>
      <c r="BN27" s="99">
        <f t="shared" si="33"/>
        <v>0.39580419580419579</v>
      </c>
      <c r="BO27" s="32" t="str">
        <f t="shared" si="34"/>
        <v>千早赤阪村</v>
      </c>
      <c r="BP27" s="99">
        <f t="shared" si="35"/>
        <v>0.5938375350140056</v>
      </c>
      <c r="BR27" s="124">
        <f t="shared" si="36"/>
        <v>0.24049022325424993</v>
      </c>
      <c r="BS27" s="124">
        <f t="shared" si="37"/>
        <v>0.37096641984753681</v>
      </c>
      <c r="BT27" s="124">
        <f t="shared" si="38"/>
        <v>0.62650230144629881</v>
      </c>
      <c r="BU27" s="124">
        <f t="shared" si="39"/>
        <v>0.13558844512707724</v>
      </c>
      <c r="BV27" s="124">
        <f t="shared" si="40"/>
        <v>0.1679962906899044</v>
      </c>
      <c r="BW27" s="124">
        <f t="shared" si="41"/>
        <v>5.1131223776382718E-2</v>
      </c>
      <c r="BX27" s="124">
        <f t="shared" si="42"/>
        <v>0.42975443383356071</v>
      </c>
      <c r="BY27" s="124">
        <f t="shared" si="43"/>
        <v>0.39949212212154439</v>
      </c>
      <c r="BZ27" s="124">
        <f t="shared" si="44"/>
        <v>0.6083648287875274</v>
      </c>
      <c r="CA27" s="106">
        <v>0</v>
      </c>
    </row>
    <row r="28" spans="2:79">
      <c r="B28" s="54">
        <v>23</v>
      </c>
      <c r="C28" s="47" t="s">
        <v>146</v>
      </c>
      <c r="D28" s="104">
        <v>2891</v>
      </c>
      <c r="E28" s="105">
        <v>766</v>
      </c>
      <c r="F28" s="55">
        <f t="shared" si="1"/>
        <v>0.26496022137668629</v>
      </c>
      <c r="G28" s="104">
        <v>704</v>
      </c>
      <c r="H28" s="105">
        <v>245</v>
      </c>
      <c r="I28" s="55">
        <f t="shared" si="2"/>
        <v>0.34801136363636365</v>
      </c>
      <c r="J28" s="104">
        <v>2891</v>
      </c>
      <c r="K28" s="105">
        <v>1653</v>
      </c>
      <c r="L28" s="55">
        <f t="shared" si="3"/>
        <v>0.57177447250086477</v>
      </c>
      <c r="M28" s="104">
        <v>2891</v>
      </c>
      <c r="N28" s="105">
        <v>352</v>
      </c>
      <c r="O28" s="55">
        <f t="shared" si="4"/>
        <v>0.12175717744725009</v>
      </c>
      <c r="P28" s="104">
        <v>2891</v>
      </c>
      <c r="Q28" s="105">
        <v>508</v>
      </c>
      <c r="R28" s="55">
        <f t="shared" si="5"/>
        <v>0.17571774472500865</v>
      </c>
      <c r="S28" s="104">
        <v>2891</v>
      </c>
      <c r="T28" s="105">
        <v>169</v>
      </c>
      <c r="U28" s="55">
        <f t="shared" si="6"/>
        <v>5.8457281217571773E-2</v>
      </c>
      <c r="V28" s="104">
        <v>2890</v>
      </c>
      <c r="W28" s="105">
        <v>1246</v>
      </c>
      <c r="X28" s="55">
        <f t="shared" si="7"/>
        <v>0.43114186851211073</v>
      </c>
      <c r="Y28" s="104">
        <v>2491</v>
      </c>
      <c r="Z28" s="105">
        <v>1035</v>
      </c>
      <c r="AA28" s="55">
        <f t="shared" si="8"/>
        <v>0.41549578482537136</v>
      </c>
      <c r="AB28" s="104">
        <v>2891</v>
      </c>
      <c r="AC28" s="105">
        <v>1710</v>
      </c>
      <c r="AD28" s="55">
        <f t="shared" si="9"/>
        <v>0.59149083362158428</v>
      </c>
      <c r="AE28" s="57"/>
      <c r="AF28" s="97" t="s">
        <v>28</v>
      </c>
      <c r="AG28" s="152">
        <f t="shared" si="10"/>
        <v>0.23739629865985962</v>
      </c>
      <c r="AH28" s="97" t="s">
        <v>28</v>
      </c>
      <c r="AI28" s="152">
        <f t="shared" si="11"/>
        <v>0.49056603773584906</v>
      </c>
      <c r="AJ28" s="97" t="s">
        <v>28</v>
      </c>
      <c r="AK28" s="152">
        <f t="shared" si="12"/>
        <v>0.56091856261960449</v>
      </c>
      <c r="AL28" s="97" t="s">
        <v>28</v>
      </c>
      <c r="AM28" s="152">
        <f t="shared" si="13"/>
        <v>0.11928556240697427</v>
      </c>
      <c r="AN28" s="97" t="s">
        <v>28</v>
      </c>
      <c r="AO28" s="152">
        <f t="shared" si="14"/>
        <v>0.16797788645545397</v>
      </c>
      <c r="AP28" s="97" t="s">
        <v>28</v>
      </c>
      <c r="AQ28" s="152">
        <f t="shared" si="15"/>
        <v>4.9117584520518814E-2</v>
      </c>
      <c r="AR28" s="97" t="s">
        <v>28</v>
      </c>
      <c r="AS28" s="152">
        <f t="shared" si="16"/>
        <v>0.44928768870933444</v>
      </c>
      <c r="AT28" s="97" t="s">
        <v>28</v>
      </c>
      <c r="AU28" s="152">
        <f t="shared" si="17"/>
        <v>0.37271589486858575</v>
      </c>
      <c r="AV28" s="97" t="s">
        <v>28</v>
      </c>
      <c r="AW28" s="152">
        <f t="shared" si="18"/>
        <v>0.58877312353816713</v>
      </c>
      <c r="AY28" s="32" t="str">
        <f t="shared" si="19"/>
        <v>羽曳野市</v>
      </c>
      <c r="AZ28" s="99">
        <f t="shared" si="0"/>
        <v>0.23739629865985962</v>
      </c>
      <c r="BA28" s="32" t="str">
        <f t="shared" si="20"/>
        <v>大東市</v>
      </c>
      <c r="BB28" s="99">
        <f t="shared" si="21"/>
        <v>0.3764490543014033</v>
      </c>
      <c r="BC28" s="32" t="str">
        <f t="shared" si="22"/>
        <v>交野市</v>
      </c>
      <c r="BD28" s="99">
        <f t="shared" si="23"/>
        <v>0.62652608213096561</v>
      </c>
      <c r="BE28" s="32" t="str">
        <f t="shared" si="24"/>
        <v>和泉市</v>
      </c>
      <c r="BF28" s="99">
        <f t="shared" si="25"/>
        <v>0.12907307813982916</v>
      </c>
      <c r="BG28" s="32" t="str">
        <f t="shared" si="26"/>
        <v>高石市</v>
      </c>
      <c r="BH28" s="99">
        <f t="shared" si="27"/>
        <v>0.16531961792799413</v>
      </c>
      <c r="BI28" s="32" t="str">
        <f t="shared" si="28"/>
        <v>堺市</v>
      </c>
      <c r="BJ28" s="99">
        <f t="shared" si="29"/>
        <v>5.3862149414211087E-2</v>
      </c>
      <c r="BK28" s="32" t="str">
        <f t="shared" si="30"/>
        <v>千早赤阪村</v>
      </c>
      <c r="BL28" s="99">
        <f t="shared" si="31"/>
        <v>0.42577030812324929</v>
      </c>
      <c r="BM28" s="32" t="str">
        <f t="shared" si="32"/>
        <v>千早赤阪村</v>
      </c>
      <c r="BN28" s="99">
        <f t="shared" si="33"/>
        <v>0.39498432601880878</v>
      </c>
      <c r="BO28" s="32" t="str">
        <f t="shared" si="34"/>
        <v>泉大津市</v>
      </c>
      <c r="BP28" s="99">
        <f t="shared" si="35"/>
        <v>0.59224661373190102</v>
      </c>
      <c r="BR28" s="124">
        <f t="shared" si="36"/>
        <v>0.24049022325424993</v>
      </c>
      <c r="BS28" s="124">
        <f t="shared" si="37"/>
        <v>0.37096641984753681</v>
      </c>
      <c r="BT28" s="124">
        <f t="shared" si="38"/>
        <v>0.62650230144629881</v>
      </c>
      <c r="BU28" s="124">
        <f t="shared" si="39"/>
        <v>0.13558844512707724</v>
      </c>
      <c r="BV28" s="124">
        <f t="shared" si="40"/>
        <v>0.1679962906899044</v>
      </c>
      <c r="BW28" s="124">
        <f t="shared" si="41"/>
        <v>5.1131223776382718E-2</v>
      </c>
      <c r="BX28" s="124">
        <f t="shared" si="42"/>
        <v>0.42975443383356071</v>
      </c>
      <c r="BY28" s="124">
        <f t="shared" si="43"/>
        <v>0.39949212212154439</v>
      </c>
      <c r="BZ28" s="124">
        <f t="shared" si="44"/>
        <v>0.6083648287875274</v>
      </c>
      <c r="CA28" s="106">
        <v>0</v>
      </c>
    </row>
    <row r="29" spans="2:79">
      <c r="B29" s="54">
        <v>24</v>
      </c>
      <c r="C29" s="47" t="s">
        <v>147</v>
      </c>
      <c r="D29" s="104">
        <v>927</v>
      </c>
      <c r="E29" s="105">
        <v>178</v>
      </c>
      <c r="F29" s="55">
        <f t="shared" si="1"/>
        <v>0.19201725997842503</v>
      </c>
      <c r="G29" s="104">
        <v>282</v>
      </c>
      <c r="H29" s="105">
        <v>89</v>
      </c>
      <c r="I29" s="55">
        <f t="shared" si="2"/>
        <v>0.31560283687943264</v>
      </c>
      <c r="J29" s="104">
        <v>927</v>
      </c>
      <c r="K29" s="105">
        <v>548</v>
      </c>
      <c r="L29" s="55">
        <f t="shared" si="3"/>
        <v>0.59115426105717372</v>
      </c>
      <c r="M29" s="104">
        <v>927</v>
      </c>
      <c r="N29" s="105">
        <v>115</v>
      </c>
      <c r="O29" s="55">
        <f t="shared" si="4"/>
        <v>0.12405609492988134</v>
      </c>
      <c r="P29" s="104">
        <v>927</v>
      </c>
      <c r="Q29" s="105">
        <v>155</v>
      </c>
      <c r="R29" s="55">
        <f t="shared" si="5"/>
        <v>0.16720604099244876</v>
      </c>
      <c r="S29" s="104">
        <v>927</v>
      </c>
      <c r="T29" s="105">
        <v>30</v>
      </c>
      <c r="U29" s="55">
        <f t="shared" si="6"/>
        <v>3.2362459546925564E-2</v>
      </c>
      <c r="V29" s="104">
        <v>926</v>
      </c>
      <c r="W29" s="105">
        <v>437</v>
      </c>
      <c r="X29" s="55">
        <f t="shared" si="7"/>
        <v>0.47192224622030238</v>
      </c>
      <c r="Y29" s="104">
        <v>753</v>
      </c>
      <c r="Z29" s="105">
        <v>275</v>
      </c>
      <c r="AA29" s="55">
        <f t="shared" si="8"/>
        <v>0.3652058432934927</v>
      </c>
      <c r="AB29" s="104">
        <v>927</v>
      </c>
      <c r="AC29" s="105">
        <v>516</v>
      </c>
      <c r="AD29" s="55">
        <f t="shared" si="9"/>
        <v>0.55663430420711979</v>
      </c>
      <c r="AE29" s="57"/>
      <c r="AF29" s="97" t="s">
        <v>17</v>
      </c>
      <c r="AG29" s="152">
        <f t="shared" si="10"/>
        <v>0.2836354961832061</v>
      </c>
      <c r="AH29" s="97" t="s">
        <v>17</v>
      </c>
      <c r="AI29" s="152">
        <f t="shared" si="11"/>
        <v>0.42975206611570249</v>
      </c>
      <c r="AJ29" s="97" t="s">
        <v>17</v>
      </c>
      <c r="AK29" s="152">
        <f t="shared" si="12"/>
        <v>0.64718511450381677</v>
      </c>
      <c r="AL29" s="97" t="s">
        <v>17</v>
      </c>
      <c r="AM29" s="152">
        <f t="shared" si="13"/>
        <v>0.12744630071599045</v>
      </c>
      <c r="AN29" s="97" t="s">
        <v>17</v>
      </c>
      <c r="AO29" s="152">
        <f t="shared" si="14"/>
        <v>0.19155534351145037</v>
      </c>
      <c r="AP29" s="97" t="s">
        <v>17</v>
      </c>
      <c r="AQ29" s="152">
        <f t="shared" si="15"/>
        <v>5.9875954198473282E-2</v>
      </c>
      <c r="AR29" s="97" t="s">
        <v>17</v>
      </c>
      <c r="AS29" s="152">
        <f t="shared" si="16"/>
        <v>0.39002862595419846</v>
      </c>
      <c r="AT29" s="97" t="s">
        <v>17</v>
      </c>
      <c r="AU29" s="152">
        <f t="shared" si="17"/>
        <v>0.4421983575489577</v>
      </c>
      <c r="AV29" s="97" t="s">
        <v>17</v>
      </c>
      <c r="AW29" s="152">
        <f t="shared" si="18"/>
        <v>0.60066793893129766</v>
      </c>
      <c r="AY29" s="32" t="str">
        <f t="shared" si="19"/>
        <v>藤井寺市</v>
      </c>
      <c r="AZ29" s="99">
        <f t="shared" si="0"/>
        <v>0.23469721767594107</v>
      </c>
      <c r="BA29" s="32" t="str">
        <f t="shared" si="20"/>
        <v>堺市</v>
      </c>
      <c r="BB29" s="99">
        <f t="shared" si="21"/>
        <v>0.37603206412825652</v>
      </c>
      <c r="BC29" s="32" t="str">
        <f t="shared" si="22"/>
        <v>岸和田市</v>
      </c>
      <c r="BD29" s="99">
        <f t="shared" si="23"/>
        <v>0.62494161606725829</v>
      </c>
      <c r="BE29" s="32" t="str">
        <f t="shared" si="24"/>
        <v>豊中市</v>
      </c>
      <c r="BF29" s="99">
        <f t="shared" si="25"/>
        <v>0.1280144481036864</v>
      </c>
      <c r="BG29" s="32" t="str">
        <f t="shared" si="26"/>
        <v>池田市</v>
      </c>
      <c r="BH29" s="99">
        <f t="shared" si="27"/>
        <v>0.16482359136387573</v>
      </c>
      <c r="BI29" s="32" t="str">
        <f t="shared" si="28"/>
        <v>阪南市</v>
      </c>
      <c r="BJ29" s="99">
        <f t="shared" si="29"/>
        <v>5.3588516746411484E-2</v>
      </c>
      <c r="BK29" s="32" t="str">
        <f t="shared" si="30"/>
        <v>大東市</v>
      </c>
      <c r="BL29" s="99">
        <f t="shared" si="31"/>
        <v>0.42564559216384684</v>
      </c>
      <c r="BM29" s="32" t="str">
        <f t="shared" si="32"/>
        <v>吹田市</v>
      </c>
      <c r="BN29" s="99">
        <f t="shared" si="33"/>
        <v>0.39190620806554133</v>
      </c>
      <c r="BO29" s="32" t="str">
        <f t="shared" si="34"/>
        <v>大阪市</v>
      </c>
      <c r="BP29" s="99">
        <f t="shared" si="35"/>
        <v>0.59065868263473054</v>
      </c>
      <c r="BR29" s="124">
        <f t="shared" si="36"/>
        <v>0.24049022325424993</v>
      </c>
      <c r="BS29" s="124">
        <f t="shared" si="37"/>
        <v>0.37096641984753681</v>
      </c>
      <c r="BT29" s="124">
        <f t="shared" si="38"/>
        <v>0.62650230144629881</v>
      </c>
      <c r="BU29" s="124">
        <f t="shared" si="39"/>
        <v>0.13558844512707724</v>
      </c>
      <c r="BV29" s="124">
        <f t="shared" si="40"/>
        <v>0.1679962906899044</v>
      </c>
      <c r="BW29" s="124">
        <f t="shared" si="41"/>
        <v>5.1131223776382718E-2</v>
      </c>
      <c r="BX29" s="124">
        <f t="shared" si="42"/>
        <v>0.42975443383356071</v>
      </c>
      <c r="BY29" s="124">
        <f t="shared" si="43"/>
        <v>0.39949212212154439</v>
      </c>
      <c r="BZ29" s="124">
        <f t="shared" si="44"/>
        <v>0.6083648287875274</v>
      </c>
      <c r="CA29" s="106">
        <v>0</v>
      </c>
    </row>
    <row r="30" spans="2:79">
      <c r="B30" s="54">
        <v>25</v>
      </c>
      <c r="C30" s="47" t="s">
        <v>148</v>
      </c>
      <c r="D30" s="104">
        <v>943</v>
      </c>
      <c r="E30" s="105">
        <v>192</v>
      </c>
      <c r="F30" s="55">
        <f t="shared" si="1"/>
        <v>0.20360551431601273</v>
      </c>
      <c r="G30" s="104">
        <v>197</v>
      </c>
      <c r="H30" s="105">
        <v>59</v>
      </c>
      <c r="I30" s="55">
        <f t="shared" si="2"/>
        <v>0.29949238578680204</v>
      </c>
      <c r="J30" s="104">
        <v>943</v>
      </c>
      <c r="K30" s="105">
        <v>561</v>
      </c>
      <c r="L30" s="55">
        <f t="shared" si="3"/>
        <v>0.59490986214209973</v>
      </c>
      <c r="M30" s="104">
        <v>943</v>
      </c>
      <c r="N30" s="105">
        <v>135</v>
      </c>
      <c r="O30" s="55">
        <f t="shared" si="4"/>
        <v>0.14316012725344646</v>
      </c>
      <c r="P30" s="104">
        <v>942</v>
      </c>
      <c r="Q30" s="105">
        <v>149</v>
      </c>
      <c r="R30" s="55">
        <f t="shared" si="5"/>
        <v>0.15817409766454352</v>
      </c>
      <c r="S30" s="104">
        <v>942</v>
      </c>
      <c r="T30" s="105">
        <v>33</v>
      </c>
      <c r="U30" s="55">
        <f t="shared" si="6"/>
        <v>3.5031847133757961E-2</v>
      </c>
      <c r="V30" s="104">
        <v>942</v>
      </c>
      <c r="W30" s="105">
        <v>443</v>
      </c>
      <c r="X30" s="55">
        <f t="shared" si="7"/>
        <v>0.47027600849256901</v>
      </c>
      <c r="Y30" s="104">
        <v>840</v>
      </c>
      <c r="Z30" s="105">
        <v>309</v>
      </c>
      <c r="AA30" s="55">
        <f t="shared" si="8"/>
        <v>0.36785714285714288</v>
      </c>
      <c r="AB30" s="104">
        <v>942</v>
      </c>
      <c r="AC30" s="105">
        <v>547</v>
      </c>
      <c r="AD30" s="55">
        <f t="shared" si="9"/>
        <v>0.58067940552016983</v>
      </c>
      <c r="AE30" s="57"/>
      <c r="AF30" s="97" t="s">
        <v>10</v>
      </c>
      <c r="AG30" s="152">
        <f t="shared" si="10"/>
        <v>0.23117647058823529</v>
      </c>
      <c r="AH30" s="97" t="s">
        <v>10</v>
      </c>
      <c r="AI30" s="152">
        <f t="shared" si="11"/>
        <v>0.3380281690140845</v>
      </c>
      <c r="AJ30" s="97" t="s">
        <v>10</v>
      </c>
      <c r="AK30" s="152">
        <f t="shared" si="12"/>
        <v>0.63861094761624482</v>
      </c>
      <c r="AL30" s="97" t="s">
        <v>10</v>
      </c>
      <c r="AM30" s="152">
        <f t="shared" si="13"/>
        <v>0.12772218952324896</v>
      </c>
      <c r="AN30" s="97" t="s">
        <v>10</v>
      </c>
      <c r="AO30" s="152">
        <f t="shared" si="14"/>
        <v>0.16843345111896349</v>
      </c>
      <c r="AP30" s="97" t="s">
        <v>10</v>
      </c>
      <c r="AQ30" s="152">
        <f t="shared" si="15"/>
        <v>6.0070671378091869E-2</v>
      </c>
      <c r="AR30" s="97" t="s">
        <v>10</v>
      </c>
      <c r="AS30" s="152">
        <f t="shared" si="16"/>
        <v>0.40129640542133177</v>
      </c>
      <c r="AT30" s="97" t="s">
        <v>10</v>
      </c>
      <c r="AU30" s="152">
        <f t="shared" si="17"/>
        <v>0.41614906832298137</v>
      </c>
      <c r="AV30" s="97" t="s">
        <v>10</v>
      </c>
      <c r="AW30" s="152">
        <f t="shared" si="18"/>
        <v>0.56932153392330387</v>
      </c>
      <c r="AY30" s="32" t="str">
        <f t="shared" si="19"/>
        <v>富田林市</v>
      </c>
      <c r="AZ30" s="99">
        <f t="shared" si="0"/>
        <v>0.23292547274749723</v>
      </c>
      <c r="BA30" s="32" t="str">
        <f t="shared" si="20"/>
        <v>高槻市</v>
      </c>
      <c r="BB30" s="99">
        <f t="shared" si="21"/>
        <v>0.37574040690187999</v>
      </c>
      <c r="BC30" s="32" t="str">
        <f t="shared" si="22"/>
        <v>枚方市</v>
      </c>
      <c r="BD30" s="99">
        <f t="shared" si="23"/>
        <v>0.62445751760054002</v>
      </c>
      <c r="BE30" s="32" t="str">
        <f t="shared" si="24"/>
        <v>摂津市</v>
      </c>
      <c r="BF30" s="99">
        <f t="shared" si="25"/>
        <v>0.12772218952324896</v>
      </c>
      <c r="BG30" s="32" t="str">
        <f t="shared" si="26"/>
        <v>泉佐野市</v>
      </c>
      <c r="BH30" s="99">
        <f t="shared" si="27"/>
        <v>0.16378908072795148</v>
      </c>
      <c r="BI30" s="32" t="str">
        <f t="shared" si="28"/>
        <v>寝屋川市</v>
      </c>
      <c r="BJ30" s="99">
        <f t="shared" si="29"/>
        <v>5.1178838412880963E-2</v>
      </c>
      <c r="BK30" s="32" t="str">
        <f t="shared" si="30"/>
        <v>熊取町</v>
      </c>
      <c r="BL30" s="99">
        <f t="shared" si="31"/>
        <v>0.42200854700854701</v>
      </c>
      <c r="BM30" s="32" t="str">
        <f t="shared" si="32"/>
        <v>豊能町</v>
      </c>
      <c r="BN30" s="99">
        <f t="shared" si="33"/>
        <v>0.3905511811023622</v>
      </c>
      <c r="BO30" s="32" t="str">
        <f t="shared" si="34"/>
        <v>羽曳野市</v>
      </c>
      <c r="BP30" s="99">
        <f t="shared" si="35"/>
        <v>0.58877312353816713</v>
      </c>
      <c r="BR30" s="124">
        <f t="shared" si="36"/>
        <v>0.24049022325424993</v>
      </c>
      <c r="BS30" s="124">
        <f t="shared" si="37"/>
        <v>0.37096641984753681</v>
      </c>
      <c r="BT30" s="124">
        <f t="shared" si="38"/>
        <v>0.62650230144629881</v>
      </c>
      <c r="BU30" s="124">
        <f t="shared" si="39"/>
        <v>0.13558844512707724</v>
      </c>
      <c r="BV30" s="124">
        <f t="shared" si="40"/>
        <v>0.1679962906899044</v>
      </c>
      <c r="BW30" s="124">
        <f t="shared" si="41"/>
        <v>5.1131223776382718E-2</v>
      </c>
      <c r="BX30" s="124">
        <f t="shared" si="42"/>
        <v>0.42975443383356071</v>
      </c>
      <c r="BY30" s="124">
        <f t="shared" si="43"/>
        <v>0.39949212212154439</v>
      </c>
      <c r="BZ30" s="124">
        <f t="shared" si="44"/>
        <v>0.6083648287875274</v>
      </c>
      <c r="CA30" s="106">
        <v>0</v>
      </c>
    </row>
    <row r="31" spans="2:79">
      <c r="B31" s="54">
        <v>26</v>
      </c>
      <c r="C31" s="47" t="s">
        <v>35</v>
      </c>
      <c r="D31" s="104">
        <v>19719</v>
      </c>
      <c r="E31" s="105">
        <v>4717</v>
      </c>
      <c r="F31" s="55">
        <f t="shared" si="1"/>
        <v>0.23921091333231909</v>
      </c>
      <c r="G31" s="104">
        <v>12475</v>
      </c>
      <c r="H31" s="105">
        <v>4691</v>
      </c>
      <c r="I31" s="55">
        <f t="shared" si="2"/>
        <v>0.37603206412825652</v>
      </c>
      <c r="J31" s="104">
        <v>19722</v>
      </c>
      <c r="K31" s="105">
        <v>12809</v>
      </c>
      <c r="L31" s="55">
        <f t="shared" si="3"/>
        <v>0.64947774059426022</v>
      </c>
      <c r="M31" s="104">
        <v>19720</v>
      </c>
      <c r="N31" s="105">
        <v>2959</v>
      </c>
      <c r="O31" s="55">
        <f t="shared" si="4"/>
        <v>0.15005070993914807</v>
      </c>
      <c r="P31" s="104">
        <v>19717</v>
      </c>
      <c r="Q31" s="105">
        <v>3641</v>
      </c>
      <c r="R31" s="55">
        <f t="shared" si="5"/>
        <v>0.18466298118375007</v>
      </c>
      <c r="S31" s="104">
        <v>19717</v>
      </c>
      <c r="T31" s="105">
        <v>1062</v>
      </c>
      <c r="U31" s="55">
        <f t="shared" si="6"/>
        <v>5.3862149414211087E-2</v>
      </c>
      <c r="V31" s="104">
        <v>19716</v>
      </c>
      <c r="W31" s="105">
        <v>8533</v>
      </c>
      <c r="X31" s="55">
        <f t="shared" si="7"/>
        <v>0.43279569892473119</v>
      </c>
      <c r="Y31" s="104">
        <v>18946</v>
      </c>
      <c r="Z31" s="105">
        <v>8278</v>
      </c>
      <c r="AA31" s="55">
        <f t="shared" si="8"/>
        <v>0.43692600021112638</v>
      </c>
      <c r="AB31" s="104">
        <v>19673</v>
      </c>
      <c r="AC31" s="105">
        <v>12041</v>
      </c>
      <c r="AD31" s="55">
        <f t="shared" si="9"/>
        <v>0.61205713414324203</v>
      </c>
      <c r="AE31" s="57"/>
      <c r="AF31" s="97" t="s">
        <v>49</v>
      </c>
      <c r="AG31" s="152">
        <f t="shared" si="10"/>
        <v>0.21601763409257899</v>
      </c>
      <c r="AH31" s="97" t="s">
        <v>49</v>
      </c>
      <c r="AI31" s="152">
        <f t="shared" si="11"/>
        <v>0.48</v>
      </c>
      <c r="AJ31" s="97" t="s">
        <v>49</v>
      </c>
      <c r="AK31" s="152">
        <f t="shared" si="12"/>
        <v>0.60323291697281411</v>
      </c>
      <c r="AL31" s="97" t="s">
        <v>49</v>
      </c>
      <c r="AM31" s="152">
        <f t="shared" si="13"/>
        <v>0.14107274063188832</v>
      </c>
      <c r="AN31" s="97" t="s">
        <v>49</v>
      </c>
      <c r="AO31" s="152">
        <f t="shared" si="14"/>
        <v>0.16531961792799413</v>
      </c>
      <c r="AP31" s="97" t="s">
        <v>49</v>
      </c>
      <c r="AQ31" s="152">
        <f t="shared" si="15"/>
        <v>4.1146216017634095E-2</v>
      </c>
      <c r="AR31" s="97" t="s">
        <v>49</v>
      </c>
      <c r="AS31" s="152">
        <f t="shared" si="16"/>
        <v>0.44097995545657015</v>
      </c>
      <c r="AT31" s="97" t="s">
        <v>49</v>
      </c>
      <c r="AU31" s="152">
        <f t="shared" si="17"/>
        <v>0.39809193408499566</v>
      </c>
      <c r="AV31" s="97" t="s">
        <v>49</v>
      </c>
      <c r="AW31" s="152">
        <f t="shared" si="18"/>
        <v>0.61939750183688469</v>
      </c>
      <c r="AY31" s="32" t="str">
        <f t="shared" si="19"/>
        <v>高槻市</v>
      </c>
      <c r="AZ31" s="99">
        <f t="shared" si="0"/>
        <v>0.23264874859671136</v>
      </c>
      <c r="BA31" s="32" t="str">
        <f t="shared" si="20"/>
        <v>東大阪市</v>
      </c>
      <c r="BB31" s="99">
        <f t="shared" si="21"/>
        <v>0.37524785194976867</v>
      </c>
      <c r="BC31" s="32" t="str">
        <f t="shared" si="22"/>
        <v>豊能町</v>
      </c>
      <c r="BD31" s="99">
        <f t="shared" si="23"/>
        <v>0.6211121583411876</v>
      </c>
      <c r="BE31" s="32" t="str">
        <f t="shared" si="24"/>
        <v>八尾市</v>
      </c>
      <c r="BF31" s="99">
        <f t="shared" si="25"/>
        <v>0.12751598389770305</v>
      </c>
      <c r="BG31" s="32" t="str">
        <f t="shared" si="26"/>
        <v>泉南市</v>
      </c>
      <c r="BH31" s="99">
        <f t="shared" si="27"/>
        <v>0.16227758007117438</v>
      </c>
      <c r="BI31" s="32" t="str">
        <f t="shared" si="28"/>
        <v>富田林市</v>
      </c>
      <c r="BJ31" s="99">
        <f t="shared" si="29"/>
        <v>5.0968172713109279E-2</v>
      </c>
      <c r="BK31" s="32" t="str">
        <f t="shared" si="30"/>
        <v>岬町</v>
      </c>
      <c r="BL31" s="99">
        <f t="shared" si="31"/>
        <v>0.4212218649517685</v>
      </c>
      <c r="BM31" s="32" t="str">
        <f t="shared" si="32"/>
        <v>豊中市</v>
      </c>
      <c r="BN31" s="99">
        <f t="shared" si="33"/>
        <v>0.39033170480843404</v>
      </c>
      <c r="BO31" s="32" t="str">
        <f t="shared" si="34"/>
        <v>柏原市</v>
      </c>
      <c r="BP31" s="99">
        <f t="shared" si="35"/>
        <v>0.58820686321894633</v>
      </c>
      <c r="BR31" s="124">
        <f t="shared" si="36"/>
        <v>0.24049022325424993</v>
      </c>
      <c r="BS31" s="124">
        <f t="shared" si="37"/>
        <v>0.37096641984753681</v>
      </c>
      <c r="BT31" s="124">
        <f t="shared" si="38"/>
        <v>0.62650230144629881</v>
      </c>
      <c r="BU31" s="124">
        <f t="shared" si="39"/>
        <v>0.13558844512707724</v>
      </c>
      <c r="BV31" s="124">
        <f t="shared" si="40"/>
        <v>0.1679962906899044</v>
      </c>
      <c r="BW31" s="124">
        <f t="shared" si="41"/>
        <v>5.1131223776382718E-2</v>
      </c>
      <c r="BX31" s="124">
        <f t="shared" si="42"/>
        <v>0.42975443383356071</v>
      </c>
      <c r="BY31" s="124">
        <f t="shared" si="43"/>
        <v>0.39949212212154439</v>
      </c>
      <c r="BZ31" s="124">
        <f t="shared" si="44"/>
        <v>0.6083648287875274</v>
      </c>
      <c r="CA31" s="106">
        <v>0</v>
      </c>
    </row>
    <row r="32" spans="2:79">
      <c r="B32" s="54">
        <v>27</v>
      </c>
      <c r="C32" s="47" t="s">
        <v>36</v>
      </c>
      <c r="D32" s="104">
        <v>2831</v>
      </c>
      <c r="E32" s="105">
        <v>769</v>
      </c>
      <c r="F32" s="55">
        <f t="shared" si="1"/>
        <v>0.27163546450017662</v>
      </c>
      <c r="G32" s="104">
        <v>1909</v>
      </c>
      <c r="H32" s="105">
        <v>749</v>
      </c>
      <c r="I32" s="55">
        <f t="shared" si="2"/>
        <v>0.39235201676270298</v>
      </c>
      <c r="J32" s="104">
        <v>2831</v>
      </c>
      <c r="K32" s="105">
        <v>1800</v>
      </c>
      <c r="L32" s="55">
        <f t="shared" si="3"/>
        <v>0.63581773225008831</v>
      </c>
      <c r="M32" s="104">
        <v>2831</v>
      </c>
      <c r="N32" s="105">
        <v>472</v>
      </c>
      <c r="O32" s="55">
        <f t="shared" si="4"/>
        <v>0.16672553867891204</v>
      </c>
      <c r="P32" s="104">
        <v>2831</v>
      </c>
      <c r="Q32" s="105">
        <v>592</v>
      </c>
      <c r="R32" s="55">
        <f t="shared" si="5"/>
        <v>0.20911338749558461</v>
      </c>
      <c r="S32" s="104">
        <v>2831</v>
      </c>
      <c r="T32" s="105">
        <v>151</v>
      </c>
      <c r="U32" s="55">
        <f t="shared" si="6"/>
        <v>5.3338043094312962E-2</v>
      </c>
      <c r="V32" s="104">
        <v>2831</v>
      </c>
      <c r="W32" s="105">
        <v>1138</v>
      </c>
      <c r="X32" s="55">
        <f t="shared" si="7"/>
        <v>0.40197809961144471</v>
      </c>
      <c r="Y32" s="104">
        <v>2724</v>
      </c>
      <c r="Z32" s="105">
        <v>1252</v>
      </c>
      <c r="AA32" s="55">
        <f t="shared" si="8"/>
        <v>0.45961820851688695</v>
      </c>
      <c r="AB32" s="104">
        <v>2805</v>
      </c>
      <c r="AC32" s="105">
        <v>1719</v>
      </c>
      <c r="AD32" s="55">
        <f t="shared" si="9"/>
        <v>0.61283422459893044</v>
      </c>
      <c r="AE32" s="57"/>
      <c r="AF32" s="97" t="s">
        <v>29</v>
      </c>
      <c r="AG32" s="152">
        <f t="shared" si="10"/>
        <v>0.23469721767594107</v>
      </c>
      <c r="AH32" s="97" t="s">
        <v>29</v>
      </c>
      <c r="AI32" s="152">
        <f t="shared" si="11"/>
        <v>0</v>
      </c>
      <c r="AJ32" s="97" t="s">
        <v>29</v>
      </c>
      <c r="AK32" s="152">
        <f t="shared" si="12"/>
        <v>0.54429552141222626</v>
      </c>
      <c r="AL32" s="97" t="s">
        <v>29</v>
      </c>
      <c r="AM32" s="152">
        <f t="shared" si="13"/>
        <v>8.761033017325924E-2</v>
      </c>
      <c r="AN32" s="97" t="s">
        <v>29</v>
      </c>
      <c r="AO32" s="152">
        <f t="shared" si="14"/>
        <v>0.16116377901274925</v>
      </c>
      <c r="AP32" s="97" t="s">
        <v>29</v>
      </c>
      <c r="AQ32" s="152">
        <f t="shared" si="15"/>
        <v>6.0804184373978422E-2</v>
      </c>
      <c r="AR32" s="97" t="s">
        <v>29</v>
      </c>
      <c r="AS32" s="152">
        <f t="shared" si="16"/>
        <v>0.39391958156260215</v>
      </c>
      <c r="AT32" s="97" t="s">
        <v>29</v>
      </c>
      <c r="AU32" s="152">
        <f t="shared" si="17"/>
        <v>0.38149649834131955</v>
      </c>
      <c r="AV32" s="97" t="s">
        <v>29</v>
      </c>
      <c r="AW32" s="152">
        <f t="shared" si="18"/>
        <v>0.6002616944717043</v>
      </c>
      <c r="AY32" s="32" t="str">
        <f t="shared" si="19"/>
        <v>摂津市</v>
      </c>
      <c r="AZ32" s="99">
        <f t="shared" si="0"/>
        <v>0.23117647058823529</v>
      </c>
      <c r="BA32" s="32" t="str">
        <f t="shared" si="20"/>
        <v>八尾市</v>
      </c>
      <c r="BB32" s="99">
        <f t="shared" si="21"/>
        <v>0.37244201909959074</v>
      </c>
      <c r="BC32" s="32" t="str">
        <f t="shared" si="22"/>
        <v>大阪市</v>
      </c>
      <c r="BD32" s="99">
        <f t="shared" si="23"/>
        <v>0.62085572880634343</v>
      </c>
      <c r="BE32" s="32" t="str">
        <f t="shared" si="24"/>
        <v>門真市</v>
      </c>
      <c r="BF32" s="99">
        <f t="shared" si="25"/>
        <v>0.12744630071599045</v>
      </c>
      <c r="BG32" s="32" t="str">
        <f t="shared" si="26"/>
        <v>豊中市</v>
      </c>
      <c r="BH32" s="99">
        <f t="shared" si="27"/>
        <v>0.16159999999999999</v>
      </c>
      <c r="BI32" s="32" t="str">
        <f t="shared" si="28"/>
        <v>大阪市</v>
      </c>
      <c r="BJ32" s="99">
        <f t="shared" si="29"/>
        <v>5.0792890591741163E-2</v>
      </c>
      <c r="BK32" s="32" t="str">
        <f t="shared" si="30"/>
        <v>柏原市</v>
      </c>
      <c r="BL32" s="99">
        <f t="shared" si="31"/>
        <v>0.41807636539391008</v>
      </c>
      <c r="BM32" s="32" t="str">
        <f t="shared" si="32"/>
        <v>交野市</v>
      </c>
      <c r="BN32" s="99">
        <f t="shared" si="33"/>
        <v>0.39022881880024735</v>
      </c>
      <c r="BO32" s="32" t="str">
        <f t="shared" si="34"/>
        <v>交野市</v>
      </c>
      <c r="BP32" s="99">
        <f t="shared" si="35"/>
        <v>0.58682300390843101</v>
      </c>
      <c r="BR32" s="124">
        <f t="shared" si="36"/>
        <v>0.24049022325424993</v>
      </c>
      <c r="BS32" s="124">
        <f t="shared" si="37"/>
        <v>0.37096641984753681</v>
      </c>
      <c r="BT32" s="124">
        <f t="shared" si="38"/>
        <v>0.62650230144629881</v>
      </c>
      <c r="BU32" s="124">
        <f t="shared" si="39"/>
        <v>0.13558844512707724</v>
      </c>
      <c r="BV32" s="124">
        <f t="shared" si="40"/>
        <v>0.1679962906899044</v>
      </c>
      <c r="BW32" s="124">
        <f t="shared" si="41"/>
        <v>5.1131223776382718E-2</v>
      </c>
      <c r="BX32" s="124">
        <f t="shared" si="42"/>
        <v>0.42975443383356071</v>
      </c>
      <c r="BY32" s="124">
        <f t="shared" si="43"/>
        <v>0.39949212212154439</v>
      </c>
      <c r="BZ32" s="124">
        <f t="shared" si="44"/>
        <v>0.6083648287875274</v>
      </c>
      <c r="CA32" s="106">
        <v>0</v>
      </c>
    </row>
    <row r="33" spans="2:79">
      <c r="B33" s="54">
        <v>28</v>
      </c>
      <c r="C33" s="47" t="s">
        <v>37</v>
      </c>
      <c r="D33" s="104">
        <v>2503</v>
      </c>
      <c r="E33" s="105">
        <v>615</v>
      </c>
      <c r="F33" s="55">
        <f t="shared" si="1"/>
        <v>0.24570515381542149</v>
      </c>
      <c r="G33" s="104">
        <v>1482</v>
      </c>
      <c r="H33" s="105">
        <v>539</v>
      </c>
      <c r="I33" s="55">
        <f t="shared" si="2"/>
        <v>0.36369770580296895</v>
      </c>
      <c r="J33" s="104">
        <v>2502</v>
      </c>
      <c r="K33" s="105">
        <v>1642</v>
      </c>
      <c r="L33" s="55">
        <f t="shared" si="3"/>
        <v>0.65627498001598716</v>
      </c>
      <c r="M33" s="104">
        <v>2502</v>
      </c>
      <c r="N33" s="105">
        <v>303</v>
      </c>
      <c r="O33" s="55">
        <f t="shared" si="4"/>
        <v>0.1211031175059952</v>
      </c>
      <c r="P33" s="104">
        <v>2503</v>
      </c>
      <c r="Q33" s="105">
        <v>456</v>
      </c>
      <c r="R33" s="55">
        <f t="shared" si="5"/>
        <v>0.18218138234119058</v>
      </c>
      <c r="S33" s="104">
        <v>2503</v>
      </c>
      <c r="T33" s="105">
        <v>147</v>
      </c>
      <c r="U33" s="55">
        <f t="shared" si="6"/>
        <v>5.8729524570515383E-2</v>
      </c>
      <c r="V33" s="104">
        <v>2503</v>
      </c>
      <c r="W33" s="105">
        <v>1078</v>
      </c>
      <c r="X33" s="55">
        <f t="shared" si="7"/>
        <v>0.43068318018377949</v>
      </c>
      <c r="Y33" s="104">
        <v>2437</v>
      </c>
      <c r="Z33" s="105">
        <v>1065</v>
      </c>
      <c r="AA33" s="55">
        <f t="shared" si="8"/>
        <v>0.43701272055806317</v>
      </c>
      <c r="AB33" s="104">
        <v>2503</v>
      </c>
      <c r="AC33" s="105">
        <v>1516</v>
      </c>
      <c r="AD33" s="55">
        <f t="shared" si="9"/>
        <v>0.60567319216939675</v>
      </c>
      <c r="AE33" s="57"/>
      <c r="AF33" s="97" t="s">
        <v>23</v>
      </c>
      <c r="AG33" s="152">
        <f t="shared" si="10"/>
        <v>0.26501913795972709</v>
      </c>
      <c r="AH33" s="97" t="s">
        <v>23</v>
      </c>
      <c r="AI33" s="152">
        <f t="shared" si="11"/>
        <v>0.37524785194976867</v>
      </c>
      <c r="AJ33" s="97" t="s">
        <v>23</v>
      </c>
      <c r="AK33" s="152">
        <f t="shared" si="12"/>
        <v>0.68815504907669278</v>
      </c>
      <c r="AL33" s="97" t="s">
        <v>23</v>
      </c>
      <c r="AM33" s="152">
        <f t="shared" si="13"/>
        <v>0.14822824821161204</v>
      </c>
      <c r="AN33" s="97" t="s">
        <v>23</v>
      </c>
      <c r="AO33" s="152">
        <f t="shared" si="14"/>
        <v>0.17508109456874324</v>
      </c>
      <c r="AP33" s="97" t="s">
        <v>23</v>
      </c>
      <c r="AQ33" s="152">
        <f t="shared" si="15"/>
        <v>4.9738002162521833E-2</v>
      </c>
      <c r="AR33" s="97" t="s">
        <v>23</v>
      </c>
      <c r="AS33" s="152">
        <f t="shared" si="16"/>
        <v>0.45283176244891149</v>
      </c>
      <c r="AT33" s="97" t="s">
        <v>23</v>
      </c>
      <c r="AU33" s="152">
        <f t="shared" si="17"/>
        <v>0.35870776086149275</v>
      </c>
      <c r="AV33" s="97" t="s">
        <v>23</v>
      </c>
      <c r="AW33" s="152">
        <f t="shared" si="18"/>
        <v>0.5786890700382632</v>
      </c>
      <c r="AY33" s="32" t="str">
        <f t="shared" si="19"/>
        <v>枚方市</v>
      </c>
      <c r="AZ33" s="99">
        <f t="shared" si="0"/>
        <v>0.22880293238159544</v>
      </c>
      <c r="BA33" s="32" t="str">
        <f t="shared" si="20"/>
        <v>太子町</v>
      </c>
      <c r="BB33" s="99">
        <f t="shared" si="21"/>
        <v>0.37082066869300911</v>
      </c>
      <c r="BC33" s="32" t="str">
        <f t="shared" si="22"/>
        <v>高槻市</v>
      </c>
      <c r="BD33" s="99">
        <f t="shared" si="23"/>
        <v>0.61938721605916536</v>
      </c>
      <c r="BE33" s="32" t="str">
        <f t="shared" si="24"/>
        <v>泉大津市</v>
      </c>
      <c r="BF33" s="99">
        <f t="shared" si="25"/>
        <v>0.12558356676003735</v>
      </c>
      <c r="BG33" s="32" t="str">
        <f t="shared" si="26"/>
        <v>藤井寺市</v>
      </c>
      <c r="BH33" s="99">
        <f t="shared" si="27"/>
        <v>0.16116377901274925</v>
      </c>
      <c r="BI33" s="32" t="str">
        <f t="shared" si="28"/>
        <v>四條畷市</v>
      </c>
      <c r="BJ33" s="99">
        <f t="shared" si="29"/>
        <v>4.9808429118773943E-2</v>
      </c>
      <c r="BK33" s="32" t="str">
        <f t="shared" si="30"/>
        <v>岸和田市</v>
      </c>
      <c r="BL33" s="99">
        <f t="shared" si="31"/>
        <v>0.41499299392807099</v>
      </c>
      <c r="BM33" s="32" t="str">
        <f t="shared" si="32"/>
        <v>池田市</v>
      </c>
      <c r="BN33" s="99">
        <f t="shared" si="33"/>
        <v>0.38747553816046965</v>
      </c>
      <c r="BO33" s="32" t="str">
        <f t="shared" si="34"/>
        <v>八尾市</v>
      </c>
      <c r="BP33" s="99">
        <f t="shared" si="35"/>
        <v>0.58661604176554338</v>
      </c>
      <c r="BR33" s="124">
        <f t="shared" si="36"/>
        <v>0.24049022325424993</v>
      </c>
      <c r="BS33" s="124">
        <f t="shared" si="37"/>
        <v>0.37096641984753681</v>
      </c>
      <c r="BT33" s="124">
        <f t="shared" si="38"/>
        <v>0.62650230144629881</v>
      </c>
      <c r="BU33" s="124">
        <f t="shared" si="39"/>
        <v>0.13558844512707724</v>
      </c>
      <c r="BV33" s="124">
        <f t="shared" si="40"/>
        <v>0.1679962906899044</v>
      </c>
      <c r="BW33" s="124">
        <f t="shared" si="41"/>
        <v>5.1131223776382718E-2</v>
      </c>
      <c r="BX33" s="124">
        <f t="shared" si="42"/>
        <v>0.42975443383356071</v>
      </c>
      <c r="BY33" s="124">
        <f t="shared" si="43"/>
        <v>0.39949212212154439</v>
      </c>
      <c r="BZ33" s="124">
        <f t="shared" si="44"/>
        <v>0.6083648287875274</v>
      </c>
      <c r="CA33" s="106">
        <v>0</v>
      </c>
    </row>
    <row r="34" spans="2:79">
      <c r="B34" s="54">
        <v>29</v>
      </c>
      <c r="C34" s="47" t="s">
        <v>38</v>
      </c>
      <c r="D34" s="104">
        <v>2383</v>
      </c>
      <c r="E34" s="105">
        <v>533</v>
      </c>
      <c r="F34" s="55">
        <f t="shared" si="1"/>
        <v>0.22366764582459084</v>
      </c>
      <c r="G34" s="104">
        <v>2086</v>
      </c>
      <c r="H34" s="105">
        <v>773</v>
      </c>
      <c r="I34" s="55">
        <f t="shared" si="2"/>
        <v>0.37056567593480344</v>
      </c>
      <c r="J34" s="104">
        <v>2384</v>
      </c>
      <c r="K34" s="105">
        <v>1534</v>
      </c>
      <c r="L34" s="55">
        <f t="shared" si="3"/>
        <v>0.64345637583892612</v>
      </c>
      <c r="M34" s="104">
        <v>2383</v>
      </c>
      <c r="N34" s="105">
        <v>388</v>
      </c>
      <c r="O34" s="55">
        <f t="shared" si="4"/>
        <v>0.16281997482165339</v>
      </c>
      <c r="P34" s="104">
        <v>2380</v>
      </c>
      <c r="Q34" s="105">
        <v>444</v>
      </c>
      <c r="R34" s="55">
        <f t="shared" si="5"/>
        <v>0.1865546218487395</v>
      </c>
      <c r="S34" s="104">
        <v>2380</v>
      </c>
      <c r="T34" s="105">
        <v>118</v>
      </c>
      <c r="U34" s="55">
        <f t="shared" si="6"/>
        <v>4.9579831932773107E-2</v>
      </c>
      <c r="V34" s="104">
        <v>2380</v>
      </c>
      <c r="W34" s="105">
        <v>1069</v>
      </c>
      <c r="X34" s="55">
        <f t="shared" si="7"/>
        <v>0.44915966386554623</v>
      </c>
      <c r="Y34" s="104">
        <v>2167</v>
      </c>
      <c r="Z34" s="105">
        <v>935</v>
      </c>
      <c r="AA34" s="55">
        <f t="shared" si="8"/>
        <v>0.43147208121827413</v>
      </c>
      <c r="AB34" s="104">
        <v>2376</v>
      </c>
      <c r="AC34" s="105">
        <v>1467</v>
      </c>
      <c r="AD34" s="55">
        <f t="shared" si="9"/>
        <v>0.61742424242424243</v>
      </c>
      <c r="AE34" s="57"/>
      <c r="AF34" s="97" t="s">
        <v>50</v>
      </c>
      <c r="AG34" s="152">
        <f t="shared" si="10"/>
        <v>0.20569395017793593</v>
      </c>
      <c r="AH34" s="97" t="s">
        <v>50</v>
      </c>
      <c r="AI34" s="152">
        <f t="shared" si="11"/>
        <v>0.32222222222222224</v>
      </c>
      <c r="AJ34" s="97" t="s">
        <v>50</v>
      </c>
      <c r="AK34" s="152">
        <f t="shared" si="12"/>
        <v>0.63629893238434165</v>
      </c>
      <c r="AL34" s="97" t="s">
        <v>50</v>
      </c>
      <c r="AM34" s="152">
        <f t="shared" si="13"/>
        <v>0.13665480427046264</v>
      </c>
      <c r="AN34" s="97" t="s">
        <v>50</v>
      </c>
      <c r="AO34" s="152">
        <f t="shared" si="14"/>
        <v>0.16227758007117438</v>
      </c>
      <c r="AP34" s="97" t="s">
        <v>50</v>
      </c>
      <c r="AQ34" s="152">
        <f t="shared" si="15"/>
        <v>6.3345195729537368E-2</v>
      </c>
      <c r="AR34" s="97" t="s">
        <v>50</v>
      </c>
      <c r="AS34" s="152">
        <f t="shared" si="16"/>
        <v>0.45053380782918151</v>
      </c>
      <c r="AT34" s="97" t="s">
        <v>50</v>
      </c>
      <c r="AU34" s="152">
        <f t="shared" si="17"/>
        <v>0.40708729472774419</v>
      </c>
      <c r="AV34" s="97" t="s">
        <v>50</v>
      </c>
      <c r="AW34" s="152">
        <f t="shared" si="18"/>
        <v>0.57010676156583628</v>
      </c>
      <c r="AY34" s="32" t="str">
        <f t="shared" si="19"/>
        <v>豊能町</v>
      </c>
      <c r="AZ34" s="99">
        <f t="shared" si="0"/>
        <v>0.22714420358152687</v>
      </c>
      <c r="BA34" s="32" t="str">
        <f t="shared" si="20"/>
        <v>大阪市</v>
      </c>
      <c r="BB34" s="99">
        <f t="shared" si="21"/>
        <v>0.36545470708507422</v>
      </c>
      <c r="BC34" s="32" t="str">
        <f t="shared" si="22"/>
        <v>大東市</v>
      </c>
      <c r="BD34" s="99">
        <f t="shared" si="23"/>
        <v>0.61597861597861603</v>
      </c>
      <c r="BE34" s="32" t="str">
        <f t="shared" si="24"/>
        <v>柏原市</v>
      </c>
      <c r="BF34" s="99">
        <f t="shared" si="25"/>
        <v>0.12469792170130498</v>
      </c>
      <c r="BG34" s="32" t="str">
        <f t="shared" si="26"/>
        <v>四條畷市</v>
      </c>
      <c r="BH34" s="99">
        <f t="shared" si="27"/>
        <v>0.15964240102171137</v>
      </c>
      <c r="BI34" s="32" t="str">
        <f t="shared" si="28"/>
        <v>東大阪市</v>
      </c>
      <c r="BJ34" s="99">
        <f t="shared" si="29"/>
        <v>4.9738002162521833E-2</v>
      </c>
      <c r="BK34" s="32" t="str">
        <f t="shared" si="30"/>
        <v>和泉市</v>
      </c>
      <c r="BL34" s="99">
        <f t="shared" si="31"/>
        <v>0.41300221448908575</v>
      </c>
      <c r="BM34" s="32" t="str">
        <f t="shared" si="32"/>
        <v>四條畷市</v>
      </c>
      <c r="BN34" s="99">
        <f t="shared" si="33"/>
        <v>0.38590872698158529</v>
      </c>
      <c r="BO34" s="32" t="str">
        <f t="shared" si="34"/>
        <v>貝塚市</v>
      </c>
      <c r="BP34" s="99">
        <f t="shared" si="35"/>
        <v>0.58624031007751942</v>
      </c>
      <c r="BR34" s="124">
        <f t="shared" si="36"/>
        <v>0.24049022325424993</v>
      </c>
      <c r="BS34" s="124">
        <f t="shared" si="37"/>
        <v>0.37096641984753681</v>
      </c>
      <c r="BT34" s="124">
        <f t="shared" si="38"/>
        <v>0.62650230144629881</v>
      </c>
      <c r="BU34" s="124">
        <f t="shared" si="39"/>
        <v>0.13558844512707724</v>
      </c>
      <c r="BV34" s="124">
        <f t="shared" si="40"/>
        <v>0.1679962906899044</v>
      </c>
      <c r="BW34" s="124">
        <f t="shared" si="41"/>
        <v>5.1131223776382718E-2</v>
      </c>
      <c r="BX34" s="124">
        <f t="shared" si="42"/>
        <v>0.42975443383356071</v>
      </c>
      <c r="BY34" s="124">
        <f t="shared" si="43"/>
        <v>0.39949212212154439</v>
      </c>
      <c r="BZ34" s="124">
        <f t="shared" si="44"/>
        <v>0.6083648287875274</v>
      </c>
      <c r="CA34" s="106">
        <v>0</v>
      </c>
    </row>
    <row r="35" spans="2:79">
      <c r="B35" s="54">
        <v>30</v>
      </c>
      <c r="C35" s="47" t="s">
        <v>39</v>
      </c>
      <c r="D35" s="104">
        <v>2856</v>
      </c>
      <c r="E35" s="105">
        <v>700</v>
      </c>
      <c r="F35" s="55">
        <f t="shared" si="1"/>
        <v>0.24509803921568626</v>
      </c>
      <c r="G35" s="104">
        <v>1672</v>
      </c>
      <c r="H35" s="105">
        <v>612</v>
      </c>
      <c r="I35" s="55">
        <f t="shared" si="2"/>
        <v>0.36602870813397131</v>
      </c>
      <c r="J35" s="104">
        <v>2856</v>
      </c>
      <c r="K35" s="105">
        <v>1913</v>
      </c>
      <c r="L35" s="55">
        <f t="shared" si="3"/>
        <v>0.6698179271708683</v>
      </c>
      <c r="M35" s="104">
        <v>2855</v>
      </c>
      <c r="N35" s="105">
        <v>490</v>
      </c>
      <c r="O35" s="55">
        <f t="shared" si="4"/>
        <v>0.17162872154115585</v>
      </c>
      <c r="P35" s="104">
        <v>2854</v>
      </c>
      <c r="Q35" s="105">
        <v>504</v>
      </c>
      <c r="R35" s="55">
        <f t="shared" si="5"/>
        <v>0.17659425367904696</v>
      </c>
      <c r="S35" s="104">
        <v>2854</v>
      </c>
      <c r="T35" s="105">
        <v>184</v>
      </c>
      <c r="U35" s="55">
        <f t="shared" si="6"/>
        <v>6.4470918009810793E-2</v>
      </c>
      <c r="V35" s="104">
        <v>2854</v>
      </c>
      <c r="W35" s="105">
        <v>1186</v>
      </c>
      <c r="X35" s="55">
        <f t="shared" si="7"/>
        <v>0.41555711282410651</v>
      </c>
      <c r="Y35" s="104">
        <v>2770</v>
      </c>
      <c r="Z35" s="105">
        <v>1268</v>
      </c>
      <c r="AA35" s="55">
        <f t="shared" si="8"/>
        <v>0.45776173285198557</v>
      </c>
      <c r="AB35" s="104">
        <v>2850</v>
      </c>
      <c r="AC35" s="105">
        <v>1795</v>
      </c>
      <c r="AD35" s="55">
        <f t="shared" si="9"/>
        <v>0.62982456140350873</v>
      </c>
      <c r="AE35" s="57"/>
      <c r="AF35" s="97" t="s">
        <v>18</v>
      </c>
      <c r="AG35" s="152">
        <f t="shared" si="10"/>
        <v>0.25351213282247764</v>
      </c>
      <c r="AH35" s="97" t="s">
        <v>18</v>
      </c>
      <c r="AI35" s="152">
        <f t="shared" si="11"/>
        <v>0.33944954128440369</v>
      </c>
      <c r="AJ35" s="97" t="s">
        <v>18</v>
      </c>
      <c r="AK35" s="152">
        <f t="shared" si="12"/>
        <v>0.58556832694763727</v>
      </c>
      <c r="AL35" s="97" t="s">
        <v>18</v>
      </c>
      <c r="AM35" s="152">
        <f t="shared" si="13"/>
        <v>0.12388250319284802</v>
      </c>
      <c r="AN35" s="97" t="s">
        <v>18</v>
      </c>
      <c r="AO35" s="152">
        <f t="shared" si="14"/>
        <v>0.15964240102171137</v>
      </c>
      <c r="AP35" s="97" t="s">
        <v>18</v>
      </c>
      <c r="AQ35" s="152">
        <f t="shared" si="15"/>
        <v>4.9808429118773943E-2</v>
      </c>
      <c r="AR35" s="97" t="s">
        <v>18</v>
      </c>
      <c r="AS35" s="152">
        <f t="shared" si="16"/>
        <v>0.44827586206896552</v>
      </c>
      <c r="AT35" s="97" t="s">
        <v>18</v>
      </c>
      <c r="AU35" s="152">
        <f t="shared" si="17"/>
        <v>0.38590872698158529</v>
      </c>
      <c r="AV35" s="97" t="s">
        <v>18</v>
      </c>
      <c r="AW35" s="152">
        <f t="shared" si="18"/>
        <v>0.6115015974440895</v>
      </c>
      <c r="AY35" s="32" t="str">
        <f t="shared" si="19"/>
        <v>河内長野市</v>
      </c>
      <c r="AZ35" s="99">
        <f t="shared" si="0"/>
        <v>0.22540900828115532</v>
      </c>
      <c r="BA35" s="32" t="str">
        <f t="shared" si="20"/>
        <v>豊中市</v>
      </c>
      <c r="BB35" s="99">
        <f t="shared" si="21"/>
        <v>0.36518858307849134</v>
      </c>
      <c r="BC35" s="32" t="str">
        <f t="shared" si="22"/>
        <v>豊中市</v>
      </c>
      <c r="BD35" s="99">
        <f t="shared" si="23"/>
        <v>0.61030270844397239</v>
      </c>
      <c r="BE35" s="32" t="str">
        <f t="shared" si="24"/>
        <v>岸和田市</v>
      </c>
      <c r="BF35" s="99">
        <f t="shared" si="25"/>
        <v>0.12424100887435778</v>
      </c>
      <c r="BG35" s="32" t="str">
        <f t="shared" si="26"/>
        <v>能勢町</v>
      </c>
      <c r="BH35" s="99">
        <f t="shared" si="27"/>
        <v>0.1581769436997319</v>
      </c>
      <c r="BI35" s="32" t="str">
        <f t="shared" si="28"/>
        <v>羽曳野市</v>
      </c>
      <c r="BJ35" s="99">
        <f t="shared" si="29"/>
        <v>4.9117584520518814E-2</v>
      </c>
      <c r="BK35" s="32" t="str">
        <f t="shared" si="30"/>
        <v>河内長野市</v>
      </c>
      <c r="BL35" s="99">
        <f t="shared" si="31"/>
        <v>0.40631962730403076</v>
      </c>
      <c r="BM35" s="32" t="str">
        <f t="shared" si="32"/>
        <v>寝屋川市</v>
      </c>
      <c r="BN35" s="99">
        <f t="shared" si="33"/>
        <v>0.38202090592334492</v>
      </c>
      <c r="BO35" s="32" t="str">
        <f t="shared" si="34"/>
        <v>忠岡町</v>
      </c>
      <c r="BP35" s="99">
        <f t="shared" si="35"/>
        <v>0.5856079404466501</v>
      </c>
      <c r="BR35" s="124">
        <f t="shared" si="36"/>
        <v>0.24049022325424993</v>
      </c>
      <c r="BS35" s="124">
        <f t="shared" si="37"/>
        <v>0.37096641984753681</v>
      </c>
      <c r="BT35" s="124">
        <f t="shared" si="38"/>
        <v>0.62650230144629881</v>
      </c>
      <c r="BU35" s="124">
        <f t="shared" si="39"/>
        <v>0.13558844512707724</v>
      </c>
      <c r="BV35" s="124">
        <f t="shared" si="40"/>
        <v>0.1679962906899044</v>
      </c>
      <c r="BW35" s="124">
        <f t="shared" si="41"/>
        <v>5.1131223776382718E-2</v>
      </c>
      <c r="BX35" s="124">
        <f t="shared" si="42"/>
        <v>0.42975443383356071</v>
      </c>
      <c r="BY35" s="124">
        <f t="shared" si="43"/>
        <v>0.39949212212154439</v>
      </c>
      <c r="BZ35" s="124">
        <f t="shared" si="44"/>
        <v>0.6083648287875274</v>
      </c>
      <c r="CA35" s="106">
        <v>0</v>
      </c>
    </row>
    <row r="36" spans="2:79">
      <c r="B36" s="54">
        <v>31</v>
      </c>
      <c r="C36" s="47" t="s">
        <v>40</v>
      </c>
      <c r="D36" s="104">
        <v>4447</v>
      </c>
      <c r="E36" s="105">
        <v>949</v>
      </c>
      <c r="F36" s="55">
        <f t="shared" si="1"/>
        <v>0.21340229368113334</v>
      </c>
      <c r="G36" s="104">
        <v>2479</v>
      </c>
      <c r="H36" s="105">
        <v>936</v>
      </c>
      <c r="I36" s="55">
        <f t="shared" si="2"/>
        <v>0.37757160145219848</v>
      </c>
      <c r="J36" s="104">
        <v>4448</v>
      </c>
      <c r="K36" s="105">
        <v>2887</v>
      </c>
      <c r="L36" s="55">
        <f t="shared" si="3"/>
        <v>0.6490557553956835</v>
      </c>
      <c r="M36" s="104">
        <v>4448</v>
      </c>
      <c r="N36" s="105">
        <v>632</v>
      </c>
      <c r="O36" s="55">
        <f t="shared" si="4"/>
        <v>0.1420863309352518</v>
      </c>
      <c r="P36" s="104">
        <v>4448</v>
      </c>
      <c r="Q36" s="105">
        <v>747</v>
      </c>
      <c r="R36" s="55">
        <f t="shared" si="5"/>
        <v>0.1679406474820144</v>
      </c>
      <c r="S36" s="104">
        <v>4448</v>
      </c>
      <c r="T36" s="105">
        <v>247</v>
      </c>
      <c r="U36" s="55">
        <f t="shared" si="6"/>
        <v>5.5530575539568347E-2</v>
      </c>
      <c r="V36" s="104">
        <v>4448</v>
      </c>
      <c r="W36" s="105">
        <v>1968</v>
      </c>
      <c r="X36" s="55">
        <f t="shared" si="7"/>
        <v>0.44244604316546765</v>
      </c>
      <c r="Y36" s="104">
        <v>4375</v>
      </c>
      <c r="Z36" s="105">
        <v>1755</v>
      </c>
      <c r="AA36" s="55">
        <f t="shared" si="8"/>
        <v>0.40114285714285713</v>
      </c>
      <c r="AB36" s="104">
        <v>4448</v>
      </c>
      <c r="AC36" s="105">
        <v>2709</v>
      </c>
      <c r="AD36" s="55">
        <f t="shared" si="9"/>
        <v>0.60903776978417268</v>
      </c>
      <c r="AE36" s="57"/>
      <c r="AF36" s="97" t="s">
        <v>19</v>
      </c>
      <c r="AG36" s="152">
        <f t="shared" si="10"/>
        <v>0.21642619311875694</v>
      </c>
      <c r="AH36" s="97" t="s">
        <v>19</v>
      </c>
      <c r="AI36" s="152">
        <f t="shared" si="11"/>
        <v>0.40163934426229508</v>
      </c>
      <c r="AJ36" s="97" t="s">
        <v>19</v>
      </c>
      <c r="AK36" s="152">
        <f t="shared" si="12"/>
        <v>0.62652608213096561</v>
      </c>
      <c r="AL36" s="97" t="s">
        <v>19</v>
      </c>
      <c r="AM36" s="152">
        <f t="shared" si="13"/>
        <v>0.15205327413984462</v>
      </c>
      <c r="AN36" s="97" t="s">
        <v>19</v>
      </c>
      <c r="AO36" s="152">
        <f t="shared" si="14"/>
        <v>0.1541038525963149</v>
      </c>
      <c r="AP36" s="97" t="s">
        <v>19</v>
      </c>
      <c r="AQ36" s="152">
        <f t="shared" si="15"/>
        <v>3.796761585706309E-2</v>
      </c>
      <c r="AR36" s="97" t="s">
        <v>19</v>
      </c>
      <c r="AS36" s="152">
        <f t="shared" si="16"/>
        <v>0.47236180904522612</v>
      </c>
      <c r="AT36" s="97" t="s">
        <v>19</v>
      </c>
      <c r="AU36" s="152">
        <f t="shared" si="17"/>
        <v>0.39022881880024735</v>
      </c>
      <c r="AV36" s="97" t="s">
        <v>19</v>
      </c>
      <c r="AW36" s="152">
        <f t="shared" si="18"/>
        <v>0.58682300390843101</v>
      </c>
      <c r="AY36" s="32" t="str">
        <f t="shared" si="19"/>
        <v>豊中市</v>
      </c>
      <c r="AZ36" s="99">
        <f t="shared" si="0"/>
        <v>0.22325877239478426</v>
      </c>
      <c r="BA36" s="32" t="str">
        <f t="shared" si="20"/>
        <v>豊能町</v>
      </c>
      <c r="BB36" s="99">
        <f t="shared" si="21"/>
        <v>0.36346153846153845</v>
      </c>
      <c r="BC36" s="32" t="str">
        <f t="shared" si="22"/>
        <v>茨木市</v>
      </c>
      <c r="BD36" s="99">
        <f t="shared" si="23"/>
        <v>0.60497201613952878</v>
      </c>
      <c r="BE36" s="32" t="str">
        <f t="shared" si="24"/>
        <v>四條畷市</v>
      </c>
      <c r="BF36" s="99">
        <f t="shared" si="25"/>
        <v>0.12388250319284802</v>
      </c>
      <c r="BG36" s="32" t="str">
        <f t="shared" si="26"/>
        <v>吹田市</v>
      </c>
      <c r="BH36" s="99">
        <f t="shared" si="27"/>
        <v>0.15457813491224359</v>
      </c>
      <c r="BI36" s="32" t="str">
        <f t="shared" si="28"/>
        <v>吹田市</v>
      </c>
      <c r="BJ36" s="99">
        <f t="shared" si="29"/>
        <v>4.891802354267992E-2</v>
      </c>
      <c r="BK36" s="32" t="str">
        <f t="shared" si="30"/>
        <v>富田林市</v>
      </c>
      <c r="BL36" s="99">
        <f t="shared" si="31"/>
        <v>0.40485199198753619</v>
      </c>
      <c r="BM36" s="32" t="str">
        <f t="shared" si="32"/>
        <v>阪南市</v>
      </c>
      <c r="BN36" s="99">
        <f t="shared" si="33"/>
        <v>0.38170347003154576</v>
      </c>
      <c r="BO36" s="32" t="str">
        <f t="shared" si="34"/>
        <v>池田市</v>
      </c>
      <c r="BP36" s="99">
        <f t="shared" si="35"/>
        <v>0.58223626470071965</v>
      </c>
      <c r="BR36" s="124">
        <f t="shared" si="36"/>
        <v>0.24049022325424993</v>
      </c>
      <c r="BS36" s="124">
        <f t="shared" si="37"/>
        <v>0.37096641984753681</v>
      </c>
      <c r="BT36" s="124">
        <f t="shared" si="38"/>
        <v>0.62650230144629881</v>
      </c>
      <c r="BU36" s="124">
        <f t="shared" si="39"/>
        <v>0.13558844512707724</v>
      </c>
      <c r="BV36" s="124">
        <f t="shared" si="40"/>
        <v>0.1679962906899044</v>
      </c>
      <c r="BW36" s="124">
        <f t="shared" si="41"/>
        <v>5.1131223776382718E-2</v>
      </c>
      <c r="BX36" s="124">
        <f t="shared" si="42"/>
        <v>0.42975443383356071</v>
      </c>
      <c r="BY36" s="124">
        <f t="shared" si="43"/>
        <v>0.39949212212154439</v>
      </c>
      <c r="BZ36" s="124">
        <f t="shared" si="44"/>
        <v>0.6083648287875274</v>
      </c>
      <c r="CA36" s="106">
        <v>0</v>
      </c>
    </row>
    <row r="37" spans="2:79">
      <c r="B37" s="54">
        <v>32</v>
      </c>
      <c r="C37" s="47" t="s">
        <v>41</v>
      </c>
      <c r="D37" s="104">
        <v>3442</v>
      </c>
      <c r="E37" s="105">
        <v>839</v>
      </c>
      <c r="F37" s="55">
        <f t="shared" si="1"/>
        <v>0.24375363160952934</v>
      </c>
      <c r="G37" s="104">
        <v>2485</v>
      </c>
      <c r="H37" s="105">
        <v>936</v>
      </c>
      <c r="I37" s="55">
        <f t="shared" si="2"/>
        <v>0.37665995975855132</v>
      </c>
      <c r="J37" s="104">
        <v>3443</v>
      </c>
      <c r="K37" s="105">
        <v>2192</v>
      </c>
      <c r="L37" s="55">
        <f t="shared" si="3"/>
        <v>0.63665408074353758</v>
      </c>
      <c r="M37" s="104">
        <v>3443</v>
      </c>
      <c r="N37" s="105">
        <v>472</v>
      </c>
      <c r="O37" s="55">
        <f t="shared" si="4"/>
        <v>0.13708974731338949</v>
      </c>
      <c r="P37" s="104">
        <v>3443</v>
      </c>
      <c r="Q37" s="105">
        <v>677</v>
      </c>
      <c r="R37" s="55">
        <f t="shared" si="5"/>
        <v>0.19663084519314553</v>
      </c>
      <c r="S37" s="104">
        <v>3443</v>
      </c>
      <c r="T37" s="105">
        <v>149</v>
      </c>
      <c r="U37" s="55">
        <f t="shared" si="6"/>
        <v>4.3276212605286087E-2</v>
      </c>
      <c r="V37" s="104">
        <v>3442</v>
      </c>
      <c r="W37" s="105">
        <v>1509</v>
      </c>
      <c r="X37" s="55">
        <f t="shared" si="7"/>
        <v>0.43840790238233585</v>
      </c>
      <c r="Y37" s="104">
        <v>3281</v>
      </c>
      <c r="Z37" s="105">
        <v>1480</v>
      </c>
      <c r="AA37" s="55">
        <f t="shared" si="8"/>
        <v>0.4510819871990247</v>
      </c>
      <c r="AB37" s="104">
        <v>3433</v>
      </c>
      <c r="AC37" s="105">
        <v>2109</v>
      </c>
      <c r="AD37" s="55">
        <f t="shared" si="9"/>
        <v>0.61433148849402852</v>
      </c>
      <c r="AE37" s="57"/>
      <c r="AF37" s="97" t="s">
        <v>30</v>
      </c>
      <c r="AG37" s="152">
        <f t="shared" si="10"/>
        <v>0.21158337225595517</v>
      </c>
      <c r="AH37" s="97" t="s">
        <v>30</v>
      </c>
      <c r="AI37" s="152">
        <f t="shared" si="11"/>
        <v>0.30987654320987656</v>
      </c>
      <c r="AJ37" s="97" t="s">
        <v>30</v>
      </c>
      <c r="AK37" s="152">
        <f t="shared" si="12"/>
        <v>0.60392340028024283</v>
      </c>
      <c r="AL37" s="97" t="s">
        <v>30</v>
      </c>
      <c r="AM37" s="152">
        <f t="shared" si="13"/>
        <v>0.11396543671181691</v>
      </c>
      <c r="AN37" s="97" t="s">
        <v>30</v>
      </c>
      <c r="AO37" s="152">
        <f t="shared" si="14"/>
        <v>0.14439252336448599</v>
      </c>
      <c r="AP37" s="97" t="s">
        <v>30</v>
      </c>
      <c r="AQ37" s="152">
        <f t="shared" si="15"/>
        <v>5.5140186915887852E-2</v>
      </c>
      <c r="AR37" s="97" t="s">
        <v>30</v>
      </c>
      <c r="AS37" s="152">
        <f t="shared" si="16"/>
        <v>0.452803738317757</v>
      </c>
      <c r="AT37" s="97" t="s">
        <v>30</v>
      </c>
      <c r="AU37" s="152">
        <f t="shared" si="17"/>
        <v>0.37011615628299893</v>
      </c>
      <c r="AV37" s="97" t="s">
        <v>30</v>
      </c>
      <c r="AW37" s="152">
        <f t="shared" si="18"/>
        <v>0.60028050490883589</v>
      </c>
      <c r="AY37" s="32" t="str">
        <f t="shared" si="19"/>
        <v>吹田市</v>
      </c>
      <c r="AZ37" s="99">
        <f t="shared" si="0"/>
        <v>0.22273912737012758</v>
      </c>
      <c r="BA37" s="32" t="str">
        <f t="shared" si="20"/>
        <v>富田林市</v>
      </c>
      <c r="BB37" s="99">
        <f t="shared" si="21"/>
        <v>0.36171874999999998</v>
      </c>
      <c r="BC37" s="32" t="str">
        <f t="shared" si="22"/>
        <v>大阪狭山市</v>
      </c>
      <c r="BD37" s="99">
        <f t="shared" si="23"/>
        <v>0.60392340028024283</v>
      </c>
      <c r="BE37" s="32" t="str">
        <f t="shared" si="24"/>
        <v>貝塚市</v>
      </c>
      <c r="BF37" s="99">
        <f t="shared" si="25"/>
        <v>0.12197483059051308</v>
      </c>
      <c r="BG37" s="32" t="str">
        <f t="shared" si="26"/>
        <v>交野市</v>
      </c>
      <c r="BH37" s="99">
        <f t="shared" si="27"/>
        <v>0.1541038525963149</v>
      </c>
      <c r="BI37" s="32" t="str">
        <f t="shared" si="28"/>
        <v>大東市</v>
      </c>
      <c r="BJ37" s="99">
        <f t="shared" si="29"/>
        <v>4.8085485307212822E-2</v>
      </c>
      <c r="BK37" s="32" t="str">
        <f t="shared" si="30"/>
        <v>松原市</v>
      </c>
      <c r="BL37" s="99">
        <f t="shared" si="31"/>
        <v>0.40342205323193914</v>
      </c>
      <c r="BM37" s="32" t="str">
        <f t="shared" si="32"/>
        <v>藤井寺市</v>
      </c>
      <c r="BN37" s="99">
        <f t="shared" si="33"/>
        <v>0.38149649834131955</v>
      </c>
      <c r="BO37" s="32" t="str">
        <f t="shared" si="34"/>
        <v>阪南市</v>
      </c>
      <c r="BP37" s="99">
        <f t="shared" si="35"/>
        <v>0.58126195028680694</v>
      </c>
      <c r="BR37" s="124">
        <f t="shared" si="36"/>
        <v>0.24049022325424993</v>
      </c>
      <c r="BS37" s="124">
        <f t="shared" si="37"/>
        <v>0.37096641984753681</v>
      </c>
      <c r="BT37" s="124">
        <f t="shared" si="38"/>
        <v>0.62650230144629881</v>
      </c>
      <c r="BU37" s="124">
        <f t="shared" si="39"/>
        <v>0.13558844512707724</v>
      </c>
      <c r="BV37" s="124">
        <f t="shared" si="40"/>
        <v>0.1679962906899044</v>
      </c>
      <c r="BW37" s="124">
        <f t="shared" si="41"/>
        <v>5.1131223776382718E-2</v>
      </c>
      <c r="BX37" s="124">
        <f t="shared" si="42"/>
        <v>0.42975443383356071</v>
      </c>
      <c r="BY37" s="124">
        <f t="shared" si="43"/>
        <v>0.39949212212154439</v>
      </c>
      <c r="BZ37" s="124">
        <f t="shared" si="44"/>
        <v>0.6083648287875274</v>
      </c>
      <c r="CA37" s="106">
        <v>0</v>
      </c>
    </row>
    <row r="38" spans="2:79">
      <c r="B38" s="54">
        <v>33</v>
      </c>
      <c r="C38" s="47" t="s">
        <v>42</v>
      </c>
      <c r="D38" s="104">
        <v>1257</v>
      </c>
      <c r="E38" s="105">
        <v>312</v>
      </c>
      <c r="F38" s="55">
        <f t="shared" ref="F38:F69" si="45">IFERROR(E38/D38,0)</f>
        <v>0.24821002386634844</v>
      </c>
      <c r="G38" s="104">
        <v>362</v>
      </c>
      <c r="H38" s="105">
        <v>146</v>
      </c>
      <c r="I38" s="55">
        <f t="shared" ref="I38:I69" si="46">IFERROR(H38/G38,0)</f>
        <v>0.40331491712707185</v>
      </c>
      <c r="J38" s="104">
        <v>1258</v>
      </c>
      <c r="K38" s="105">
        <v>841</v>
      </c>
      <c r="L38" s="55">
        <f t="shared" ref="L38:L69" si="47">IFERROR(K38/J38,0)</f>
        <v>0.66852146263910972</v>
      </c>
      <c r="M38" s="104">
        <v>1258</v>
      </c>
      <c r="N38" s="105">
        <v>202</v>
      </c>
      <c r="O38" s="55">
        <f t="shared" ref="O38:O69" si="48">IFERROR(N38/M38,0)</f>
        <v>0.16057233704292528</v>
      </c>
      <c r="P38" s="104">
        <v>1258</v>
      </c>
      <c r="Q38" s="105">
        <v>221</v>
      </c>
      <c r="R38" s="55">
        <f t="shared" ref="R38:R69" si="49">IFERROR(Q38/P38,0)</f>
        <v>0.17567567567567569</v>
      </c>
      <c r="S38" s="104">
        <v>1258</v>
      </c>
      <c r="T38" s="105">
        <v>66</v>
      </c>
      <c r="U38" s="55">
        <f t="shared" ref="U38:U69" si="50">IFERROR(T38/S38,0)</f>
        <v>5.246422893481717E-2</v>
      </c>
      <c r="V38" s="104">
        <v>1258</v>
      </c>
      <c r="W38" s="105">
        <v>585</v>
      </c>
      <c r="X38" s="55">
        <f t="shared" ref="X38:X69" si="51">IFERROR(W38/V38,0)</f>
        <v>0.46502384737678853</v>
      </c>
      <c r="Y38" s="104">
        <v>1192</v>
      </c>
      <c r="Z38" s="105">
        <v>523</v>
      </c>
      <c r="AA38" s="55">
        <f t="shared" ref="AA38:AA69" si="52">IFERROR(Z38/Y38,0)</f>
        <v>0.43875838926174499</v>
      </c>
      <c r="AB38" s="104">
        <v>1258</v>
      </c>
      <c r="AC38" s="105">
        <v>726</v>
      </c>
      <c r="AD38" s="55">
        <f t="shared" ref="AD38:AD69" si="53">IFERROR(AC38/AB38,0)</f>
        <v>0.57710651828298887</v>
      </c>
      <c r="AE38" s="57"/>
      <c r="AF38" s="97" t="s">
        <v>51</v>
      </c>
      <c r="AG38" s="152">
        <f t="shared" si="10"/>
        <v>0.2418738049713193</v>
      </c>
      <c r="AH38" s="97" t="s">
        <v>51</v>
      </c>
      <c r="AI38" s="152">
        <f t="shared" si="11"/>
        <v>0.39146567717996289</v>
      </c>
      <c r="AJ38" s="97" t="s">
        <v>51</v>
      </c>
      <c r="AK38" s="152">
        <f t="shared" si="12"/>
        <v>0.65200764818355639</v>
      </c>
      <c r="AL38" s="97" t="s">
        <v>51</v>
      </c>
      <c r="AM38" s="152">
        <f t="shared" si="13"/>
        <v>0.1367112810707457</v>
      </c>
      <c r="AN38" s="97" t="s">
        <v>51</v>
      </c>
      <c r="AO38" s="152">
        <f t="shared" si="14"/>
        <v>0.16842105263157894</v>
      </c>
      <c r="AP38" s="97" t="s">
        <v>51</v>
      </c>
      <c r="AQ38" s="152">
        <f t="shared" si="15"/>
        <v>5.3588516746411484E-2</v>
      </c>
      <c r="AR38" s="97" t="s">
        <v>51</v>
      </c>
      <c r="AS38" s="152">
        <f t="shared" si="16"/>
        <v>0.44306220095693782</v>
      </c>
      <c r="AT38" s="97" t="s">
        <v>51</v>
      </c>
      <c r="AU38" s="152">
        <f t="shared" si="17"/>
        <v>0.38170347003154576</v>
      </c>
      <c r="AV38" s="97" t="s">
        <v>51</v>
      </c>
      <c r="AW38" s="152">
        <f t="shared" si="18"/>
        <v>0.58126195028680694</v>
      </c>
      <c r="AY38" s="32" t="str">
        <f t="shared" si="19"/>
        <v>熊取町</v>
      </c>
      <c r="AZ38" s="99">
        <f t="shared" ref="AZ38:AZ48" si="54">LARGE(AG$6:AG$48,ROW(A33))</f>
        <v>0.22115384615384615</v>
      </c>
      <c r="BA38" s="32" t="str">
        <f t="shared" si="20"/>
        <v>茨木市</v>
      </c>
      <c r="BB38" s="99">
        <f t="shared" si="21"/>
        <v>0.35991140642303432</v>
      </c>
      <c r="BC38" s="32" t="str">
        <f t="shared" si="22"/>
        <v>泉佐野市</v>
      </c>
      <c r="BD38" s="99">
        <f t="shared" si="23"/>
        <v>0.60335977601493229</v>
      </c>
      <c r="BE38" s="32" t="str">
        <f t="shared" si="24"/>
        <v>泉佐野市</v>
      </c>
      <c r="BF38" s="99">
        <f t="shared" si="25"/>
        <v>0.12039197386840877</v>
      </c>
      <c r="BG38" s="32" t="str">
        <f t="shared" si="26"/>
        <v>熊取町</v>
      </c>
      <c r="BH38" s="99">
        <f t="shared" si="27"/>
        <v>0.1517094017094017</v>
      </c>
      <c r="BI38" s="32" t="str">
        <f t="shared" si="28"/>
        <v>高槻市</v>
      </c>
      <c r="BJ38" s="99">
        <f t="shared" si="29"/>
        <v>4.6688238790200093E-2</v>
      </c>
      <c r="BK38" s="32" t="str">
        <f t="shared" si="30"/>
        <v>摂津市</v>
      </c>
      <c r="BL38" s="99">
        <f t="shared" si="31"/>
        <v>0.40129640542133177</v>
      </c>
      <c r="BM38" s="32" t="str">
        <f t="shared" si="32"/>
        <v>太子町</v>
      </c>
      <c r="BN38" s="99">
        <f t="shared" si="33"/>
        <v>0.37960339943342775</v>
      </c>
      <c r="BO38" s="32" t="str">
        <f t="shared" si="34"/>
        <v>太子町</v>
      </c>
      <c r="BP38" s="99">
        <f t="shared" si="35"/>
        <v>0.5787234042553191</v>
      </c>
      <c r="BR38" s="124">
        <f t="shared" si="36"/>
        <v>0.24049022325424993</v>
      </c>
      <c r="BS38" s="124">
        <f t="shared" si="37"/>
        <v>0.37096641984753681</v>
      </c>
      <c r="BT38" s="124">
        <f t="shared" si="38"/>
        <v>0.62650230144629881</v>
      </c>
      <c r="BU38" s="124">
        <f t="shared" si="39"/>
        <v>0.13558844512707724</v>
      </c>
      <c r="BV38" s="124">
        <f t="shared" si="40"/>
        <v>0.1679962906899044</v>
      </c>
      <c r="BW38" s="124">
        <f t="shared" si="41"/>
        <v>5.1131223776382718E-2</v>
      </c>
      <c r="BX38" s="124">
        <f t="shared" si="42"/>
        <v>0.42975443383356071</v>
      </c>
      <c r="BY38" s="124">
        <f t="shared" si="43"/>
        <v>0.39949212212154439</v>
      </c>
      <c r="BZ38" s="124">
        <f t="shared" si="44"/>
        <v>0.6083648287875274</v>
      </c>
      <c r="CA38" s="106">
        <v>0</v>
      </c>
    </row>
    <row r="39" spans="2:79">
      <c r="B39" s="54">
        <v>34</v>
      </c>
      <c r="C39" s="47" t="s">
        <v>44</v>
      </c>
      <c r="D39" s="104">
        <v>4282</v>
      </c>
      <c r="E39" s="105">
        <v>1062</v>
      </c>
      <c r="F39" s="55">
        <f t="shared" si="45"/>
        <v>0.24801494628678189</v>
      </c>
      <c r="G39" s="104">
        <v>742</v>
      </c>
      <c r="H39" s="105">
        <v>282</v>
      </c>
      <c r="I39" s="55">
        <f t="shared" si="46"/>
        <v>0.38005390835579517</v>
      </c>
      <c r="J39" s="104">
        <v>4282</v>
      </c>
      <c r="K39" s="105">
        <v>2676</v>
      </c>
      <c r="L39" s="55">
        <f t="shared" si="47"/>
        <v>0.62494161606725829</v>
      </c>
      <c r="M39" s="104">
        <v>4282</v>
      </c>
      <c r="N39" s="105">
        <v>532</v>
      </c>
      <c r="O39" s="55">
        <f t="shared" si="48"/>
        <v>0.12424100887435778</v>
      </c>
      <c r="P39" s="104">
        <v>4282</v>
      </c>
      <c r="Q39" s="105">
        <v>754</v>
      </c>
      <c r="R39" s="55">
        <f t="shared" si="49"/>
        <v>0.17608594114899578</v>
      </c>
      <c r="S39" s="104">
        <v>4282</v>
      </c>
      <c r="T39" s="105">
        <v>252</v>
      </c>
      <c r="U39" s="55">
        <f t="shared" si="50"/>
        <v>5.8851004203643156E-2</v>
      </c>
      <c r="V39" s="104">
        <v>4282</v>
      </c>
      <c r="W39" s="105">
        <v>1777</v>
      </c>
      <c r="X39" s="55">
        <f t="shared" si="51"/>
        <v>0.41499299392807099</v>
      </c>
      <c r="Y39" s="104">
        <v>3715</v>
      </c>
      <c r="Z39" s="105">
        <v>1530</v>
      </c>
      <c r="AA39" s="55">
        <f t="shared" si="52"/>
        <v>0.41184387617765816</v>
      </c>
      <c r="AB39" s="104">
        <v>4281</v>
      </c>
      <c r="AC39" s="105">
        <v>2568</v>
      </c>
      <c r="AD39" s="55">
        <f t="shared" si="53"/>
        <v>0.59985984583041341</v>
      </c>
      <c r="AE39" s="57"/>
      <c r="AF39" s="97" t="s">
        <v>11</v>
      </c>
      <c r="AG39" s="152">
        <f t="shared" si="10"/>
        <v>0.21514423076923078</v>
      </c>
      <c r="AH39" s="97" t="s">
        <v>11</v>
      </c>
      <c r="AI39" s="152">
        <f t="shared" si="11"/>
        <v>0.33707865168539325</v>
      </c>
      <c r="AJ39" s="97" t="s">
        <v>11</v>
      </c>
      <c r="AK39" s="152">
        <f t="shared" si="12"/>
        <v>0.54807692307692313</v>
      </c>
      <c r="AL39" s="97" t="s">
        <v>11</v>
      </c>
      <c r="AM39" s="152">
        <f t="shared" si="13"/>
        <v>9.2548076923076927E-2</v>
      </c>
      <c r="AN39" s="97" t="s">
        <v>11</v>
      </c>
      <c r="AO39" s="152">
        <f t="shared" si="14"/>
        <v>0.13461538461538461</v>
      </c>
      <c r="AP39" s="97" t="s">
        <v>11</v>
      </c>
      <c r="AQ39" s="152">
        <f t="shared" si="15"/>
        <v>2.6442307692307692E-2</v>
      </c>
      <c r="AR39" s="97" t="s">
        <v>11</v>
      </c>
      <c r="AS39" s="152">
        <f t="shared" si="16"/>
        <v>0.48076923076923078</v>
      </c>
      <c r="AT39" s="97" t="s">
        <v>11</v>
      </c>
      <c r="AU39" s="152">
        <f t="shared" si="17"/>
        <v>0.36989795918367346</v>
      </c>
      <c r="AV39" s="97" t="s">
        <v>11</v>
      </c>
      <c r="AW39" s="152">
        <f t="shared" si="18"/>
        <v>0.56490384615384615</v>
      </c>
      <c r="AY39" s="32" t="str">
        <f t="shared" si="19"/>
        <v>茨木市</v>
      </c>
      <c r="AZ39" s="99">
        <f t="shared" si="54"/>
        <v>0.21944552909019915</v>
      </c>
      <c r="BA39" s="32" t="str">
        <f t="shared" si="20"/>
        <v>和泉市</v>
      </c>
      <c r="BB39" s="99">
        <f t="shared" si="21"/>
        <v>0.34926052332195678</v>
      </c>
      <c r="BC39" s="32" t="str">
        <f t="shared" si="22"/>
        <v>高石市</v>
      </c>
      <c r="BD39" s="99">
        <f t="shared" si="23"/>
        <v>0.60323291697281411</v>
      </c>
      <c r="BE39" s="32" t="str">
        <f t="shared" si="24"/>
        <v>羽曳野市</v>
      </c>
      <c r="BF39" s="99">
        <f t="shared" si="25"/>
        <v>0.11928556240697427</v>
      </c>
      <c r="BG39" s="32" t="str">
        <f t="shared" si="26"/>
        <v>河内長野市</v>
      </c>
      <c r="BH39" s="99">
        <f t="shared" si="27"/>
        <v>0.15161943319838056</v>
      </c>
      <c r="BI39" s="32" t="str">
        <f t="shared" si="28"/>
        <v>茨木市</v>
      </c>
      <c r="BJ39" s="99">
        <f t="shared" si="29"/>
        <v>4.6484375000000001E-2</v>
      </c>
      <c r="BK39" s="32" t="str">
        <f t="shared" si="30"/>
        <v>高槻市</v>
      </c>
      <c r="BL39" s="99">
        <f t="shared" si="31"/>
        <v>0.39556230601598097</v>
      </c>
      <c r="BM39" s="32" t="str">
        <f t="shared" si="32"/>
        <v>貝塚市</v>
      </c>
      <c r="BN39" s="99">
        <f t="shared" si="33"/>
        <v>0.37836222355050808</v>
      </c>
      <c r="BO39" s="32" t="str">
        <f t="shared" si="34"/>
        <v>東大阪市</v>
      </c>
      <c r="BP39" s="99">
        <f t="shared" si="35"/>
        <v>0.5786890700382632</v>
      </c>
      <c r="BR39" s="124">
        <f t="shared" si="36"/>
        <v>0.24049022325424993</v>
      </c>
      <c r="BS39" s="124">
        <f t="shared" si="37"/>
        <v>0.37096641984753681</v>
      </c>
      <c r="BT39" s="124">
        <f t="shared" si="38"/>
        <v>0.62650230144629881</v>
      </c>
      <c r="BU39" s="124">
        <f t="shared" si="39"/>
        <v>0.13558844512707724</v>
      </c>
      <c r="BV39" s="124">
        <f t="shared" si="40"/>
        <v>0.1679962906899044</v>
      </c>
      <c r="BW39" s="124">
        <f t="shared" si="41"/>
        <v>5.1131223776382718E-2</v>
      </c>
      <c r="BX39" s="124">
        <f t="shared" si="42"/>
        <v>0.42975443383356071</v>
      </c>
      <c r="BY39" s="124">
        <f t="shared" si="43"/>
        <v>0.39949212212154439</v>
      </c>
      <c r="BZ39" s="124">
        <f t="shared" si="44"/>
        <v>0.6083648287875274</v>
      </c>
      <c r="CA39" s="106">
        <v>0</v>
      </c>
    </row>
    <row r="40" spans="2:79">
      <c r="B40" s="54">
        <v>35</v>
      </c>
      <c r="C40" s="47" t="s">
        <v>1</v>
      </c>
      <c r="D40" s="104">
        <v>9433</v>
      </c>
      <c r="E40" s="105">
        <v>2106</v>
      </c>
      <c r="F40" s="55">
        <f t="shared" si="45"/>
        <v>0.22325877239478426</v>
      </c>
      <c r="G40" s="104">
        <v>3924</v>
      </c>
      <c r="H40" s="105">
        <v>1433</v>
      </c>
      <c r="I40" s="55">
        <f t="shared" si="46"/>
        <v>0.36518858307849134</v>
      </c>
      <c r="J40" s="104">
        <v>9415</v>
      </c>
      <c r="K40" s="105">
        <v>5746</v>
      </c>
      <c r="L40" s="55">
        <f t="shared" si="47"/>
        <v>0.61030270844397239</v>
      </c>
      <c r="M40" s="104">
        <v>9413</v>
      </c>
      <c r="N40" s="105">
        <v>1205</v>
      </c>
      <c r="O40" s="55">
        <f t="shared" si="48"/>
        <v>0.1280144481036864</v>
      </c>
      <c r="P40" s="104">
        <v>9375</v>
      </c>
      <c r="Q40" s="105">
        <v>1515</v>
      </c>
      <c r="R40" s="55">
        <f t="shared" si="49"/>
        <v>0.16159999999999999</v>
      </c>
      <c r="S40" s="104">
        <v>9375</v>
      </c>
      <c r="T40" s="105">
        <v>411</v>
      </c>
      <c r="U40" s="55">
        <f t="shared" si="50"/>
        <v>4.3839999999999997E-2</v>
      </c>
      <c r="V40" s="104">
        <v>9374</v>
      </c>
      <c r="W40" s="105">
        <v>4312</v>
      </c>
      <c r="X40" s="55">
        <f t="shared" si="51"/>
        <v>0.45999573287817369</v>
      </c>
      <c r="Y40" s="104">
        <v>7778</v>
      </c>
      <c r="Z40" s="105">
        <v>3036</v>
      </c>
      <c r="AA40" s="55">
        <f t="shared" si="52"/>
        <v>0.39033170480843404</v>
      </c>
      <c r="AB40" s="104">
        <v>9365</v>
      </c>
      <c r="AC40" s="105">
        <v>5248</v>
      </c>
      <c r="AD40" s="55">
        <f t="shared" si="53"/>
        <v>0.56038441003737316</v>
      </c>
      <c r="AE40" s="57"/>
      <c r="AF40" s="97" t="s">
        <v>5</v>
      </c>
      <c r="AG40" s="152">
        <f t="shared" si="10"/>
        <v>0.22714420358152687</v>
      </c>
      <c r="AH40" s="97" t="s">
        <v>5</v>
      </c>
      <c r="AI40" s="152">
        <f t="shared" si="11"/>
        <v>0.36346153846153845</v>
      </c>
      <c r="AJ40" s="97" t="s">
        <v>5</v>
      </c>
      <c r="AK40" s="152">
        <f t="shared" si="12"/>
        <v>0.6211121583411876</v>
      </c>
      <c r="AL40" s="97" t="s">
        <v>5</v>
      </c>
      <c r="AM40" s="152">
        <f t="shared" si="13"/>
        <v>9.1894439208294057E-2</v>
      </c>
      <c r="AN40" s="97" t="s">
        <v>5</v>
      </c>
      <c r="AO40" s="152">
        <f t="shared" si="14"/>
        <v>0.15127238454288408</v>
      </c>
      <c r="AP40" s="97" t="s">
        <v>5</v>
      </c>
      <c r="AQ40" s="152">
        <f t="shared" si="15"/>
        <v>5.6550424128180961E-2</v>
      </c>
      <c r="AR40" s="97" t="s">
        <v>5</v>
      </c>
      <c r="AS40" s="152">
        <f t="shared" si="16"/>
        <v>0.46465598491988691</v>
      </c>
      <c r="AT40" s="97" t="s">
        <v>5</v>
      </c>
      <c r="AU40" s="152">
        <f t="shared" si="17"/>
        <v>0.3905511811023622</v>
      </c>
      <c r="AV40" s="97" t="s">
        <v>5</v>
      </c>
      <c r="AW40" s="152">
        <f t="shared" si="18"/>
        <v>0.55256954266855252</v>
      </c>
      <c r="AY40" s="32" t="str">
        <f t="shared" si="19"/>
        <v>交野市</v>
      </c>
      <c r="AZ40" s="99">
        <f t="shared" si="54"/>
        <v>0.21642619311875694</v>
      </c>
      <c r="BA40" s="32" t="str">
        <f t="shared" si="20"/>
        <v>池田市</v>
      </c>
      <c r="BB40" s="99">
        <f t="shared" si="21"/>
        <v>0.34325147875963435</v>
      </c>
      <c r="BC40" s="32" t="str">
        <f t="shared" si="22"/>
        <v>河南町</v>
      </c>
      <c r="BD40" s="99">
        <f t="shared" si="23"/>
        <v>0.60223642172523961</v>
      </c>
      <c r="BE40" s="32" t="str">
        <f t="shared" si="24"/>
        <v>大阪狭山市</v>
      </c>
      <c r="BF40" s="99">
        <f t="shared" si="25"/>
        <v>0.11396543671181691</v>
      </c>
      <c r="BG40" s="32" t="str">
        <f t="shared" si="26"/>
        <v>箕面市</v>
      </c>
      <c r="BH40" s="99">
        <f t="shared" si="27"/>
        <v>0.15144766146993319</v>
      </c>
      <c r="BI40" s="32" t="str">
        <f t="shared" si="28"/>
        <v>河南町</v>
      </c>
      <c r="BJ40" s="99">
        <f t="shared" si="29"/>
        <v>4.6325878594249199E-2</v>
      </c>
      <c r="BK40" s="32" t="str">
        <f t="shared" si="30"/>
        <v>貝塚市</v>
      </c>
      <c r="BL40" s="99">
        <f t="shared" si="31"/>
        <v>0.3948643410852713</v>
      </c>
      <c r="BM40" s="32" t="str">
        <f t="shared" si="32"/>
        <v>大東市</v>
      </c>
      <c r="BN40" s="99">
        <f t="shared" si="33"/>
        <v>0.37809917355371903</v>
      </c>
      <c r="BO40" s="32" t="str">
        <f t="shared" si="34"/>
        <v>熊取町</v>
      </c>
      <c r="BP40" s="99">
        <f t="shared" si="35"/>
        <v>0.57362637362637359</v>
      </c>
      <c r="BR40" s="124">
        <f t="shared" si="36"/>
        <v>0.24049022325424993</v>
      </c>
      <c r="BS40" s="124">
        <f t="shared" si="37"/>
        <v>0.37096641984753681</v>
      </c>
      <c r="BT40" s="124">
        <f t="shared" si="38"/>
        <v>0.62650230144629881</v>
      </c>
      <c r="BU40" s="124">
        <f t="shared" si="39"/>
        <v>0.13558844512707724</v>
      </c>
      <c r="BV40" s="124">
        <f t="shared" si="40"/>
        <v>0.1679962906899044</v>
      </c>
      <c r="BW40" s="124">
        <f t="shared" si="41"/>
        <v>5.1131223776382718E-2</v>
      </c>
      <c r="BX40" s="124">
        <f t="shared" si="42"/>
        <v>0.42975443383356071</v>
      </c>
      <c r="BY40" s="124">
        <f t="shared" si="43"/>
        <v>0.39949212212154439</v>
      </c>
      <c r="BZ40" s="124">
        <f t="shared" si="44"/>
        <v>0.6083648287875274</v>
      </c>
      <c r="CA40" s="106">
        <v>0</v>
      </c>
    </row>
    <row r="41" spans="2:79">
      <c r="B41" s="54">
        <v>36</v>
      </c>
      <c r="C41" s="47" t="s">
        <v>2</v>
      </c>
      <c r="D41" s="104">
        <v>5698</v>
      </c>
      <c r="E41" s="105">
        <v>1222</v>
      </c>
      <c r="F41" s="55">
        <f t="shared" si="45"/>
        <v>0.21446121446121447</v>
      </c>
      <c r="G41" s="104">
        <v>5579</v>
      </c>
      <c r="H41" s="105">
        <v>1915</v>
      </c>
      <c r="I41" s="55">
        <f t="shared" si="46"/>
        <v>0.34325147875963435</v>
      </c>
      <c r="J41" s="104">
        <v>5698</v>
      </c>
      <c r="K41" s="105">
        <v>3407</v>
      </c>
      <c r="L41" s="55">
        <f t="shared" si="47"/>
        <v>0.59792909792909787</v>
      </c>
      <c r="M41" s="104">
        <v>5698</v>
      </c>
      <c r="N41" s="105">
        <v>763</v>
      </c>
      <c r="O41" s="55">
        <f t="shared" si="48"/>
        <v>0.1339066339066339</v>
      </c>
      <c r="P41" s="104">
        <v>5697</v>
      </c>
      <c r="Q41" s="105">
        <v>939</v>
      </c>
      <c r="R41" s="55">
        <f t="shared" si="49"/>
        <v>0.16482359136387573</v>
      </c>
      <c r="S41" s="104">
        <v>5697</v>
      </c>
      <c r="T41" s="105">
        <v>260</v>
      </c>
      <c r="U41" s="55">
        <f t="shared" si="50"/>
        <v>4.5638055116728103E-2</v>
      </c>
      <c r="V41" s="104">
        <v>5697</v>
      </c>
      <c r="W41" s="105">
        <v>2526</v>
      </c>
      <c r="X41" s="55">
        <f t="shared" si="51"/>
        <v>0.44339125855713535</v>
      </c>
      <c r="Y41" s="104">
        <v>4599</v>
      </c>
      <c r="Z41" s="105">
        <v>1782</v>
      </c>
      <c r="AA41" s="55">
        <f t="shared" si="52"/>
        <v>0.38747553816046965</v>
      </c>
      <c r="AB41" s="104">
        <v>5697</v>
      </c>
      <c r="AC41" s="105">
        <v>3317</v>
      </c>
      <c r="AD41" s="55">
        <f t="shared" si="53"/>
        <v>0.58223626470071965</v>
      </c>
      <c r="AE41" s="57"/>
      <c r="AF41" s="97" t="s">
        <v>6</v>
      </c>
      <c r="AG41" s="152">
        <f t="shared" si="10"/>
        <v>0.21390374331550802</v>
      </c>
      <c r="AH41" s="97" t="s">
        <v>6</v>
      </c>
      <c r="AI41" s="152">
        <f t="shared" si="11"/>
        <v>0.44</v>
      </c>
      <c r="AJ41" s="97" t="s">
        <v>6</v>
      </c>
      <c r="AK41" s="152">
        <f t="shared" si="12"/>
        <v>0.67647058823529416</v>
      </c>
      <c r="AL41" s="97" t="s">
        <v>6</v>
      </c>
      <c r="AM41" s="152">
        <f t="shared" si="13"/>
        <v>0.13903743315508021</v>
      </c>
      <c r="AN41" s="97" t="s">
        <v>6</v>
      </c>
      <c r="AO41" s="152">
        <f t="shared" si="14"/>
        <v>0.1581769436997319</v>
      </c>
      <c r="AP41" s="97" t="s">
        <v>6</v>
      </c>
      <c r="AQ41" s="152">
        <f t="shared" si="15"/>
        <v>7.2386058981233251E-2</v>
      </c>
      <c r="AR41" s="97" t="s">
        <v>6</v>
      </c>
      <c r="AS41" s="152">
        <f t="shared" si="16"/>
        <v>0.33512064343163539</v>
      </c>
      <c r="AT41" s="97" t="s">
        <v>6</v>
      </c>
      <c r="AU41" s="152">
        <f t="shared" si="17"/>
        <v>0.31438127090301005</v>
      </c>
      <c r="AV41" s="97" t="s">
        <v>6</v>
      </c>
      <c r="AW41" s="152">
        <f t="shared" si="18"/>
        <v>0.62466487935656834</v>
      </c>
      <c r="AY41" s="32" t="str">
        <f t="shared" si="19"/>
        <v>高石市</v>
      </c>
      <c r="AZ41" s="99">
        <f t="shared" si="54"/>
        <v>0.21601763409257899</v>
      </c>
      <c r="BA41" s="32" t="str">
        <f t="shared" si="20"/>
        <v>四條畷市</v>
      </c>
      <c r="BB41" s="99">
        <f t="shared" si="21"/>
        <v>0.33944954128440369</v>
      </c>
      <c r="BC41" s="32" t="str">
        <f t="shared" si="22"/>
        <v>池田市</v>
      </c>
      <c r="BD41" s="99">
        <f t="shared" si="23"/>
        <v>0.59792909792909787</v>
      </c>
      <c r="BE41" s="32" t="str">
        <f t="shared" si="24"/>
        <v>熊取町</v>
      </c>
      <c r="BF41" s="99">
        <f t="shared" si="25"/>
        <v>0.10790598290598291</v>
      </c>
      <c r="BG41" s="32" t="str">
        <f t="shared" si="26"/>
        <v>豊能町</v>
      </c>
      <c r="BH41" s="99">
        <f t="shared" si="27"/>
        <v>0.15127238454288408</v>
      </c>
      <c r="BI41" s="32" t="str">
        <f t="shared" si="28"/>
        <v>河内長野市</v>
      </c>
      <c r="BJ41" s="99">
        <f t="shared" si="29"/>
        <v>4.5748987854251015E-2</v>
      </c>
      <c r="BK41" s="32" t="str">
        <f t="shared" si="30"/>
        <v>藤井寺市</v>
      </c>
      <c r="BL41" s="99">
        <f t="shared" si="31"/>
        <v>0.39391958156260215</v>
      </c>
      <c r="BM41" s="32" t="str">
        <f t="shared" si="32"/>
        <v>柏原市</v>
      </c>
      <c r="BN41" s="99">
        <f t="shared" si="33"/>
        <v>0.37371134020618557</v>
      </c>
      <c r="BO41" s="32" t="str">
        <f t="shared" si="34"/>
        <v>寝屋川市</v>
      </c>
      <c r="BP41" s="99">
        <f t="shared" si="35"/>
        <v>0.57298976187737261</v>
      </c>
      <c r="BR41" s="124">
        <f t="shared" si="36"/>
        <v>0.24049022325424993</v>
      </c>
      <c r="BS41" s="124">
        <f t="shared" si="37"/>
        <v>0.37096641984753681</v>
      </c>
      <c r="BT41" s="124">
        <f t="shared" si="38"/>
        <v>0.62650230144629881</v>
      </c>
      <c r="BU41" s="124">
        <f t="shared" si="39"/>
        <v>0.13558844512707724</v>
      </c>
      <c r="BV41" s="124">
        <f t="shared" si="40"/>
        <v>0.1679962906899044</v>
      </c>
      <c r="BW41" s="124">
        <f t="shared" si="41"/>
        <v>5.1131223776382718E-2</v>
      </c>
      <c r="BX41" s="124">
        <f t="shared" si="42"/>
        <v>0.42975443383356071</v>
      </c>
      <c r="BY41" s="124">
        <f t="shared" si="43"/>
        <v>0.39949212212154439</v>
      </c>
      <c r="BZ41" s="124">
        <f t="shared" si="44"/>
        <v>0.6083648287875274</v>
      </c>
      <c r="CA41" s="106">
        <v>0</v>
      </c>
    </row>
    <row r="42" spans="2:79">
      <c r="B42" s="54">
        <v>37</v>
      </c>
      <c r="C42" s="47" t="s">
        <v>3</v>
      </c>
      <c r="D42" s="104">
        <v>14187</v>
      </c>
      <c r="E42" s="105">
        <v>3160</v>
      </c>
      <c r="F42" s="55">
        <f t="shared" si="45"/>
        <v>0.22273912737012758</v>
      </c>
      <c r="G42" s="104">
        <v>40</v>
      </c>
      <c r="H42" s="105">
        <v>17</v>
      </c>
      <c r="I42" s="55">
        <f t="shared" si="46"/>
        <v>0.42499999999999999</v>
      </c>
      <c r="J42" s="104">
        <v>14186</v>
      </c>
      <c r="K42" s="105">
        <v>9043</v>
      </c>
      <c r="L42" s="55">
        <f t="shared" si="47"/>
        <v>0.63745946708021994</v>
      </c>
      <c r="M42" s="104">
        <v>14186</v>
      </c>
      <c r="N42" s="105">
        <v>1895</v>
      </c>
      <c r="O42" s="55">
        <f t="shared" si="48"/>
        <v>0.13358240518821374</v>
      </c>
      <c r="P42" s="104">
        <v>14187</v>
      </c>
      <c r="Q42" s="105">
        <v>2193</v>
      </c>
      <c r="R42" s="55">
        <f t="shared" si="49"/>
        <v>0.15457813491224359</v>
      </c>
      <c r="S42" s="104">
        <v>14187</v>
      </c>
      <c r="T42" s="105">
        <v>694</v>
      </c>
      <c r="U42" s="55">
        <f t="shared" si="50"/>
        <v>4.891802354267992E-2</v>
      </c>
      <c r="V42" s="104">
        <v>14186</v>
      </c>
      <c r="W42" s="105">
        <v>6263</v>
      </c>
      <c r="X42" s="55">
        <f t="shared" si="51"/>
        <v>0.44149161144790638</v>
      </c>
      <c r="Y42" s="104">
        <v>14159</v>
      </c>
      <c r="Z42" s="105">
        <v>5549</v>
      </c>
      <c r="AA42" s="55">
        <f t="shared" si="52"/>
        <v>0.39190620806554133</v>
      </c>
      <c r="AB42" s="104">
        <v>14187</v>
      </c>
      <c r="AC42" s="105">
        <v>11554</v>
      </c>
      <c r="AD42" s="55">
        <f t="shared" si="53"/>
        <v>0.81440755621343486</v>
      </c>
      <c r="AE42" s="57"/>
      <c r="AF42" s="97" t="s">
        <v>52</v>
      </c>
      <c r="AG42" s="152">
        <f t="shared" si="10"/>
        <v>0.28535980148883372</v>
      </c>
      <c r="AH42" s="97" t="s">
        <v>52</v>
      </c>
      <c r="AI42" s="152">
        <f t="shared" si="11"/>
        <v>0.66666666666666663</v>
      </c>
      <c r="AJ42" s="97" t="s">
        <v>52</v>
      </c>
      <c r="AK42" s="152">
        <f t="shared" si="12"/>
        <v>0.66997518610421836</v>
      </c>
      <c r="AL42" s="97" t="s">
        <v>52</v>
      </c>
      <c r="AM42" s="152">
        <f t="shared" si="13"/>
        <v>0.10421836228287841</v>
      </c>
      <c r="AN42" s="97" t="s">
        <v>52</v>
      </c>
      <c r="AO42" s="152">
        <f t="shared" si="14"/>
        <v>0.19602977667493796</v>
      </c>
      <c r="AP42" s="97" t="s">
        <v>52</v>
      </c>
      <c r="AQ42" s="152">
        <f t="shared" si="15"/>
        <v>5.4590570719602979E-2</v>
      </c>
      <c r="AR42" s="97" t="s">
        <v>52</v>
      </c>
      <c r="AS42" s="152">
        <f t="shared" si="16"/>
        <v>0.46153846153846156</v>
      </c>
      <c r="AT42" s="97" t="s">
        <v>52</v>
      </c>
      <c r="AU42" s="152">
        <f t="shared" si="17"/>
        <v>0.4086687306501548</v>
      </c>
      <c r="AV42" s="97" t="s">
        <v>52</v>
      </c>
      <c r="AW42" s="152">
        <f t="shared" si="18"/>
        <v>0.5856079404466501</v>
      </c>
      <c r="AY42" s="32" t="str">
        <f t="shared" si="19"/>
        <v>島本町</v>
      </c>
      <c r="AZ42" s="99">
        <f t="shared" si="54"/>
        <v>0.21514423076923078</v>
      </c>
      <c r="BA42" s="32" t="str">
        <f t="shared" si="20"/>
        <v>貝塚市</v>
      </c>
      <c r="BB42" s="99">
        <f t="shared" si="21"/>
        <v>0.33884297520661155</v>
      </c>
      <c r="BC42" s="32" t="str">
        <f t="shared" si="22"/>
        <v>四條畷市</v>
      </c>
      <c r="BD42" s="99">
        <f t="shared" si="23"/>
        <v>0.58556832694763727</v>
      </c>
      <c r="BE42" s="32" t="str">
        <f t="shared" si="24"/>
        <v>大東市</v>
      </c>
      <c r="BF42" s="99">
        <f t="shared" si="25"/>
        <v>0.10632610632610633</v>
      </c>
      <c r="BG42" s="32" t="str">
        <f t="shared" si="26"/>
        <v>高槻市</v>
      </c>
      <c r="BH42" s="99">
        <f t="shared" si="27"/>
        <v>0.15109291421779039</v>
      </c>
      <c r="BI42" s="32" t="str">
        <f t="shared" si="28"/>
        <v>池田市</v>
      </c>
      <c r="BJ42" s="99">
        <f t="shared" si="29"/>
        <v>4.5638055116728103E-2</v>
      </c>
      <c r="BK42" s="32" t="str">
        <f t="shared" si="30"/>
        <v>泉大津市</v>
      </c>
      <c r="BL42" s="99">
        <f t="shared" si="31"/>
        <v>0.39122315592903828</v>
      </c>
      <c r="BM42" s="32" t="str">
        <f t="shared" si="32"/>
        <v>羽曳野市</v>
      </c>
      <c r="BN42" s="99">
        <f t="shared" si="33"/>
        <v>0.37271589486858575</v>
      </c>
      <c r="BO42" s="32" t="str">
        <f t="shared" si="34"/>
        <v>泉南市</v>
      </c>
      <c r="BP42" s="99">
        <f t="shared" si="35"/>
        <v>0.57010676156583628</v>
      </c>
      <c r="BR42" s="124">
        <f t="shared" si="36"/>
        <v>0.24049022325424993</v>
      </c>
      <c r="BS42" s="124">
        <f t="shared" si="37"/>
        <v>0.37096641984753681</v>
      </c>
      <c r="BT42" s="124">
        <f t="shared" si="38"/>
        <v>0.62650230144629881</v>
      </c>
      <c r="BU42" s="124">
        <f t="shared" si="39"/>
        <v>0.13558844512707724</v>
      </c>
      <c r="BV42" s="124">
        <f t="shared" si="40"/>
        <v>0.1679962906899044</v>
      </c>
      <c r="BW42" s="124">
        <f t="shared" si="41"/>
        <v>5.1131223776382718E-2</v>
      </c>
      <c r="BX42" s="124">
        <f t="shared" si="42"/>
        <v>0.42975443383356071</v>
      </c>
      <c r="BY42" s="124">
        <f t="shared" si="43"/>
        <v>0.39949212212154439</v>
      </c>
      <c r="BZ42" s="124">
        <f t="shared" si="44"/>
        <v>0.6083648287875274</v>
      </c>
      <c r="CA42" s="106">
        <v>0</v>
      </c>
    </row>
    <row r="43" spans="2:79">
      <c r="B43" s="54">
        <v>38</v>
      </c>
      <c r="C43" s="97" t="s">
        <v>45</v>
      </c>
      <c r="D43" s="104">
        <v>2140</v>
      </c>
      <c r="E43" s="105">
        <v>526</v>
      </c>
      <c r="F43" s="55">
        <f t="shared" si="45"/>
        <v>0.24579439252336449</v>
      </c>
      <c r="G43" s="104">
        <v>8</v>
      </c>
      <c r="H43" s="105">
        <v>5</v>
      </c>
      <c r="I43" s="55">
        <f t="shared" si="46"/>
        <v>0.625</v>
      </c>
      <c r="J43" s="104">
        <v>2142</v>
      </c>
      <c r="K43" s="105">
        <v>1385</v>
      </c>
      <c r="L43" s="55">
        <f t="shared" si="47"/>
        <v>0.64659197012138192</v>
      </c>
      <c r="M43" s="104">
        <v>2142</v>
      </c>
      <c r="N43" s="105">
        <v>269</v>
      </c>
      <c r="O43" s="55">
        <f t="shared" si="48"/>
        <v>0.12558356676003735</v>
      </c>
      <c r="P43" s="104">
        <v>2142</v>
      </c>
      <c r="Q43" s="105">
        <v>391</v>
      </c>
      <c r="R43" s="55">
        <f t="shared" si="49"/>
        <v>0.18253968253968253</v>
      </c>
      <c r="S43" s="104">
        <v>2142</v>
      </c>
      <c r="T43" s="105">
        <v>141</v>
      </c>
      <c r="U43" s="55">
        <f t="shared" si="50"/>
        <v>6.5826330532212887E-2</v>
      </c>
      <c r="V43" s="104">
        <v>2142</v>
      </c>
      <c r="W43" s="105">
        <v>838</v>
      </c>
      <c r="X43" s="55">
        <f t="shared" si="51"/>
        <v>0.39122315592903828</v>
      </c>
      <c r="Y43" s="104">
        <v>1651</v>
      </c>
      <c r="Z43" s="105">
        <v>605</v>
      </c>
      <c r="AA43" s="55">
        <f t="shared" si="52"/>
        <v>0.36644457904300426</v>
      </c>
      <c r="AB43" s="104">
        <v>2141</v>
      </c>
      <c r="AC43" s="105">
        <v>1268</v>
      </c>
      <c r="AD43" s="55">
        <f t="shared" si="53"/>
        <v>0.59224661373190102</v>
      </c>
      <c r="AE43" s="57"/>
      <c r="AF43" s="97" t="s">
        <v>53</v>
      </c>
      <c r="AG43" s="152">
        <f t="shared" si="10"/>
        <v>0.22115384615384615</v>
      </c>
      <c r="AH43" s="97" t="s">
        <v>53</v>
      </c>
      <c r="AI43" s="152">
        <f t="shared" si="11"/>
        <v>0.39393939393939392</v>
      </c>
      <c r="AJ43" s="97" t="s">
        <v>53</v>
      </c>
      <c r="AK43" s="152">
        <f t="shared" si="12"/>
        <v>0.62713675213675213</v>
      </c>
      <c r="AL43" s="97" t="s">
        <v>53</v>
      </c>
      <c r="AM43" s="152">
        <f t="shared" si="13"/>
        <v>0.10790598290598291</v>
      </c>
      <c r="AN43" s="97" t="s">
        <v>53</v>
      </c>
      <c r="AO43" s="152">
        <f t="shared" si="14"/>
        <v>0.1517094017094017</v>
      </c>
      <c r="AP43" s="97" t="s">
        <v>53</v>
      </c>
      <c r="AQ43" s="152">
        <f t="shared" si="15"/>
        <v>5.7692307692307696E-2</v>
      </c>
      <c r="AR43" s="97" t="s">
        <v>53</v>
      </c>
      <c r="AS43" s="152">
        <f t="shared" si="16"/>
        <v>0.42200854700854701</v>
      </c>
      <c r="AT43" s="97" t="s">
        <v>53</v>
      </c>
      <c r="AU43" s="152">
        <f t="shared" si="17"/>
        <v>0.4034229828850856</v>
      </c>
      <c r="AV43" s="97" t="s">
        <v>53</v>
      </c>
      <c r="AW43" s="152">
        <f t="shared" si="18"/>
        <v>0.57362637362637359</v>
      </c>
      <c r="AY43" s="32" t="str">
        <f t="shared" si="19"/>
        <v>池田市</v>
      </c>
      <c r="AZ43" s="99">
        <f t="shared" si="54"/>
        <v>0.21446121446121447</v>
      </c>
      <c r="BA43" s="32" t="str">
        <f t="shared" si="20"/>
        <v>摂津市</v>
      </c>
      <c r="BB43" s="99">
        <f t="shared" si="21"/>
        <v>0.3380281690140845</v>
      </c>
      <c r="BC43" s="32" t="str">
        <f t="shared" si="22"/>
        <v>八尾市</v>
      </c>
      <c r="BD43" s="99">
        <f t="shared" si="23"/>
        <v>0.57381318811412341</v>
      </c>
      <c r="BE43" s="32" t="str">
        <f t="shared" si="24"/>
        <v>忠岡町</v>
      </c>
      <c r="BF43" s="99">
        <f t="shared" si="25"/>
        <v>0.10421836228287841</v>
      </c>
      <c r="BG43" s="32" t="str">
        <f t="shared" si="26"/>
        <v>枚方市</v>
      </c>
      <c r="BH43" s="99">
        <f t="shared" si="27"/>
        <v>0.14984090251663293</v>
      </c>
      <c r="BI43" s="32" t="str">
        <f t="shared" si="28"/>
        <v>豊中市</v>
      </c>
      <c r="BJ43" s="99">
        <f t="shared" si="29"/>
        <v>4.3839999999999997E-2</v>
      </c>
      <c r="BK43" s="32" t="str">
        <f t="shared" si="30"/>
        <v>門真市</v>
      </c>
      <c r="BL43" s="99">
        <f t="shared" si="31"/>
        <v>0.39002862595419846</v>
      </c>
      <c r="BM43" s="32" t="str">
        <f t="shared" si="32"/>
        <v>大阪狭山市</v>
      </c>
      <c r="BN43" s="99">
        <f t="shared" si="33"/>
        <v>0.37011615628299893</v>
      </c>
      <c r="BO43" s="32" t="str">
        <f t="shared" si="34"/>
        <v>摂津市</v>
      </c>
      <c r="BP43" s="99">
        <f t="shared" si="35"/>
        <v>0.56932153392330387</v>
      </c>
      <c r="BR43" s="124">
        <f t="shared" si="36"/>
        <v>0.24049022325424993</v>
      </c>
      <c r="BS43" s="124">
        <f t="shared" si="37"/>
        <v>0.37096641984753681</v>
      </c>
      <c r="BT43" s="124">
        <f t="shared" si="38"/>
        <v>0.62650230144629881</v>
      </c>
      <c r="BU43" s="124">
        <f t="shared" si="39"/>
        <v>0.13558844512707724</v>
      </c>
      <c r="BV43" s="124">
        <f t="shared" si="40"/>
        <v>0.1679962906899044</v>
      </c>
      <c r="BW43" s="124">
        <f t="shared" si="41"/>
        <v>5.1131223776382718E-2</v>
      </c>
      <c r="BX43" s="124">
        <f t="shared" si="42"/>
        <v>0.42975443383356071</v>
      </c>
      <c r="BY43" s="124">
        <f t="shared" si="43"/>
        <v>0.39949212212154439</v>
      </c>
      <c r="BZ43" s="124">
        <f t="shared" si="44"/>
        <v>0.6083648287875274</v>
      </c>
      <c r="CA43" s="106">
        <v>0</v>
      </c>
    </row>
    <row r="44" spans="2:79">
      <c r="B44" s="54">
        <v>39</v>
      </c>
      <c r="C44" s="97" t="s">
        <v>8</v>
      </c>
      <c r="D44" s="104">
        <v>15143</v>
      </c>
      <c r="E44" s="105">
        <v>3523</v>
      </c>
      <c r="F44" s="55">
        <f t="shared" si="45"/>
        <v>0.23264874859671136</v>
      </c>
      <c r="G44" s="104">
        <v>7766</v>
      </c>
      <c r="H44" s="105">
        <v>2918</v>
      </c>
      <c r="I44" s="55">
        <f t="shared" si="46"/>
        <v>0.37574040690187999</v>
      </c>
      <c r="J44" s="104">
        <v>15144</v>
      </c>
      <c r="K44" s="105">
        <v>9380</v>
      </c>
      <c r="L44" s="55">
        <f t="shared" si="47"/>
        <v>0.61938721605916536</v>
      </c>
      <c r="M44" s="104">
        <v>15140</v>
      </c>
      <c r="N44" s="105">
        <v>2107</v>
      </c>
      <c r="O44" s="55">
        <f t="shared" si="48"/>
        <v>0.13916776750330251</v>
      </c>
      <c r="P44" s="104">
        <v>15143</v>
      </c>
      <c r="Q44" s="105">
        <v>2288</v>
      </c>
      <c r="R44" s="55">
        <f t="shared" si="49"/>
        <v>0.15109291421779039</v>
      </c>
      <c r="S44" s="104">
        <v>15143</v>
      </c>
      <c r="T44" s="105">
        <v>707</v>
      </c>
      <c r="U44" s="55">
        <f t="shared" si="50"/>
        <v>4.6688238790200093E-2</v>
      </c>
      <c r="V44" s="104">
        <v>15143</v>
      </c>
      <c r="W44" s="105">
        <v>5990</v>
      </c>
      <c r="X44" s="55">
        <f t="shared" si="51"/>
        <v>0.39556230601598097</v>
      </c>
      <c r="Y44" s="104">
        <v>12986</v>
      </c>
      <c r="Z44" s="105">
        <v>5147</v>
      </c>
      <c r="AA44" s="55">
        <f t="shared" si="52"/>
        <v>0.39634991529339286</v>
      </c>
      <c r="AB44" s="104">
        <v>15142</v>
      </c>
      <c r="AC44" s="105">
        <v>9215</v>
      </c>
      <c r="AD44" s="55">
        <f t="shared" si="53"/>
        <v>0.60857218333113194</v>
      </c>
      <c r="AE44" s="57"/>
      <c r="AF44" s="97" t="s">
        <v>54</v>
      </c>
      <c r="AG44" s="152">
        <f t="shared" si="10"/>
        <v>0.30316742081447962</v>
      </c>
      <c r="AH44" s="97" t="s">
        <v>54</v>
      </c>
      <c r="AI44" s="152">
        <f t="shared" si="11"/>
        <v>0</v>
      </c>
      <c r="AJ44" s="97" t="s">
        <v>54</v>
      </c>
      <c r="AK44" s="152">
        <f t="shared" si="12"/>
        <v>0.63348416289592757</v>
      </c>
      <c r="AL44" s="97" t="s">
        <v>54</v>
      </c>
      <c r="AM44" s="152">
        <f t="shared" si="13"/>
        <v>0.16289592760180996</v>
      </c>
      <c r="AN44" s="97" t="s">
        <v>54</v>
      </c>
      <c r="AO44" s="152">
        <f t="shared" si="14"/>
        <v>0.23981900452488689</v>
      </c>
      <c r="AP44" s="97" t="s">
        <v>54</v>
      </c>
      <c r="AQ44" s="152">
        <f t="shared" si="15"/>
        <v>5.8823529411764705E-2</v>
      </c>
      <c r="AR44" s="97" t="s">
        <v>54</v>
      </c>
      <c r="AS44" s="152">
        <f t="shared" si="16"/>
        <v>0.34841628959276016</v>
      </c>
      <c r="AT44" s="97" t="s">
        <v>54</v>
      </c>
      <c r="AU44" s="152">
        <f t="shared" si="17"/>
        <v>0.43624161073825501</v>
      </c>
      <c r="AV44" s="97" t="s">
        <v>54</v>
      </c>
      <c r="AW44" s="152">
        <f t="shared" si="18"/>
        <v>0.62895927601809953</v>
      </c>
      <c r="AY44" s="32" t="str">
        <f t="shared" si="19"/>
        <v>能勢町</v>
      </c>
      <c r="AZ44" s="99">
        <f t="shared" si="54"/>
        <v>0.21390374331550802</v>
      </c>
      <c r="BA44" s="32" t="str">
        <f t="shared" si="20"/>
        <v>島本町</v>
      </c>
      <c r="BB44" s="99">
        <f t="shared" si="21"/>
        <v>0.33707865168539325</v>
      </c>
      <c r="BC44" s="32" t="str">
        <f t="shared" si="22"/>
        <v>羽曳野市</v>
      </c>
      <c r="BD44" s="99">
        <f t="shared" si="23"/>
        <v>0.56091856261960449</v>
      </c>
      <c r="BE44" s="32" t="str">
        <f t="shared" si="24"/>
        <v>千早赤阪村</v>
      </c>
      <c r="BF44" s="99">
        <f t="shared" si="25"/>
        <v>0.10364145658263306</v>
      </c>
      <c r="BG44" s="32" t="str">
        <f t="shared" si="26"/>
        <v>千早赤阪村</v>
      </c>
      <c r="BH44" s="99">
        <f t="shared" si="27"/>
        <v>0.1484593837535014</v>
      </c>
      <c r="BI44" s="32" t="str">
        <f t="shared" si="28"/>
        <v>高石市</v>
      </c>
      <c r="BJ44" s="99">
        <f t="shared" si="29"/>
        <v>4.1146216017634095E-2</v>
      </c>
      <c r="BK44" s="32" t="str">
        <f t="shared" si="30"/>
        <v>守口市</v>
      </c>
      <c r="BL44" s="99">
        <f t="shared" si="31"/>
        <v>0.38157374456306842</v>
      </c>
      <c r="BM44" s="32" t="str">
        <f t="shared" si="32"/>
        <v>島本町</v>
      </c>
      <c r="BN44" s="99">
        <f t="shared" si="33"/>
        <v>0.36989795918367346</v>
      </c>
      <c r="BO44" s="32" t="str">
        <f t="shared" si="34"/>
        <v>河南町</v>
      </c>
      <c r="BP44" s="99">
        <f t="shared" si="35"/>
        <v>0.56549520766773165</v>
      </c>
      <c r="BR44" s="124">
        <f t="shared" si="36"/>
        <v>0.24049022325424993</v>
      </c>
      <c r="BS44" s="124">
        <f t="shared" si="37"/>
        <v>0.37096641984753681</v>
      </c>
      <c r="BT44" s="124">
        <f t="shared" si="38"/>
        <v>0.62650230144629881</v>
      </c>
      <c r="BU44" s="124">
        <f t="shared" si="39"/>
        <v>0.13558844512707724</v>
      </c>
      <c r="BV44" s="124">
        <f t="shared" si="40"/>
        <v>0.1679962906899044</v>
      </c>
      <c r="BW44" s="124">
        <f t="shared" si="41"/>
        <v>5.1131223776382718E-2</v>
      </c>
      <c r="BX44" s="124">
        <f t="shared" si="42"/>
        <v>0.42975443383356071</v>
      </c>
      <c r="BY44" s="124">
        <f t="shared" si="43"/>
        <v>0.39949212212154439</v>
      </c>
      <c r="BZ44" s="124">
        <f t="shared" si="44"/>
        <v>0.6083648287875274</v>
      </c>
      <c r="CA44" s="106">
        <v>0</v>
      </c>
    </row>
    <row r="45" spans="2:79">
      <c r="B45" s="54">
        <v>40</v>
      </c>
      <c r="C45" s="97" t="s">
        <v>46</v>
      </c>
      <c r="D45" s="104">
        <v>2066</v>
      </c>
      <c r="E45" s="105">
        <v>506</v>
      </c>
      <c r="F45" s="55">
        <f t="shared" si="45"/>
        <v>0.24491771539206195</v>
      </c>
      <c r="G45" s="104">
        <v>121</v>
      </c>
      <c r="H45" s="105">
        <v>41</v>
      </c>
      <c r="I45" s="55">
        <f t="shared" si="46"/>
        <v>0.33884297520661155</v>
      </c>
      <c r="J45" s="104">
        <v>2066</v>
      </c>
      <c r="K45" s="105">
        <v>1374</v>
      </c>
      <c r="L45" s="55">
        <f t="shared" si="47"/>
        <v>0.66505324298160695</v>
      </c>
      <c r="M45" s="104">
        <v>2066</v>
      </c>
      <c r="N45" s="105">
        <v>252</v>
      </c>
      <c r="O45" s="55">
        <f t="shared" si="48"/>
        <v>0.12197483059051308</v>
      </c>
      <c r="P45" s="104">
        <v>2065</v>
      </c>
      <c r="Q45" s="105">
        <v>395</v>
      </c>
      <c r="R45" s="55">
        <f t="shared" si="49"/>
        <v>0.19128329297820823</v>
      </c>
      <c r="S45" s="104">
        <v>2065</v>
      </c>
      <c r="T45" s="105">
        <v>126</v>
      </c>
      <c r="U45" s="55">
        <f t="shared" si="50"/>
        <v>6.1016949152542375E-2</v>
      </c>
      <c r="V45" s="104">
        <v>2064</v>
      </c>
      <c r="W45" s="105">
        <v>815</v>
      </c>
      <c r="X45" s="55">
        <f t="shared" si="51"/>
        <v>0.3948643410852713</v>
      </c>
      <c r="Y45" s="104">
        <v>1673</v>
      </c>
      <c r="Z45" s="105">
        <v>633</v>
      </c>
      <c r="AA45" s="55">
        <f t="shared" si="52"/>
        <v>0.37836222355050808</v>
      </c>
      <c r="AB45" s="104">
        <v>2064</v>
      </c>
      <c r="AC45" s="105">
        <v>1210</v>
      </c>
      <c r="AD45" s="55">
        <f t="shared" si="53"/>
        <v>0.58624031007751942</v>
      </c>
      <c r="AE45" s="57"/>
      <c r="AF45" s="97" t="s">
        <v>55</v>
      </c>
      <c r="AG45" s="152">
        <f t="shared" si="10"/>
        <v>0.17684887459807075</v>
      </c>
      <c r="AH45" s="97" t="s">
        <v>55</v>
      </c>
      <c r="AI45" s="152">
        <f t="shared" si="11"/>
        <v>0.57777777777777772</v>
      </c>
      <c r="AJ45" s="97" t="s">
        <v>55</v>
      </c>
      <c r="AK45" s="152">
        <f t="shared" si="12"/>
        <v>0.6913183279742765</v>
      </c>
      <c r="AL45" s="97" t="s">
        <v>55</v>
      </c>
      <c r="AM45" s="152">
        <f t="shared" si="13"/>
        <v>0.15112540192926044</v>
      </c>
      <c r="AN45" s="97" t="s">
        <v>55</v>
      </c>
      <c r="AO45" s="152">
        <f t="shared" si="14"/>
        <v>0.17684887459807075</v>
      </c>
      <c r="AP45" s="97" t="s">
        <v>55</v>
      </c>
      <c r="AQ45" s="152">
        <f t="shared" si="15"/>
        <v>5.4662379421221867E-2</v>
      </c>
      <c r="AR45" s="97" t="s">
        <v>55</v>
      </c>
      <c r="AS45" s="152">
        <f t="shared" si="16"/>
        <v>0.4212218649517685</v>
      </c>
      <c r="AT45" s="97" t="s">
        <v>55</v>
      </c>
      <c r="AU45" s="152">
        <f t="shared" si="17"/>
        <v>0.45925925925925926</v>
      </c>
      <c r="AV45" s="97" t="s">
        <v>55</v>
      </c>
      <c r="AW45" s="152">
        <f t="shared" si="18"/>
        <v>0.59677419354838712</v>
      </c>
      <c r="AY45" s="32" t="str">
        <f t="shared" si="19"/>
        <v>大阪狭山市</v>
      </c>
      <c r="AZ45" s="99">
        <f t="shared" si="54"/>
        <v>0.21158337225595517</v>
      </c>
      <c r="BA45" s="32" t="str">
        <f t="shared" si="20"/>
        <v>泉南市</v>
      </c>
      <c r="BB45" s="99">
        <f t="shared" si="21"/>
        <v>0.32222222222222224</v>
      </c>
      <c r="BC45" s="32" t="str">
        <f t="shared" si="22"/>
        <v>島本町</v>
      </c>
      <c r="BD45" s="99">
        <f t="shared" si="23"/>
        <v>0.54807692307692313</v>
      </c>
      <c r="BE45" s="32" t="str">
        <f t="shared" si="24"/>
        <v>太子町</v>
      </c>
      <c r="BF45" s="99">
        <f t="shared" si="25"/>
        <v>9.7872340425531917E-2</v>
      </c>
      <c r="BG45" s="32" t="str">
        <f t="shared" si="26"/>
        <v>大阪狭山市</v>
      </c>
      <c r="BH45" s="99">
        <f t="shared" si="27"/>
        <v>0.14439252336448599</v>
      </c>
      <c r="BI45" s="32" t="str">
        <f t="shared" si="28"/>
        <v>枚方市</v>
      </c>
      <c r="BJ45" s="99">
        <f t="shared" si="29"/>
        <v>3.9822582200366406E-2</v>
      </c>
      <c r="BK45" s="32" t="str">
        <f t="shared" si="30"/>
        <v>河南町</v>
      </c>
      <c r="BL45" s="99">
        <f t="shared" si="31"/>
        <v>0.36741214057507987</v>
      </c>
      <c r="BM45" s="32" t="str">
        <f t="shared" si="32"/>
        <v>泉大津市</v>
      </c>
      <c r="BN45" s="99">
        <f t="shared" si="33"/>
        <v>0.36644457904300426</v>
      </c>
      <c r="BO45" s="32" t="str">
        <f t="shared" si="34"/>
        <v>島本町</v>
      </c>
      <c r="BP45" s="99">
        <f t="shared" si="35"/>
        <v>0.56490384615384615</v>
      </c>
      <c r="BR45" s="124">
        <f t="shared" si="36"/>
        <v>0.24049022325424993</v>
      </c>
      <c r="BS45" s="124">
        <f t="shared" si="37"/>
        <v>0.37096641984753681</v>
      </c>
      <c r="BT45" s="124">
        <f t="shared" si="38"/>
        <v>0.62650230144629881</v>
      </c>
      <c r="BU45" s="124">
        <f t="shared" si="39"/>
        <v>0.13558844512707724</v>
      </c>
      <c r="BV45" s="124">
        <f t="shared" si="40"/>
        <v>0.1679962906899044</v>
      </c>
      <c r="BW45" s="124">
        <f t="shared" si="41"/>
        <v>5.1131223776382718E-2</v>
      </c>
      <c r="BX45" s="124">
        <f t="shared" si="42"/>
        <v>0.42975443383356071</v>
      </c>
      <c r="BY45" s="124">
        <f t="shared" si="43"/>
        <v>0.39949212212154439</v>
      </c>
      <c r="BZ45" s="124">
        <f t="shared" si="44"/>
        <v>0.6083648287875274</v>
      </c>
      <c r="CA45" s="106">
        <v>0</v>
      </c>
    </row>
    <row r="46" spans="2:79">
      <c r="B46" s="54">
        <v>41</v>
      </c>
      <c r="C46" s="97" t="s">
        <v>13</v>
      </c>
      <c r="D46" s="104">
        <v>2529</v>
      </c>
      <c r="E46" s="105">
        <v>649</v>
      </c>
      <c r="F46" s="55">
        <f t="shared" si="45"/>
        <v>0.25662317121391853</v>
      </c>
      <c r="G46" s="104">
        <v>179</v>
      </c>
      <c r="H46" s="105">
        <v>71</v>
      </c>
      <c r="I46" s="55">
        <f t="shared" si="46"/>
        <v>0.39664804469273746</v>
      </c>
      <c r="J46" s="104">
        <v>2529</v>
      </c>
      <c r="K46" s="105">
        <v>1690</v>
      </c>
      <c r="L46" s="55">
        <f t="shared" si="47"/>
        <v>0.66824831949387109</v>
      </c>
      <c r="M46" s="104">
        <v>2529</v>
      </c>
      <c r="N46" s="105">
        <v>412</v>
      </c>
      <c r="O46" s="55">
        <f t="shared" si="48"/>
        <v>0.16291024120205616</v>
      </c>
      <c r="P46" s="104">
        <v>2529</v>
      </c>
      <c r="Q46" s="105">
        <v>684</v>
      </c>
      <c r="R46" s="55">
        <f t="shared" si="49"/>
        <v>0.27046263345195731</v>
      </c>
      <c r="S46" s="104">
        <v>2529</v>
      </c>
      <c r="T46" s="105">
        <v>235</v>
      </c>
      <c r="U46" s="55">
        <f t="shared" si="50"/>
        <v>9.2922103598260183E-2</v>
      </c>
      <c r="V46" s="104">
        <v>2529</v>
      </c>
      <c r="W46" s="105">
        <v>965</v>
      </c>
      <c r="X46" s="55">
        <f t="shared" si="51"/>
        <v>0.38157374456306842</v>
      </c>
      <c r="Y46" s="104">
        <v>662</v>
      </c>
      <c r="Z46" s="105">
        <v>264</v>
      </c>
      <c r="AA46" s="55">
        <f t="shared" si="52"/>
        <v>0.3987915407854985</v>
      </c>
      <c r="AB46" s="104">
        <v>2529</v>
      </c>
      <c r="AC46" s="105">
        <v>1428</v>
      </c>
      <c r="AD46" s="55">
        <f t="shared" si="53"/>
        <v>0.56465005931198098</v>
      </c>
      <c r="AE46" s="57"/>
      <c r="AF46" s="97" t="s">
        <v>31</v>
      </c>
      <c r="AG46" s="152">
        <f t="shared" si="10"/>
        <v>0.2531914893617021</v>
      </c>
      <c r="AH46" s="97" t="s">
        <v>31</v>
      </c>
      <c r="AI46" s="152">
        <f t="shared" si="11"/>
        <v>0.37082066869300911</v>
      </c>
      <c r="AJ46" s="97" t="s">
        <v>31</v>
      </c>
      <c r="AK46" s="152">
        <f t="shared" si="12"/>
        <v>0.52978723404255323</v>
      </c>
      <c r="AL46" s="97" t="s">
        <v>31</v>
      </c>
      <c r="AM46" s="152">
        <f t="shared" si="13"/>
        <v>9.7872340425531917E-2</v>
      </c>
      <c r="AN46" s="97" t="s">
        <v>31</v>
      </c>
      <c r="AO46" s="152">
        <f t="shared" si="14"/>
        <v>0.18510638297872339</v>
      </c>
      <c r="AP46" s="97" t="s">
        <v>31</v>
      </c>
      <c r="AQ46" s="152">
        <f t="shared" si="15"/>
        <v>6.8085106382978725E-2</v>
      </c>
      <c r="AR46" s="97" t="s">
        <v>31</v>
      </c>
      <c r="AS46" s="152">
        <f t="shared" si="16"/>
        <v>0.46808510638297873</v>
      </c>
      <c r="AT46" s="97" t="s">
        <v>31</v>
      </c>
      <c r="AU46" s="152">
        <f t="shared" si="17"/>
        <v>0.37960339943342775</v>
      </c>
      <c r="AV46" s="97" t="s">
        <v>31</v>
      </c>
      <c r="AW46" s="152">
        <f t="shared" si="18"/>
        <v>0.5787234042553191</v>
      </c>
      <c r="AY46" s="32" t="str">
        <f t="shared" si="19"/>
        <v>泉南市</v>
      </c>
      <c r="AZ46" s="99">
        <f t="shared" si="54"/>
        <v>0.20569395017793593</v>
      </c>
      <c r="BA46" s="32" t="str">
        <f t="shared" si="20"/>
        <v>大阪狭山市</v>
      </c>
      <c r="BB46" s="99">
        <f t="shared" si="21"/>
        <v>0.30987654320987656</v>
      </c>
      <c r="BC46" s="32" t="str">
        <f t="shared" si="22"/>
        <v>藤井寺市</v>
      </c>
      <c r="BD46" s="99">
        <f t="shared" si="23"/>
        <v>0.54429552141222626</v>
      </c>
      <c r="BE46" s="32" t="str">
        <f t="shared" si="24"/>
        <v>島本町</v>
      </c>
      <c r="BF46" s="99">
        <f t="shared" si="25"/>
        <v>9.2548076923076927E-2</v>
      </c>
      <c r="BG46" s="32" t="str">
        <f t="shared" si="26"/>
        <v>河南町</v>
      </c>
      <c r="BH46" s="99">
        <f t="shared" si="27"/>
        <v>0.13578274760383385</v>
      </c>
      <c r="BI46" s="32" t="str">
        <f t="shared" si="28"/>
        <v>交野市</v>
      </c>
      <c r="BJ46" s="99">
        <f t="shared" si="29"/>
        <v>3.796761585706309E-2</v>
      </c>
      <c r="BK46" s="32" t="str">
        <f t="shared" si="30"/>
        <v>泉佐野市</v>
      </c>
      <c r="BL46" s="99">
        <f t="shared" si="31"/>
        <v>0.35884274381707887</v>
      </c>
      <c r="BM46" s="32" t="str">
        <f t="shared" si="32"/>
        <v>八尾市</v>
      </c>
      <c r="BN46" s="99">
        <f t="shared" si="33"/>
        <v>0.36619718309859156</v>
      </c>
      <c r="BO46" s="32" t="str">
        <f t="shared" si="34"/>
        <v>守口市</v>
      </c>
      <c r="BP46" s="99">
        <f t="shared" si="35"/>
        <v>0.56465005931198098</v>
      </c>
      <c r="BR46" s="124">
        <f t="shared" si="36"/>
        <v>0.24049022325424993</v>
      </c>
      <c r="BS46" s="124">
        <f t="shared" si="37"/>
        <v>0.37096641984753681</v>
      </c>
      <c r="BT46" s="124">
        <f t="shared" si="38"/>
        <v>0.62650230144629881</v>
      </c>
      <c r="BU46" s="124">
        <f t="shared" si="39"/>
        <v>0.13558844512707724</v>
      </c>
      <c r="BV46" s="124">
        <f t="shared" si="40"/>
        <v>0.1679962906899044</v>
      </c>
      <c r="BW46" s="124">
        <f t="shared" si="41"/>
        <v>5.1131223776382718E-2</v>
      </c>
      <c r="BX46" s="124">
        <f t="shared" si="42"/>
        <v>0.42975443383356071</v>
      </c>
      <c r="BY46" s="124">
        <f t="shared" si="43"/>
        <v>0.39949212212154439</v>
      </c>
      <c r="BZ46" s="124">
        <f t="shared" si="44"/>
        <v>0.6083648287875274</v>
      </c>
      <c r="CA46" s="106">
        <v>0</v>
      </c>
    </row>
    <row r="47" spans="2:79">
      <c r="B47" s="54">
        <v>42</v>
      </c>
      <c r="C47" s="97" t="s">
        <v>14</v>
      </c>
      <c r="D47" s="104">
        <v>10367</v>
      </c>
      <c r="E47" s="105">
        <v>2372</v>
      </c>
      <c r="F47" s="55">
        <f t="shared" si="45"/>
        <v>0.22880293238159544</v>
      </c>
      <c r="G47" s="104">
        <v>3335</v>
      </c>
      <c r="H47" s="105">
        <v>1321</v>
      </c>
      <c r="I47" s="55">
        <f t="shared" si="46"/>
        <v>0.39610194902548723</v>
      </c>
      <c r="J47" s="104">
        <v>10369</v>
      </c>
      <c r="K47" s="105">
        <v>6475</v>
      </c>
      <c r="L47" s="55">
        <f t="shared" si="47"/>
        <v>0.62445751760054002</v>
      </c>
      <c r="M47" s="104">
        <v>10368</v>
      </c>
      <c r="N47" s="105">
        <v>1543</v>
      </c>
      <c r="O47" s="55">
        <f t="shared" si="48"/>
        <v>0.1488233024691358</v>
      </c>
      <c r="P47" s="104">
        <v>10371</v>
      </c>
      <c r="Q47" s="105">
        <v>1554</v>
      </c>
      <c r="R47" s="55">
        <f t="shared" si="49"/>
        <v>0.14984090251663293</v>
      </c>
      <c r="S47" s="104">
        <v>10371</v>
      </c>
      <c r="T47" s="105">
        <v>413</v>
      </c>
      <c r="U47" s="55">
        <f t="shared" si="50"/>
        <v>3.9822582200366406E-2</v>
      </c>
      <c r="V47" s="104">
        <v>10371</v>
      </c>
      <c r="W47" s="105">
        <v>4695</v>
      </c>
      <c r="X47" s="55">
        <f t="shared" si="51"/>
        <v>0.4527046572172404</v>
      </c>
      <c r="Y47" s="104">
        <v>9731</v>
      </c>
      <c r="Z47" s="105">
        <v>3960</v>
      </c>
      <c r="AA47" s="55">
        <f t="shared" si="52"/>
        <v>0.40694687082519782</v>
      </c>
      <c r="AB47" s="104">
        <v>10369</v>
      </c>
      <c r="AC47" s="105">
        <v>6322</v>
      </c>
      <c r="AD47" s="55">
        <f t="shared" si="53"/>
        <v>0.60970199633523003</v>
      </c>
      <c r="AE47" s="57"/>
      <c r="AF47" s="97" t="s">
        <v>32</v>
      </c>
      <c r="AG47" s="152">
        <f t="shared" si="10"/>
        <v>0.25239616613418531</v>
      </c>
      <c r="AH47" s="97" t="s">
        <v>32</v>
      </c>
      <c r="AI47" s="152">
        <f t="shared" si="11"/>
        <v>0.42296072507552868</v>
      </c>
      <c r="AJ47" s="97" t="s">
        <v>32</v>
      </c>
      <c r="AK47" s="152">
        <f t="shared" si="12"/>
        <v>0.60223642172523961</v>
      </c>
      <c r="AL47" s="97" t="s">
        <v>32</v>
      </c>
      <c r="AM47" s="152">
        <f t="shared" si="13"/>
        <v>0.14536741214057508</v>
      </c>
      <c r="AN47" s="97" t="s">
        <v>32</v>
      </c>
      <c r="AO47" s="152">
        <f t="shared" si="14"/>
        <v>0.13578274760383385</v>
      </c>
      <c r="AP47" s="97" t="s">
        <v>32</v>
      </c>
      <c r="AQ47" s="152">
        <f t="shared" si="15"/>
        <v>4.6325878594249199E-2</v>
      </c>
      <c r="AR47" s="97" t="s">
        <v>32</v>
      </c>
      <c r="AS47" s="152">
        <f t="shared" si="16"/>
        <v>0.36741214057507987</v>
      </c>
      <c r="AT47" s="97" t="s">
        <v>32</v>
      </c>
      <c r="AU47" s="152">
        <f t="shared" si="17"/>
        <v>0.40301003344481606</v>
      </c>
      <c r="AV47" s="97" t="s">
        <v>32</v>
      </c>
      <c r="AW47" s="152">
        <f t="shared" si="18"/>
        <v>0.56549520766773165</v>
      </c>
      <c r="AY47" s="32" t="str">
        <f t="shared" si="19"/>
        <v>箕面市</v>
      </c>
      <c r="AZ47" s="99">
        <f t="shared" si="54"/>
        <v>0.20449988861661841</v>
      </c>
      <c r="BA47" s="32" t="str">
        <f t="shared" si="20"/>
        <v>藤井寺市</v>
      </c>
      <c r="BB47" s="99">
        <f t="shared" si="21"/>
        <v>0</v>
      </c>
      <c r="BC47" s="32" t="str">
        <f t="shared" si="22"/>
        <v>太子町</v>
      </c>
      <c r="BD47" s="99">
        <f t="shared" si="23"/>
        <v>0.52978723404255323</v>
      </c>
      <c r="BE47" s="32" t="str">
        <f t="shared" si="24"/>
        <v>豊能町</v>
      </c>
      <c r="BF47" s="99">
        <f t="shared" si="25"/>
        <v>9.1894439208294057E-2</v>
      </c>
      <c r="BG47" s="32" t="str">
        <f t="shared" si="26"/>
        <v>島本町</v>
      </c>
      <c r="BH47" s="99">
        <f t="shared" si="27"/>
        <v>0.13461538461538461</v>
      </c>
      <c r="BI47" s="32" t="str">
        <f t="shared" si="28"/>
        <v>箕面市</v>
      </c>
      <c r="BJ47" s="99">
        <f t="shared" si="29"/>
        <v>2.9864051704925339E-2</v>
      </c>
      <c r="BK47" s="32" t="str">
        <f t="shared" si="30"/>
        <v>田尻町</v>
      </c>
      <c r="BL47" s="99">
        <f t="shared" si="31"/>
        <v>0.34841628959276016</v>
      </c>
      <c r="BM47" s="32" t="str">
        <f t="shared" si="32"/>
        <v>東大阪市</v>
      </c>
      <c r="BN47" s="99">
        <f t="shared" si="33"/>
        <v>0.35870776086149275</v>
      </c>
      <c r="BO47" s="32" t="str">
        <f t="shared" si="34"/>
        <v>豊中市</v>
      </c>
      <c r="BP47" s="99">
        <f t="shared" si="35"/>
        <v>0.56038441003737316</v>
      </c>
      <c r="BR47" s="124">
        <f t="shared" si="36"/>
        <v>0.24049022325424993</v>
      </c>
      <c r="BS47" s="124">
        <f t="shared" si="37"/>
        <v>0.37096641984753681</v>
      </c>
      <c r="BT47" s="124">
        <f t="shared" si="38"/>
        <v>0.62650230144629881</v>
      </c>
      <c r="BU47" s="124">
        <f t="shared" si="39"/>
        <v>0.13558844512707724</v>
      </c>
      <c r="BV47" s="124">
        <f t="shared" si="40"/>
        <v>0.1679962906899044</v>
      </c>
      <c r="BW47" s="124">
        <f t="shared" si="41"/>
        <v>5.1131223776382718E-2</v>
      </c>
      <c r="BX47" s="124">
        <f t="shared" si="42"/>
        <v>0.42975443383356071</v>
      </c>
      <c r="BY47" s="124">
        <f t="shared" si="43"/>
        <v>0.39949212212154439</v>
      </c>
      <c r="BZ47" s="124">
        <f t="shared" si="44"/>
        <v>0.6083648287875274</v>
      </c>
      <c r="CA47" s="106">
        <v>0</v>
      </c>
    </row>
    <row r="48" spans="2:79">
      <c r="B48" s="54">
        <v>43</v>
      </c>
      <c r="C48" s="97" t="s">
        <v>9</v>
      </c>
      <c r="D48" s="104">
        <v>7683</v>
      </c>
      <c r="E48" s="105">
        <v>1686</v>
      </c>
      <c r="F48" s="55">
        <f t="shared" si="45"/>
        <v>0.21944552909019915</v>
      </c>
      <c r="G48" s="104">
        <v>2709</v>
      </c>
      <c r="H48" s="105">
        <v>975</v>
      </c>
      <c r="I48" s="55">
        <f t="shared" si="46"/>
        <v>0.35991140642303432</v>
      </c>
      <c r="J48" s="104">
        <v>7683</v>
      </c>
      <c r="K48" s="105">
        <v>4648</v>
      </c>
      <c r="L48" s="55">
        <f t="shared" si="47"/>
        <v>0.60497201613952878</v>
      </c>
      <c r="M48" s="104">
        <v>7683</v>
      </c>
      <c r="N48" s="105">
        <v>1055</v>
      </c>
      <c r="O48" s="55">
        <f t="shared" si="48"/>
        <v>0.13731615254457893</v>
      </c>
      <c r="P48" s="104">
        <v>7680</v>
      </c>
      <c r="Q48" s="105">
        <v>1029</v>
      </c>
      <c r="R48" s="55">
        <f t="shared" si="49"/>
        <v>0.13398437499999999</v>
      </c>
      <c r="S48" s="104">
        <v>7680</v>
      </c>
      <c r="T48" s="105">
        <v>357</v>
      </c>
      <c r="U48" s="55">
        <f t="shared" si="50"/>
        <v>4.6484375000000001E-2</v>
      </c>
      <c r="V48" s="104">
        <v>7680</v>
      </c>
      <c r="W48" s="105">
        <v>3271</v>
      </c>
      <c r="X48" s="55">
        <f t="shared" si="51"/>
        <v>0.42591145833333333</v>
      </c>
      <c r="Y48" s="104">
        <v>7150</v>
      </c>
      <c r="Z48" s="105">
        <v>2830</v>
      </c>
      <c r="AA48" s="55">
        <f t="shared" si="52"/>
        <v>0.39580419580419579</v>
      </c>
      <c r="AB48" s="104">
        <v>7679</v>
      </c>
      <c r="AC48" s="105">
        <v>4642</v>
      </c>
      <c r="AD48" s="55">
        <f t="shared" si="53"/>
        <v>0.60450579502539392</v>
      </c>
      <c r="AE48" s="57"/>
      <c r="AF48" s="97" t="s">
        <v>33</v>
      </c>
      <c r="AG48" s="152">
        <f t="shared" si="10"/>
        <v>0.24369747899159663</v>
      </c>
      <c r="AH48" s="97" t="s">
        <v>33</v>
      </c>
      <c r="AI48" s="152">
        <f t="shared" si="11"/>
        <v>0.50877192982456143</v>
      </c>
      <c r="AJ48" s="97" t="s">
        <v>33</v>
      </c>
      <c r="AK48" s="152">
        <f t="shared" si="12"/>
        <v>0.44817927170868349</v>
      </c>
      <c r="AL48" s="97" t="s">
        <v>33</v>
      </c>
      <c r="AM48" s="152">
        <f t="shared" si="13"/>
        <v>0.10364145658263306</v>
      </c>
      <c r="AN48" s="97" t="s">
        <v>33</v>
      </c>
      <c r="AO48" s="152">
        <f t="shared" si="14"/>
        <v>0.1484593837535014</v>
      </c>
      <c r="AP48" s="97" t="s">
        <v>33</v>
      </c>
      <c r="AQ48" s="152">
        <f t="shared" si="15"/>
        <v>6.4425770308123242E-2</v>
      </c>
      <c r="AR48" s="97" t="s">
        <v>33</v>
      </c>
      <c r="AS48" s="152">
        <f t="shared" si="16"/>
        <v>0.42577030812324929</v>
      </c>
      <c r="AT48" s="97" t="s">
        <v>33</v>
      </c>
      <c r="AU48" s="152">
        <f t="shared" si="17"/>
        <v>0.39498432601880878</v>
      </c>
      <c r="AV48" s="97" t="s">
        <v>33</v>
      </c>
      <c r="AW48" s="152">
        <f t="shared" si="18"/>
        <v>0.5938375350140056</v>
      </c>
      <c r="AY48" s="32" t="str">
        <f t="shared" si="19"/>
        <v>岬町</v>
      </c>
      <c r="AZ48" s="99">
        <f t="shared" si="54"/>
        <v>0.17684887459807075</v>
      </c>
      <c r="BA48" s="32" t="str">
        <f>AH44</f>
        <v>田尻町</v>
      </c>
      <c r="BB48" s="99">
        <f t="shared" si="21"/>
        <v>0</v>
      </c>
      <c r="BC48" s="32" t="str">
        <f t="shared" si="22"/>
        <v>千早赤阪村</v>
      </c>
      <c r="BD48" s="99">
        <f t="shared" si="23"/>
        <v>0.44817927170868349</v>
      </c>
      <c r="BE48" s="32" t="str">
        <f t="shared" si="24"/>
        <v>藤井寺市</v>
      </c>
      <c r="BF48" s="99">
        <f t="shared" si="25"/>
        <v>8.761033017325924E-2</v>
      </c>
      <c r="BG48" s="32" t="str">
        <f t="shared" si="26"/>
        <v>茨木市</v>
      </c>
      <c r="BH48" s="99">
        <f t="shared" si="27"/>
        <v>0.13398437499999999</v>
      </c>
      <c r="BI48" s="32" t="str">
        <f t="shared" si="28"/>
        <v>島本町</v>
      </c>
      <c r="BJ48" s="99">
        <f t="shared" si="29"/>
        <v>2.6442307692307692E-2</v>
      </c>
      <c r="BK48" s="32" t="str">
        <f t="shared" si="30"/>
        <v>能勢町</v>
      </c>
      <c r="BL48" s="99">
        <f t="shared" si="31"/>
        <v>0.33512064343163539</v>
      </c>
      <c r="BM48" s="32" t="str">
        <f t="shared" si="32"/>
        <v>能勢町</v>
      </c>
      <c r="BN48" s="99">
        <f t="shared" si="33"/>
        <v>0.31438127090301005</v>
      </c>
      <c r="BO48" s="32" t="str">
        <f t="shared" si="34"/>
        <v>豊能町</v>
      </c>
      <c r="BP48" s="99">
        <f t="shared" si="35"/>
        <v>0.55256954266855252</v>
      </c>
      <c r="BR48" s="124">
        <f t="shared" si="36"/>
        <v>0.24049022325424993</v>
      </c>
      <c r="BS48" s="124">
        <f t="shared" si="37"/>
        <v>0.37096641984753681</v>
      </c>
      <c r="BT48" s="124">
        <f t="shared" si="38"/>
        <v>0.62650230144629881</v>
      </c>
      <c r="BU48" s="124">
        <f t="shared" si="39"/>
        <v>0.13558844512707724</v>
      </c>
      <c r="BV48" s="124">
        <f t="shared" si="40"/>
        <v>0.1679962906899044</v>
      </c>
      <c r="BW48" s="124">
        <f t="shared" si="41"/>
        <v>5.1131223776382718E-2</v>
      </c>
      <c r="BX48" s="124">
        <f t="shared" si="42"/>
        <v>0.42975443383356071</v>
      </c>
      <c r="BY48" s="124">
        <f t="shared" si="43"/>
        <v>0.39949212212154439</v>
      </c>
      <c r="BZ48" s="124">
        <f t="shared" si="44"/>
        <v>0.6083648287875274</v>
      </c>
      <c r="CA48" s="106">
        <v>999</v>
      </c>
    </row>
    <row r="49" spans="2:79">
      <c r="B49" s="54">
        <v>44</v>
      </c>
      <c r="C49" s="97" t="s">
        <v>21</v>
      </c>
      <c r="D49" s="104">
        <v>8443</v>
      </c>
      <c r="E49" s="105">
        <v>2159</v>
      </c>
      <c r="F49" s="55">
        <f t="shared" si="45"/>
        <v>0.25571479331990998</v>
      </c>
      <c r="G49" s="104">
        <v>2932</v>
      </c>
      <c r="H49" s="105">
        <v>1092</v>
      </c>
      <c r="I49" s="55">
        <f t="shared" si="46"/>
        <v>0.37244201909959074</v>
      </c>
      <c r="J49" s="104">
        <v>8447</v>
      </c>
      <c r="K49" s="105">
        <v>4847</v>
      </c>
      <c r="L49" s="55">
        <f t="shared" si="47"/>
        <v>0.57381318811412341</v>
      </c>
      <c r="M49" s="104">
        <v>8446</v>
      </c>
      <c r="N49" s="105">
        <v>1077</v>
      </c>
      <c r="O49" s="55">
        <f t="shared" si="48"/>
        <v>0.12751598389770305</v>
      </c>
      <c r="P49" s="104">
        <v>8429</v>
      </c>
      <c r="Q49" s="105">
        <v>1400</v>
      </c>
      <c r="R49" s="55">
        <f t="shared" si="49"/>
        <v>0.16609324949578835</v>
      </c>
      <c r="S49" s="104">
        <v>8428</v>
      </c>
      <c r="T49" s="105">
        <v>455</v>
      </c>
      <c r="U49" s="55">
        <f t="shared" si="50"/>
        <v>5.3986710963455149E-2</v>
      </c>
      <c r="V49" s="104">
        <v>8429</v>
      </c>
      <c r="W49" s="105">
        <v>3732</v>
      </c>
      <c r="X49" s="55">
        <f t="shared" si="51"/>
        <v>0.44275714794163007</v>
      </c>
      <c r="Y49" s="104">
        <v>6532</v>
      </c>
      <c r="Z49" s="105">
        <v>2392</v>
      </c>
      <c r="AA49" s="55">
        <f t="shared" si="52"/>
        <v>0.36619718309859156</v>
      </c>
      <c r="AB49" s="104">
        <v>8428</v>
      </c>
      <c r="AC49" s="105">
        <v>4944</v>
      </c>
      <c r="AD49" s="55">
        <f t="shared" si="53"/>
        <v>0.58661604176554338</v>
      </c>
      <c r="AE49" s="57"/>
      <c r="AF49" s="57"/>
      <c r="AG49" s="57"/>
      <c r="AH49" s="57"/>
      <c r="AI49" s="57"/>
      <c r="AJ49" s="57"/>
      <c r="AK49" s="57"/>
      <c r="AL49" s="57"/>
      <c r="AM49" s="57"/>
      <c r="AN49" s="57"/>
      <c r="AO49" s="57"/>
      <c r="AP49" s="57"/>
      <c r="AQ49" s="57"/>
      <c r="AR49" s="57"/>
      <c r="AS49" s="57"/>
      <c r="AT49" s="57"/>
      <c r="AU49" s="57"/>
      <c r="AV49" s="57"/>
      <c r="AW49" s="57"/>
      <c r="BZ49" s="60"/>
      <c r="CA49" s="60"/>
    </row>
    <row r="50" spans="2:79">
      <c r="B50" s="54">
        <v>45</v>
      </c>
      <c r="C50" s="97" t="s">
        <v>47</v>
      </c>
      <c r="D50" s="104">
        <v>2143</v>
      </c>
      <c r="E50" s="105">
        <v>588</v>
      </c>
      <c r="F50" s="55">
        <f t="shared" si="45"/>
        <v>0.27438170788614091</v>
      </c>
      <c r="G50" s="104">
        <v>73</v>
      </c>
      <c r="H50" s="105">
        <v>29</v>
      </c>
      <c r="I50" s="55">
        <f t="shared" si="46"/>
        <v>0.39726027397260272</v>
      </c>
      <c r="J50" s="104">
        <v>2143</v>
      </c>
      <c r="K50" s="105">
        <v>1293</v>
      </c>
      <c r="L50" s="55">
        <f t="shared" si="47"/>
        <v>0.60335977601493229</v>
      </c>
      <c r="M50" s="104">
        <v>2143</v>
      </c>
      <c r="N50" s="105">
        <v>258</v>
      </c>
      <c r="O50" s="55">
        <f t="shared" si="48"/>
        <v>0.12039197386840877</v>
      </c>
      <c r="P50" s="104">
        <v>2143</v>
      </c>
      <c r="Q50" s="105">
        <v>351</v>
      </c>
      <c r="R50" s="55">
        <f t="shared" si="49"/>
        <v>0.16378908072795148</v>
      </c>
      <c r="S50" s="104">
        <v>2143</v>
      </c>
      <c r="T50" s="105">
        <v>134</v>
      </c>
      <c r="U50" s="55">
        <f t="shared" si="50"/>
        <v>6.2529164722351843E-2</v>
      </c>
      <c r="V50" s="104">
        <v>2143</v>
      </c>
      <c r="W50" s="105">
        <v>769</v>
      </c>
      <c r="X50" s="55">
        <f t="shared" si="51"/>
        <v>0.35884274381707887</v>
      </c>
      <c r="Y50" s="104">
        <v>1779</v>
      </c>
      <c r="Z50" s="105">
        <v>707</v>
      </c>
      <c r="AA50" s="55">
        <f t="shared" si="52"/>
        <v>0.39741427768409221</v>
      </c>
      <c r="AB50" s="104">
        <v>2141</v>
      </c>
      <c r="AC50" s="105">
        <v>1296</v>
      </c>
      <c r="AD50" s="55">
        <f t="shared" si="53"/>
        <v>0.60532461466604393</v>
      </c>
      <c r="AE50" s="57"/>
      <c r="AF50" s="57"/>
      <c r="AG50" s="57"/>
      <c r="AH50" s="57"/>
      <c r="AI50" s="57"/>
      <c r="AJ50" s="57"/>
      <c r="AK50" s="57"/>
      <c r="AL50" s="57"/>
      <c r="AM50" s="57"/>
      <c r="AN50" s="57"/>
      <c r="AO50" s="57"/>
      <c r="AP50" s="57"/>
      <c r="AQ50" s="57"/>
      <c r="AR50" s="57"/>
      <c r="AS50" s="57"/>
      <c r="AT50" s="57"/>
      <c r="AU50" s="57"/>
      <c r="AV50" s="57"/>
      <c r="AW50" s="57"/>
      <c r="BZ50"/>
      <c r="CA50"/>
    </row>
    <row r="51" spans="2:79">
      <c r="B51" s="54">
        <v>46</v>
      </c>
      <c r="C51" s="97" t="s">
        <v>25</v>
      </c>
      <c r="D51" s="104">
        <v>4495</v>
      </c>
      <c r="E51" s="105">
        <v>1047</v>
      </c>
      <c r="F51" s="55">
        <f t="shared" si="45"/>
        <v>0.23292547274749723</v>
      </c>
      <c r="G51" s="104">
        <v>1280</v>
      </c>
      <c r="H51" s="105">
        <v>463</v>
      </c>
      <c r="I51" s="55">
        <f t="shared" si="46"/>
        <v>0.36171874999999998</v>
      </c>
      <c r="J51" s="104">
        <v>4495</v>
      </c>
      <c r="K51" s="105">
        <v>2831</v>
      </c>
      <c r="L51" s="55">
        <f t="shared" si="47"/>
        <v>0.62981090100111237</v>
      </c>
      <c r="M51" s="104">
        <v>4495</v>
      </c>
      <c r="N51" s="105">
        <v>630</v>
      </c>
      <c r="O51" s="55">
        <f t="shared" si="48"/>
        <v>0.14015572858731926</v>
      </c>
      <c r="P51" s="104">
        <v>4493</v>
      </c>
      <c r="Q51" s="105">
        <v>795</v>
      </c>
      <c r="R51" s="55">
        <f t="shared" si="49"/>
        <v>0.17694190963721346</v>
      </c>
      <c r="S51" s="104">
        <v>4493</v>
      </c>
      <c r="T51" s="105">
        <v>229</v>
      </c>
      <c r="U51" s="55">
        <f t="shared" si="50"/>
        <v>5.0968172713109279E-2</v>
      </c>
      <c r="V51" s="104">
        <v>4493</v>
      </c>
      <c r="W51" s="105">
        <v>1819</v>
      </c>
      <c r="X51" s="55">
        <f t="shared" si="51"/>
        <v>0.40485199198753619</v>
      </c>
      <c r="Y51" s="104">
        <v>3919</v>
      </c>
      <c r="Z51" s="105">
        <v>1556</v>
      </c>
      <c r="AA51" s="55">
        <f t="shared" si="52"/>
        <v>0.39704006124011226</v>
      </c>
      <c r="AB51" s="104">
        <v>4492</v>
      </c>
      <c r="AC51" s="105">
        <v>2738</v>
      </c>
      <c r="AD51" s="55">
        <f t="shared" si="53"/>
        <v>0.60952804986642917</v>
      </c>
      <c r="AE51" s="57"/>
      <c r="AF51" s="57"/>
      <c r="AG51" s="57"/>
      <c r="AH51" s="57"/>
      <c r="AI51" s="57"/>
      <c r="AJ51" s="57"/>
      <c r="AK51" s="57"/>
      <c r="AL51" s="57"/>
      <c r="AM51" s="57"/>
      <c r="AN51" s="57"/>
      <c r="AO51" s="57"/>
      <c r="AP51" s="57"/>
      <c r="AQ51" s="57"/>
      <c r="AR51" s="57"/>
      <c r="AS51" s="57"/>
      <c r="AT51" s="57"/>
      <c r="AU51" s="57"/>
      <c r="AV51" s="57"/>
      <c r="AW51" s="57"/>
      <c r="BZ51"/>
      <c r="CA51"/>
    </row>
    <row r="52" spans="2:79">
      <c r="B52" s="54">
        <v>47</v>
      </c>
      <c r="C52" s="97" t="s">
        <v>15</v>
      </c>
      <c r="D52" s="104">
        <v>8696</v>
      </c>
      <c r="E52" s="105">
        <v>2215</v>
      </c>
      <c r="F52" s="55">
        <f t="shared" si="45"/>
        <v>0.25471481140754371</v>
      </c>
      <c r="G52" s="104">
        <v>3143</v>
      </c>
      <c r="H52" s="105">
        <v>1191</v>
      </c>
      <c r="I52" s="55">
        <f t="shared" si="46"/>
        <v>0.37893732103086225</v>
      </c>
      <c r="J52" s="104">
        <v>8696</v>
      </c>
      <c r="K52" s="105">
        <v>5582</v>
      </c>
      <c r="L52" s="55">
        <f t="shared" si="47"/>
        <v>0.64190432382704687</v>
      </c>
      <c r="M52" s="104">
        <v>8696</v>
      </c>
      <c r="N52" s="105">
        <v>1255</v>
      </c>
      <c r="O52" s="55">
        <f t="shared" si="48"/>
        <v>0.14431922723091076</v>
      </c>
      <c r="P52" s="104">
        <v>8695</v>
      </c>
      <c r="Q52" s="105">
        <v>1444</v>
      </c>
      <c r="R52" s="55">
        <f t="shared" si="49"/>
        <v>0.16607245543415755</v>
      </c>
      <c r="S52" s="104">
        <v>8695</v>
      </c>
      <c r="T52" s="105">
        <v>445</v>
      </c>
      <c r="U52" s="55">
        <f t="shared" si="50"/>
        <v>5.1178838412880963E-2</v>
      </c>
      <c r="V52" s="104">
        <v>8695</v>
      </c>
      <c r="W52" s="105">
        <v>3765</v>
      </c>
      <c r="X52" s="55">
        <f t="shared" si="51"/>
        <v>0.43300747556066704</v>
      </c>
      <c r="Y52" s="104">
        <v>7175</v>
      </c>
      <c r="Z52" s="105">
        <v>2741</v>
      </c>
      <c r="AA52" s="55">
        <f t="shared" si="52"/>
        <v>0.38202090592334492</v>
      </c>
      <c r="AB52" s="104">
        <v>8693</v>
      </c>
      <c r="AC52" s="105">
        <v>4981</v>
      </c>
      <c r="AD52" s="55">
        <f t="shared" si="53"/>
        <v>0.57298976187737261</v>
      </c>
      <c r="AE52" s="57"/>
      <c r="AF52" s="57"/>
      <c r="AG52" s="57"/>
      <c r="AH52" s="57"/>
      <c r="AI52" s="57"/>
      <c r="AJ52" s="57"/>
      <c r="AK52" s="57"/>
      <c r="AL52" s="57"/>
      <c r="AM52" s="57"/>
      <c r="AN52" s="57"/>
      <c r="AO52" s="57"/>
      <c r="AP52" s="57"/>
      <c r="AQ52" s="57"/>
      <c r="AR52" s="57"/>
      <c r="AS52" s="57"/>
      <c r="AT52" s="57"/>
      <c r="AU52" s="57"/>
      <c r="AV52" s="57"/>
      <c r="AW52" s="57"/>
      <c r="BZ52"/>
      <c r="CA52"/>
    </row>
    <row r="53" spans="2:79">
      <c r="B53" s="54">
        <v>48</v>
      </c>
      <c r="C53" s="97" t="s">
        <v>26</v>
      </c>
      <c r="D53" s="104">
        <v>4951</v>
      </c>
      <c r="E53" s="105">
        <v>1116</v>
      </c>
      <c r="F53" s="55">
        <f t="shared" si="45"/>
        <v>0.22540900828115532</v>
      </c>
      <c r="G53" s="104">
        <v>212</v>
      </c>
      <c r="H53" s="105">
        <v>86</v>
      </c>
      <c r="I53" s="55">
        <f t="shared" si="46"/>
        <v>0.40566037735849059</v>
      </c>
      <c r="J53" s="104">
        <v>4951</v>
      </c>
      <c r="K53" s="105">
        <v>3158</v>
      </c>
      <c r="L53" s="55">
        <f t="shared" si="47"/>
        <v>0.63785093920420122</v>
      </c>
      <c r="M53" s="104">
        <v>4951</v>
      </c>
      <c r="N53" s="105">
        <v>718</v>
      </c>
      <c r="O53" s="55">
        <f t="shared" si="48"/>
        <v>0.14502120783680064</v>
      </c>
      <c r="P53" s="104">
        <v>4940</v>
      </c>
      <c r="Q53" s="105">
        <v>749</v>
      </c>
      <c r="R53" s="55">
        <f t="shared" si="49"/>
        <v>0.15161943319838056</v>
      </c>
      <c r="S53" s="104">
        <v>4940</v>
      </c>
      <c r="T53" s="105">
        <v>226</v>
      </c>
      <c r="U53" s="55">
        <f t="shared" si="50"/>
        <v>4.5748987854251015E-2</v>
      </c>
      <c r="V53" s="104">
        <v>4937</v>
      </c>
      <c r="W53" s="105">
        <v>2006</v>
      </c>
      <c r="X53" s="55">
        <f t="shared" si="51"/>
        <v>0.40631962730403076</v>
      </c>
      <c r="Y53" s="104">
        <v>4183</v>
      </c>
      <c r="Z53" s="105">
        <v>1815</v>
      </c>
      <c r="AA53" s="55">
        <f t="shared" si="52"/>
        <v>0.43389911546736792</v>
      </c>
      <c r="AB53" s="104">
        <v>4940</v>
      </c>
      <c r="AC53" s="105">
        <v>3030</v>
      </c>
      <c r="AD53" s="55">
        <f t="shared" si="53"/>
        <v>0.61336032388663964</v>
      </c>
      <c r="AE53" s="57"/>
      <c r="AF53" s="57"/>
      <c r="AG53" s="57"/>
      <c r="AH53" s="57"/>
      <c r="AI53" s="57"/>
      <c r="AJ53" s="57"/>
      <c r="AK53" s="57"/>
      <c r="AL53" s="57"/>
      <c r="AM53" s="57"/>
      <c r="AN53" s="57"/>
      <c r="AO53" s="57"/>
      <c r="AP53" s="57"/>
      <c r="AQ53" s="57"/>
      <c r="AR53" s="57"/>
      <c r="AS53" s="57"/>
      <c r="AT53" s="57"/>
      <c r="AU53" s="57"/>
      <c r="AV53" s="57"/>
      <c r="AW53" s="57"/>
      <c r="BZ53"/>
      <c r="CA53"/>
    </row>
    <row r="54" spans="2:79">
      <c r="B54" s="54">
        <v>49</v>
      </c>
      <c r="C54" s="97" t="s">
        <v>27</v>
      </c>
      <c r="D54" s="104">
        <v>2633</v>
      </c>
      <c r="E54" s="105">
        <v>720</v>
      </c>
      <c r="F54" s="55">
        <f t="shared" si="45"/>
        <v>0.27345233573870109</v>
      </c>
      <c r="G54" s="104">
        <v>115</v>
      </c>
      <c r="H54" s="105">
        <v>51</v>
      </c>
      <c r="I54" s="55">
        <f t="shared" si="46"/>
        <v>0.44347826086956521</v>
      </c>
      <c r="J54" s="104">
        <v>2633</v>
      </c>
      <c r="K54" s="105">
        <v>1664</v>
      </c>
      <c r="L54" s="55">
        <f t="shared" si="47"/>
        <v>0.63197873148499806</v>
      </c>
      <c r="M54" s="104">
        <v>2633</v>
      </c>
      <c r="N54" s="105">
        <v>418</v>
      </c>
      <c r="O54" s="55">
        <f t="shared" si="48"/>
        <v>0.15875427269274592</v>
      </c>
      <c r="P54" s="104">
        <v>2631</v>
      </c>
      <c r="Q54" s="105">
        <v>493</v>
      </c>
      <c r="R54" s="55">
        <f t="shared" si="49"/>
        <v>0.18738122386925124</v>
      </c>
      <c r="S54" s="104">
        <v>2631</v>
      </c>
      <c r="T54" s="105">
        <v>157</v>
      </c>
      <c r="U54" s="55">
        <f t="shared" si="50"/>
        <v>5.96731280881794E-2</v>
      </c>
      <c r="V54" s="104">
        <v>2630</v>
      </c>
      <c r="W54" s="105">
        <v>1061</v>
      </c>
      <c r="X54" s="55">
        <f t="shared" si="51"/>
        <v>0.40342205323193914</v>
      </c>
      <c r="Y54" s="104">
        <v>2250</v>
      </c>
      <c r="Z54" s="105">
        <v>964</v>
      </c>
      <c r="AA54" s="55">
        <f t="shared" si="52"/>
        <v>0.42844444444444446</v>
      </c>
      <c r="AB54" s="104">
        <v>2631</v>
      </c>
      <c r="AC54" s="105">
        <v>1568</v>
      </c>
      <c r="AD54" s="55">
        <f t="shared" si="53"/>
        <v>0.59597111364500188</v>
      </c>
      <c r="AE54" s="57"/>
      <c r="AF54" s="57"/>
      <c r="AG54" s="57"/>
      <c r="AH54" s="57"/>
      <c r="AI54" s="57"/>
      <c r="AJ54" s="57"/>
      <c r="AK54" s="57"/>
      <c r="AL54" s="57"/>
      <c r="AM54" s="57"/>
      <c r="AN54" s="57"/>
      <c r="AO54" s="57"/>
      <c r="AP54" s="57"/>
      <c r="AQ54" s="57"/>
      <c r="AR54" s="57"/>
      <c r="AS54" s="57"/>
      <c r="AT54" s="57"/>
      <c r="AU54" s="57"/>
      <c r="AV54" s="57"/>
      <c r="AW54" s="57"/>
      <c r="BZ54"/>
      <c r="CA54"/>
    </row>
    <row r="55" spans="2:79">
      <c r="B55" s="54">
        <v>50</v>
      </c>
      <c r="C55" s="97" t="s">
        <v>16</v>
      </c>
      <c r="D55" s="104">
        <v>3368</v>
      </c>
      <c r="E55" s="105">
        <v>856</v>
      </c>
      <c r="F55" s="55">
        <f t="shared" si="45"/>
        <v>0.25415676959619954</v>
      </c>
      <c r="G55" s="104">
        <v>1639</v>
      </c>
      <c r="H55" s="105">
        <v>617</v>
      </c>
      <c r="I55" s="55">
        <f t="shared" si="46"/>
        <v>0.3764490543014033</v>
      </c>
      <c r="J55" s="104">
        <v>3367</v>
      </c>
      <c r="K55" s="105">
        <v>2074</v>
      </c>
      <c r="L55" s="55">
        <f t="shared" si="47"/>
        <v>0.61597861597861603</v>
      </c>
      <c r="M55" s="104">
        <v>3367</v>
      </c>
      <c r="N55" s="105">
        <v>358</v>
      </c>
      <c r="O55" s="55">
        <f t="shared" si="48"/>
        <v>0.10632610632610633</v>
      </c>
      <c r="P55" s="104">
        <v>3369</v>
      </c>
      <c r="Q55" s="105">
        <v>568</v>
      </c>
      <c r="R55" s="55">
        <f t="shared" si="49"/>
        <v>0.16859602255862274</v>
      </c>
      <c r="S55" s="104">
        <v>3369</v>
      </c>
      <c r="T55" s="105">
        <v>162</v>
      </c>
      <c r="U55" s="55">
        <f t="shared" si="50"/>
        <v>4.8085485307212822E-2</v>
      </c>
      <c r="V55" s="104">
        <v>3369</v>
      </c>
      <c r="W55" s="105">
        <v>1434</v>
      </c>
      <c r="X55" s="55">
        <f t="shared" si="51"/>
        <v>0.42564559216384684</v>
      </c>
      <c r="Y55" s="104">
        <v>2904</v>
      </c>
      <c r="Z55" s="105">
        <v>1098</v>
      </c>
      <c r="AA55" s="55">
        <f t="shared" si="52"/>
        <v>0.37809917355371903</v>
      </c>
      <c r="AB55" s="104">
        <v>3369</v>
      </c>
      <c r="AC55" s="105">
        <v>2006</v>
      </c>
      <c r="AD55" s="55">
        <f t="shared" si="53"/>
        <v>0.59542891065598103</v>
      </c>
      <c r="AE55" s="57"/>
      <c r="AF55" s="57"/>
      <c r="AG55" s="57"/>
      <c r="AH55" s="57"/>
      <c r="AI55" s="57"/>
      <c r="AJ55" s="57"/>
      <c r="AK55" s="57"/>
      <c r="AL55" s="57"/>
      <c r="AM55" s="57"/>
      <c r="AN55" s="57"/>
      <c r="AO55" s="57"/>
      <c r="AP55" s="57"/>
      <c r="AQ55" s="57"/>
      <c r="AR55" s="57"/>
      <c r="AS55" s="57"/>
      <c r="AT55" s="57"/>
      <c r="AU55" s="57"/>
      <c r="AV55" s="57"/>
      <c r="AW55" s="57"/>
      <c r="BZ55"/>
      <c r="CA55"/>
    </row>
    <row r="56" spans="2:79">
      <c r="B56" s="54">
        <v>51</v>
      </c>
      <c r="C56" s="97" t="s">
        <v>48</v>
      </c>
      <c r="D56" s="104">
        <v>6320</v>
      </c>
      <c r="E56" s="105">
        <v>1524</v>
      </c>
      <c r="F56" s="55">
        <f t="shared" si="45"/>
        <v>0.24113924050632912</v>
      </c>
      <c r="G56" s="104">
        <v>879</v>
      </c>
      <c r="H56" s="105">
        <v>307</v>
      </c>
      <c r="I56" s="55">
        <f t="shared" si="46"/>
        <v>0.34926052332195678</v>
      </c>
      <c r="J56" s="104">
        <v>6322</v>
      </c>
      <c r="K56" s="105">
        <v>4127</v>
      </c>
      <c r="L56" s="55">
        <f t="shared" si="47"/>
        <v>0.65279974691553311</v>
      </c>
      <c r="M56" s="104">
        <v>6322</v>
      </c>
      <c r="N56" s="105">
        <v>816</v>
      </c>
      <c r="O56" s="55">
        <f t="shared" si="48"/>
        <v>0.12907307813982916</v>
      </c>
      <c r="P56" s="104">
        <v>6322</v>
      </c>
      <c r="Q56" s="105">
        <v>1098</v>
      </c>
      <c r="R56" s="55">
        <f t="shared" si="49"/>
        <v>0.17367921543815248</v>
      </c>
      <c r="S56" s="104">
        <v>6322</v>
      </c>
      <c r="T56" s="105">
        <v>421</v>
      </c>
      <c r="U56" s="55">
        <f t="shared" si="50"/>
        <v>6.6592850363808923E-2</v>
      </c>
      <c r="V56" s="104">
        <v>6322</v>
      </c>
      <c r="W56" s="105">
        <v>2611</v>
      </c>
      <c r="X56" s="55">
        <f t="shared" si="51"/>
        <v>0.41300221448908575</v>
      </c>
      <c r="Y56" s="104">
        <v>5316</v>
      </c>
      <c r="Z56" s="105">
        <v>2321</v>
      </c>
      <c r="AA56" s="55">
        <f t="shared" si="52"/>
        <v>0.43660647103085026</v>
      </c>
      <c r="AB56" s="104">
        <v>6322</v>
      </c>
      <c r="AC56" s="105">
        <v>3828</v>
      </c>
      <c r="AD56" s="55">
        <f t="shared" si="53"/>
        <v>0.60550458715596334</v>
      </c>
      <c r="AE56" s="57"/>
      <c r="AF56" s="57"/>
      <c r="AG56" s="57"/>
      <c r="AH56" s="57"/>
      <c r="AI56" s="57"/>
      <c r="AJ56" s="57"/>
      <c r="AK56" s="57"/>
      <c r="AL56" s="57"/>
      <c r="AM56" s="57"/>
      <c r="AN56" s="57"/>
      <c r="AO56" s="57"/>
      <c r="AP56" s="57"/>
      <c r="AQ56" s="57"/>
      <c r="AR56" s="57"/>
      <c r="AS56" s="57"/>
      <c r="AT56" s="57"/>
      <c r="AU56" s="57"/>
      <c r="AV56" s="57"/>
      <c r="AW56" s="57"/>
      <c r="BZ56"/>
      <c r="CA56"/>
    </row>
    <row r="57" spans="2:79">
      <c r="B57" s="54">
        <v>52</v>
      </c>
      <c r="C57" s="97" t="s">
        <v>4</v>
      </c>
      <c r="D57" s="104">
        <v>4489</v>
      </c>
      <c r="E57" s="105">
        <v>918</v>
      </c>
      <c r="F57" s="55">
        <f t="shared" si="45"/>
        <v>0.20449988861661841</v>
      </c>
      <c r="G57" s="104">
        <v>1131</v>
      </c>
      <c r="H57" s="105">
        <v>433</v>
      </c>
      <c r="I57" s="55">
        <f t="shared" si="46"/>
        <v>0.3828470380194518</v>
      </c>
      <c r="J57" s="104">
        <v>4490</v>
      </c>
      <c r="K57" s="105">
        <v>2902</v>
      </c>
      <c r="L57" s="55">
        <f t="shared" si="47"/>
        <v>0.64632516703786191</v>
      </c>
      <c r="M57" s="104">
        <v>4490</v>
      </c>
      <c r="N57" s="105">
        <v>753</v>
      </c>
      <c r="O57" s="55">
        <f t="shared" si="48"/>
        <v>0.16770601336302896</v>
      </c>
      <c r="P57" s="104">
        <v>4490</v>
      </c>
      <c r="Q57" s="105">
        <v>680</v>
      </c>
      <c r="R57" s="55">
        <f t="shared" si="49"/>
        <v>0.15144766146993319</v>
      </c>
      <c r="S57" s="104">
        <v>4487</v>
      </c>
      <c r="T57" s="105">
        <v>134</v>
      </c>
      <c r="U57" s="55">
        <f t="shared" si="50"/>
        <v>2.9864051704925339E-2</v>
      </c>
      <c r="V57" s="104">
        <v>4490</v>
      </c>
      <c r="W57" s="105">
        <v>2132</v>
      </c>
      <c r="X57" s="55">
        <f t="shared" si="51"/>
        <v>0.47483296213808462</v>
      </c>
      <c r="Y57" s="104">
        <v>4365</v>
      </c>
      <c r="Z57" s="105">
        <v>1894</v>
      </c>
      <c r="AA57" s="55">
        <f t="shared" si="52"/>
        <v>0.43390607101947309</v>
      </c>
      <c r="AB57" s="104">
        <v>4487</v>
      </c>
      <c r="AC57" s="105">
        <v>2765</v>
      </c>
      <c r="AD57" s="55">
        <f t="shared" si="53"/>
        <v>0.61622464898595941</v>
      </c>
      <c r="AE57" s="57"/>
      <c r="AF57" s="57"/>
      <c r="AG57" s="57"/>
      <c r="AH57" s="57"/>
      <c r="AI57" s="57"/>
      <c r="AJ57" s="57"/>
      <c r="AK57" s="57"/>
      <c r="AL57" s="57"/>
      <c r="AM57" s="57"/>
      <c r="AN57" s="57"/>
      <c r="AO57" s="57"/>
      <c r="AP57" s="57"/>
      <c r="AQ57" s="57"/>
      <c r="AR57" s="57"/>
      <c r="AS57" s="57"/>
      <c r="AT57" s="57"/>
      <c r="AU57" s="57"/>
      <c r="AV57" s="57"/>
      <c r="AW57" s="57"/>
      <c r="BZ57"/>
      <c r="CA57"/>
    </row>
    <row r="58" spans="2:79">
      <c r="B58" s="54">
        <v>53</v>
      </c>
      <c r="C58" s="97" t="s">
        <v>22</v>
      </c>
      <c r="D58" s="104">
        <v>2059</v>
      </c>
      <c r="E58" s="105">
        <v>520</v>
      </c>
      <c r="F58" s="55">
        <f t="shared" si="45"/>
        <v>0.2525497814473045</v>
      </c>
      <c r="G58" s="104">
        <v>13</v>
      </c>
      <c r="H58" s="105">
        <v>7</v>
      </c>
      <c r="I58" s="55">
        <f t="shared" si="46"/>
        <v>0.53846153846153844</v>
      </c>
      <c r="J58" s="104">
        <v>2069</v>
      </c>
      <c r="K58" s="105">
        <v>1301</v>
      </c>
      <c r="L58" s="55">
        <f t="shared" si="47"/>
        <v>0.62880618656355725</v>
      </c>
      <c r="M58" s="104">
        <v>2069</v>
      </c>
      <c r="N58" s="105">
        <v>258</v>
      </c>
      <c r="O58" s="55">
        <f t="shared" si="48"/>
        <v>0.12469792170130498</v>
      </c>
      <c r="P58" s="104">
        <v>2069</v>
      </c>
      <c r="Q58" s="105">
        <v>357</v>
      </c>
      <c r="R58" s="55">
        <f t="shared" si="49"/>
        <v>0.17254712421459642</v>
      </c>
      <c r="S58" s="104">
        <v>2069</v>
      </c>
      <c r="T58" s="105">
        <v>126</v>
      </c>
      <c r="U58" s="55">
        <f t="shared" si="50"/>
        <v>6.0898985016916388E-2</v>
      </c>
      <c r="V58" s="104">
        <v>2069</v>
      </c>
      <c r="W58" s="105">
        <v>865</v>
      </c>
      <c r="X58" s="55">
        <f t="shared" si="51"/>
        <v>0.41807636539391008</v>
      </c>
      <c r="Y58" s="104">
        <v>1552</v>
      </c>
      <c r="Z58" s="105">
        <v>580</v>
      </c>
      <c r="AA58" s="55">
        <f t="shared" si="52"/>
        <v>0.37371134020618557</v>
      </c>
      <c r="AB58" s="104">
        <v>2069</v>
      </c>
      <c r="AC58" s="105">
        <v>1217</v>
      </c>
      <c r="AD58" s="55">
        <f t="shared" si="53"/>
        <v>0.58820686321894633</v>
      </c>
      <c r="AE58" s="57"/>
      <c r="AF58" s="57"/>
      <c r="AG58" s="57"/>
      <c r="AH58" s="57"/>
      <c r="AI58" s="57"/>
      <c r="AJ58" s="57"/>
      <c r="AK58" s="57"/>
      <c r="AL58" s="57"/>
      <c r="AM58" s="57"/>
      <c r="AN58" s="57"/>
      <c r="AO58" s="57"/>
      <c r="AP58" s="57"/>
      <c r="AQ58" s="57"/>
      <c r="AR58" s="57"/>
      <c r="AS58" s="57"/>
      <c r="AT58" s="57"/>
      <c r="AU58" s="57"/>
      <c r="AV58" s="57"/>
      <c r="AW58" s="57"/>
      <c r="BZ58"/>
      <c r="CA58"/>
    </row>
    <row r="59" spans="2:79">
      <c r="B59" s="54">
        <v>54</v>
      </c>
      <c r="C59" s="97" t="s">
        <v>28</v>
      </c>
      <c r="D59" s="104">
        <v>4701</v>
      </c>
      <c r="E59" s="105">
        <v>1116</v>
      </c>
      <c r="F59" s="55">
        <f t="shared" si="45"/>
        <v>0.23739629865985962</v>
      </c>
      <c r="G59" s="104">
        <v>53</v>
      </c>
      <c r="H59" s="105">
        <v>26</v>
      </c>
      <c r="I59" s="55">
        <f t="shared" si="46"/>
        <v>0.49056603773584906</v>
      </c>
      <c r="J59" s="104">
        <v>4703</v>
      </c>
      <c r="K59" s="105">
        <v>2638</v>
      </c>
      <c r="L59" s="55">
        <f t="shared" si="47"/>
        <v>0.56091856261960449</v>
      </c>
      <c r="M59" s="104">
        <v>4703</v>
      </c>
      <c r="N59" s="105">
        <v>561</v>
      </c>
      <c r="O59" s="55">
        <f t="shared" si="48"/>
        <v>0.11928556240697427</v>
      </c>
      <c r="P59" s="104">
        <v>4703</v>
      </c>
      <c r="Q59" s="105">
        <v>790</v>
      </c>
      <c r="R59" s="55">
        <f t="shared" si="49"/>
        <v>0.16797788645545397</v>
      </c>
      <c r="S59" s="104">
        <v>4703</v>
      </c>
      <c r="T59" s="105">
        <v>231</v>
      </c>
      <c r="U59" s="55">
        <f t="shared" si="50"/>
        <v>4.9117584520518814E-2</v>
      </c>
      <c r="V59" s="104">
        <v>4703</v>
      </c>
      <c r="W59" s="105">
        <v>2113</v>
      </c>
      <c r="X59" s="55">
        <f t="shared" si="51"/>
        <v>0.44928768870933444</v>
      </c>
      <c r="Y59" s="104">
        <v>3995</v>
      </c>
      <c r="Z59" s="105">
        <v>1489</v>
      </c>
      <c r="AA59" s="55">
        <f t="shared" si="52"/>
        <v>0.37271589486858575</v>
      </c>
      <c r="AB59" s="104">
        <v>4703</v>
      </c>
      <c r="AC59" s="105">
        <v>2769</v>
      </c>
      <c r="AD59" s="55">
        <f t="shared" si="53"/>
        <v>0.58877312353816713</v>
      </c>
      <c r="AE59" s="57"/>
      <c r="AF59" s="57"/>
      <c r="AG59" s="57"/>
      <c r="AH59" s="57"/>
      <c r="AI59" s="57"/>
      <c r="AJ59" s="57"/>
      <c r="AK59" s="57"/>
      <c r="AL59" s="57"/>
      <c r="AM59" s="57"/>
      <c r="AN59" s="57"/>
      <c r="AO59" s="57"/>
      <c r="AP59" s="57"/>
      <c r="AQ59" s="57"/>
      <c r="AR59" s="57"/>
      <c r="AS59" s="57"/>
      <c r="AT59" s="57"/>
      <c r="AU59" s="57"/>
      <c r="AV59" s="57"/>
      <c r="AW59" s="57"/>
    </row>
    <row r="60" spans="2:79">
      <c r="B60" s="54">
        <v>55</v>
      </c>
      <c r="C60" s="97" t="s">
        <v>17</v>
      </c>
      <c r="D60" s="104">
        <v>4192</v>
      </c>
      <c r="E60" s="105">
        <v>1189</v>
      </c>
      <c r="F60" s="55">
        <f t="shared" si="45"/>
        <v>0.2836354961832061</v>
      </c>
      <c r="G60" s="104">
        <v>726</v>
      </c>
      <c r="H60" s="105">
        <v>312</v>
      </c>
      <c r="I60" s="55">
        <f t="shared" si="46"/>
        <v>0.42975206611570249</v>
      </c>
      <c r="J60" s="104">
        <v>4192</v>
      </c>
      <c r="K60" s="105">
        <v>2713</v>
      </c>
      <c r="L60" s="55">
        <f t="shared" si="47"/>
        <v>0.64718511450381677</v>
      </c>
      <c r="M60" s="104">
        <v>4190</v>
      </c>
      <c r="N60" s="105">
        <v>534</v>
      </c>
      <c r="O60" s="55">
        <f t="shared" si="48"/>
        <v>0.12744630071599045</v>
      </c>
      <c r="P60" s="104">
        <v>4192</v>
      </c>
      <c r="Q60" s="105">
        <v>803</v>
      </c>
      <c r="R60" s="55">
        <f t="shared" si="49"/>
        <v>0.19155534351145037</v>
      </c>
      <c r="S60" s="104">
        <v>4192</v>
      </c>
      <c r="T60" s="105">
        <v>251</v>
      </c>
      <c r="U60" s="55">
        <f t="shared" si="50"/>
        <v>5.9875954198473282E-2</v>
      </c>
      <c r="V60" s="104">
        <v>4192</v>
      </c>
      <c r="W60" s="105">
        <v>1635</v>
      </c>
      <c r="X60" s="55">
        <f t="shared" si="51"/>
        <v>0.39002862595419846</v>
      </c>
      <c r="Y60" s="104">
        <v>3166</v>
      </c>
      <c r="Z60" s="105">
        <v>1400</v>
      </c>
      <c r="AA60" s="55">
        <f t="shared" si="52"/>
        <v>0.4421983575489577</v>
      </c>
      <c r="AB60" s="104">
        <v>4192</v>
      </c>
      <c r="AC60" s="105">
        <v>2518</v>
      </c>
      <c r="AD60" s="55">
        <f t="shared" si="53"/>
        <v>0.60066793893129766</v>
      </c>
      <c r="AE60" s="57"/>
      <c r="AF60" s="57"/>
      <c r="AG60" s="57"/>
      <c r="AH60" s="57"/>
      <c r="AI60" s="57"/>
      <c r="AJ60" s="57"/>
      <c r="AK60" s="57"/>
      <c r="AL60" s="57"/>
      <c r="AM60" s="57"/>
      <c r="AN60" s="57"/>
      <c r="AO60" s="57"/>
      <c r="AP60" s="57"/>
      <c r="AQ60" s="57"/>
      <c r="AR60" s="57"/>
      <c r="AS60" s="57"/>
      <c r="AT60" s="57"/>
      <c r="AU60" s="57"/>
      <c r="AV60" s="57"/>
      <c r="AW60" s="57"/>
    </row>
    <row r="61" spans="2:79">
      <c r="B61" s="54">
        <v>56</v>
      </c>
      <c r="C61" s="97" t="s">
        <v>10</v>
      </c>
      <c r="D61" s="104">
        <v>1700</v>
      </c>
      <c r="E61" s="105">
        <v>393</v>
      </c>
      <c r="F61" s="55">
        <f t="shared" si="45"/>
        <v>0.23117647058823529</v>
      </c>
      <c r="G61" s="104">
        <v>71</v>
      </c>
      <c r="H61" s="105">
        <v>24</v>
      </c>
      <c r="I61" s="55">
        <f t="shared" si="46"/>
        <v>0.3380281690140845</v>
      </c>
      <c r="J61" s="104">
        <v>1699</v>
      </c>
      <c r="K61" s="105">
        <v>1085</v>
      </c>
      <c r="L61" s="55">
        <f t="shared" si="47"/>
        <v>0.63861094761624482</v>
      </c>
      <c r="M61" s="104">
        <v>1699</v>
      </c>
      <c r="N61" s="105">
        <v>217</v>
      </c>
      <c r="O61" s="55">
        <f t="shared" si="48"/>
        <v>0.12772218952324896</v>
      </c>
      <c r="P61" s="104">
        <v>1698</v>
      </c>
      <c r="Q61" s="105">
        <v>286</v>
      </c>
      <c r="R61" s="55">
        <f t="shared" si="49"/>
        <v>0.16843345111896349</v>
      </c>
      <c r="S61" s="104">
        <v>1698</v>
      </c>
      <c r="T61" s="105">
        <v>102</v>
      </c>
      <c r="U61" s="55">
        <f t="shared" si="50"/>
        <v>6.0070671378091869E-2</v>
      </c>
      <c r="V61" s="104">
        <v>1697</v>
      </c>
      <c r="W61" s="105">
        <v>681</v>
      </c>
      <c r="X61" s="55">
        <f t="shared" si="51"/>
        <v>0.40129640542133177</v>
      </c>
      <c r="Y61" s="104">
        <v>1288</v>
      </c>
      <c r="Z61" s="105">
        <v>536</v>
      </c>
      <c r="AA61" s="55">
        <f t="shared" si="52"/>
        <v>0.41614906832298137</v>
      </c>
      <c r="AB61" s="104">
        <v>1695</v>
      </c>
      <c r="AC61" s="105">
        <v>965</v>
      </c>
      <c r="AD61" s="55">
        <f t="shared" si="53"/>
        <v>0.56932153392330387</v>
      </c>
      <c r="AE61" s="57"/>
      <c r="AF61" s="57"/>
      <c r="AG61" s="57"/>
      <c r="AH61" s="57"/>
      <c r="AI61" s="57"/>
      <c r="AJ61" s="57"/>
      <c r="AK61" s="57"/>
      <c r="AL61" s="57"/>
      <c r="AM61" s="57"/>
      <c r="AN61" s="57"/>
      <c r="AO61" s="57"/>
      <c r="AP61" s="57"/>
      <c r="AQ61" s="57"/>
      <c r="AR61" s="57"/>
      <c r="AS61" s="57"/>
      <c r="AT61" s="57"/>
      <c r="AU61" s="57"/>
      <c r="AV61" s="57"/>
      <c r="AW61" s="57"/>
    </row>
    <row r="62" spans="2:79">
      <c r="B62" s="54">
        <v>57</v>
      </c>
      <c r="C62" s="97" t="s">
        <v>49</v>
      </c>
      <c r="D62" s="104">
        <v>1361</v>
      </c>
      <c r="E62" s="105">
        <v>294</v>
      </c>
      <c r="F62" s="55">
        <f t="shared" si="45"/>
        <v>0.21601763409257899</v>
      </c>
      <c r="G62" s="104">
        <v>25</v>
      </c>
      <c r="H62" s="105">
        <v>12</v>
      </c>
      <c r="I62" s="55">
        <f t="shared" si="46"/>
        <v>0.48</v>
      </c>
      <c r="J62" s="104">
        <v>1361</v>
      </c>
      <c r="K62" s="105">
        <v>821</v>
      </c>
      <c r="L62" s="55">
        <f t="shared" si="47"/>
        <v>0.60323291697281411</v>
      </c>
      <c r="M62" s="104">
        <v>1361</v>
      </c>
      <c r="N62" s="105">
        <v>192</v>
      </c>
      <c r="O62" s="55">
        <f t="shared" si="48"/>
        <v>0.14107274063188832</v>
      </c>
      <c r="P62" s="104">
        <v>1361</v>
      </c>
      <c r="Q62" s="105">
        <v>225</v>
      </c>
      <c r="R62" s="55">
        <f t="shared" si="49"/>
        <v>0.16531961792799413</v>
      </c>
      <c r="S62" s="104">
        <v>1361</v>
      </c>
      <c r="T62" s="105">
        <v>56</v>
      </c>
      <c r="U62" s="55">
        <f t="shared" si="50"/>
        <v>4.1146216017634095E-2</v>
      </c>
      <c r="V62" s="104">
        <v>1347</v>
      </c>
      <c r="W62" s="105">
        <v>594</v>
      </c>
      <c r="X62" s="55">
        <f t="shared" si="51"/>
        <v>0.44097995545657015</v>
      </c>
      <c r="Y62" s="104">
        <v>1153</v>
      </c>
      <c r="Z62" s="105">
        <v>459</v>
      </c>
      <c r="AA62" s="55">
        <f t="shared" si="52"/>
        <v>0.39809193408499566</v>
      </c>
      <c r="AB62" s="104">
        <v>1361</v>
      </c>
      <c r="AC62" s="105">
        <v>843</v>
      </c>
      <c r="AD62" s="55">
        <f t="shared" si="53"/>
        <v>0.61939750183688469</v>
      </c>
      <c r="AE62" s="57"/>
      <c r="AF62" s="57"/>
      <c r="AG62" s="57"/>
      <c r="AH62" s="57"/>
      <c r="AI62" s="57"/>
      <c r="AJ62" s="57"/>
      <c r="AK62" s="57"/>
      <c r="AL62" s="57"/>
      <c r="AM62" s="57"/>
      <c r="AN62" s="57"/>
      <c r="AO62" s="57"/>
      <c r="AP62" s="57"/>
      <c r="AQ62" s="57"/>
      <c r="AR62" s="57"/>
      <c r="AS62" s="57"/>
      <c r="AT62" s="57"/>
      <c r="AU62" s="57"/>
      <c r="AV62" s="57"/>
      <c r="AW62" s="57"/>
    </row>
    <row r="63" spans="2:79">
      <c r="B63" s="54">
        <v>58</v>
      </c>
      <c r="C63" s="97" t="s">
        <v>29</v>
      </c>
      <c r="D63" s="104">
        <v>3055</v>
      </c>
      <c r="E63" s="105">
        <v>717</v>
      </c>
      <c r="F63" s="55">
        <f t="shared" si="45"/>
        <v>0.23469721767594107</v>
      </c>
      <c r="G63" s="104">
        <v>3</v>
      </c>
      <c r="H63" s="105">
        <v>0</v>
      </c>
      <c r="I63" s="55">
        <f t="shared" si="46"/>
        <v>0</v>
      </c>
      <c r="J63" s="104">
        <v>3059</v>
      </c>
      <c r="K63" s="105">
        <v>1665</v>
      </c>
      <c r="L63" s="55">
        <f t="shared" si="47"/>
        <v>0.54429552141222626</v>
      </c>
      <c r="M63" s="104">
        <v>3059</v>
      </c>
      <c r="N63" s="105">
        <v>268</v>
      </c>
      <c r="O63" s="55">
        <f t="shared" si="48"/>
        <v>8.761033017325924E-2</v>
      </c>
      <c r="P63" s="104">
        <v>3059</v>
      </c>
      <c r="Q63" s="105">
        <v>493</v>
      </c>
      <c r="R63" s="55">
        <f t="shared" si="49"/>
        <v>0.16116377901274925</v>
      </c>
      <c r="S63" s="104">
        <v>3059</v>
      </c>
      <c r="T63" s="105">
        <v>186</v>
      </c>
      <c r="U63" s="55">
        <f t="shared" si="50"/>
        <v>6.0804184373978422E-2</v>
      </c>
      <c r="V63" s="104">
        <v>3059</v>
      </c>
      <c r="W63" s="105">
        <v>1205</v>
      </c>
      <c r="X63" s="55">
        <f t="shared" si="51"/>
        <v>0.39391958156260215</v>
      </c>
      <c r="Y63" s="104">
        <v>2713</v>
      </c>
      <c r="Z63" s="105">
        <v>1035</v>
      </c>
      <c r="AA63" s="55">
        <f t="shared" si="52"/>
        <v>0.38149649834131955</v>
      </c>
      <c r="AB63" s="104">
        <v>3057</v>
      </c>
      <c r="AC63" s="105">
        <v>1835</v>
      </c>
      <c r="AD63" s="55">
        <f t="shared" si="53"/>
        <v>0.6002616944717043</v>
      </c>
      <c r="AE63" s="57"/>
      <c r="AF63" s="57"/>
      <c r="AG63" s="57"/>
      <c r="AH63" s="57"/>
      <c r="AI63" s="57"/>
      <c r="AJ63" s="57"/>
      <c r="AK63" s="57"/>
      <c r="AL63" s="57"/>
      <c r="AM63" s="57"/>
      <c r="AN63" s="57"/>
      <c r="AO63" s="57"/>
      <c r="AP63" s="57"/>
      <c r="AQ63" s="57"/>
      <c r="AR63" s="57"/>
      <c r="AS63" s="57"/>
      <c r="AT63" s="57"/>
      <c r="AU63" s="57"/>
      <c r="AV63" s="57"/>
      <c r="AW63" s="57"/>
    </row>
    <row r="64" spans="2:79">
      <c r="B64" s="54">
        <v>59</v>
      </c>
      <c r="C64" s="97" t="s">
        <v>23</v>
      </c>
      <c r="D64" s="104">
        <v>12018</v>
      </c>
      <c r="E64" s="105">
        <v>3185</v>
      </c>
      <c r="F64" s="55">
        <f t="shared" si="45"/>
        <v>0.26501913795972709</v>
      </c>
      <c r="G64" s="104">
        <v>6052</v>
      </c>
      <c r="H64" s="105">
        <v>2271</v>
      </c>
      <c r="I64" s="55">
        <f t="shared" si="46"/>
        <v>0.37524785194976867</v>
      </c>
      <c r="J64" s="104">
        <v>12022</v>
      </c>
      <c r="K64" s="105">
        <v>8273</v>
      </c>
      <c r="L64" s="55">
        <f t="shared" si="47"/>
        <v>0.68815504907669278</v>
      </c>
      <c r="M64" s="104">
        <v>12022</v>
      </c>
      <c r="N64" s="105">
        <v>1782</v>
      </c>
      <c r="O64" s="55">
        <f t="shared" si="48"/>
        <v>0.14822824821161204</v>
      </c>
      <c r="P64" s="104">
        <v>12023</v>
      </c>
      <c r="Q64" s="105">
        <v>2105</v>
      </c>
      <c r="R64" s="55">
        <f t="shared" si="49"/>
        <v>0.17508109456874324</v>
      </c>
      <c r="S64" s="104">
        <v>12023</v>
      </c>
      <c r="T64" s="105">
        <v>598</v>
      </c>
      <c r="U64" s="55">
        <f t="shared" si="50"/>
        <v>4.9738002162521833E-2</v>
      </c>
      <c r="V64" s="104">
        <v>11989</v>
      </c>
      <c r="W64" s="105">
        <v>5429</v>
      </c>
      <c r="X64" s="55">
        <f t="shared" si="51"/>
        <v>0.45283176244891149</v>
      </c>
      <c r="Y64" s="104">
        <v>10772</v>
      </c>
      <c r="Z64" s="105">
        <v>3864</v>
      </c>
      <c r="AA64" s="55">
        <f t="shared" si="52"/>
        <v>0.35870776086149275</v>
      </c>
      <c r="AB64" s="104">
        <v>12022</v>
      </c>
      <c r="AC64" s="105">
        <v>6957</v>
      </c>
      <c r="AD64" s="55">
        <f t="shared" si="53"/>
        <v>0.5786890700382632</v>
      </c>
      <c r="AE64" s="57"/>
      <c r="AF64" s="57"/>
      <c r="AG64" s="57"/>
      <c r="AH64" s="57"/>
      <c r="AI64" s="57"/>
      <c r="AJ64" s="57"/>
      <c r="AK64" s="57"/>
      <c r="AL64" s="57"/>
      <c r="AM64" s="57"/>
      <c r="AN64" s="57"/>
      <c r="AO64" s="57"/>
      <c r="AP64" s="57"/>
      <c r="AQ64" s="57"/>
      <c r="AR64" s="57"/>
      <c r="AS64" s="57"/>
      <c r="AT64" s="57"/>
      <c r="AU64" s="57"/>
      <c r="AV64" s="57"/>
      <c r="AW64" s="57"/>
    </row>
    <row r="65" spans="2:80">
      <c r="B65" s="54">
        <v>60</v>
      </c>
      <c r="C65" s="97" t="s">
        <v>50</v>
      </c>
      <c r="D65" s="104">
        <v>1405</v>
      </c>
      <c r="E65" s="105">
        <v>289</v>
      </c>
      <c r="F65" s="55">
        <f t="shared" si="45"/>
        <v>0.20569395017793593</v>
      </c>
      <c r="G65" s="104">
        <v>180</v>
      </c>
      <c r="H65" s="105">
        <v>58</v>
      </c>
      <c r="I65" s="55">
        <f t="shared" si="46"/>
        <v>0.32222222222222224</v>
      </c>
      <c r="J65" s="104">
        <v>1405</v>
      </c>
      <c r="K65" s="105">
        <v>894</v>
      </c>
      <c r="L65" s="55">
        <f t="shared" si="47"/>
        <v>0.63629893238434165</v>
      </c>
      <c r="M65" s="104">
        <v>1405</v>
      </c>
      <c r="N65" s="105">
        <v>192</v>
      </c>
      <c r="O65" s="55">
        <f t="shared" si="48"/>
        <v>0.13665480427046264</v>
      </c>
      <c r="P65" s="104">
        <v>1405</v>
      </c>
      <c r="Q65" s="105">
        <v>228</v>
      </c>
      <c r="R65" s="55">
        <f t="shared" si="49"/>
        <v>0.16227758007117438</v>
      </c>
      <c r="S65" s="104">
        <v>1405</v>
      </c>
      <c r="T65" s="105">
        <v>89</v>
      </c>
      <c r="U65" s="55">
        <f t="shared" si="50"/>
        <v>6.3345195729537368E-2</v>
      </c>
      <c r="V65" s="104">
        <v>1405</v>
      </c>
      <c r="W65" s="105">
        <v>633</v>
      </c>
      <c r="X65" s="55">
        <f t="shared" si="51"/>
        <v>0.45053380782918151</v>
      </c>
      <c r="Y65" s="104">
        <v>1157</v>
      </c>
      <c r="Z65" s="105">
        <v>471</v>
      </c>
      <c r="AA65" s="55">
        <f t="shared" si="52"/>
        <v>0.40708729472774419</v>
      </c>
      <c r="AB65" s="104">
        <v>1405</v>
      </c>
      <c r="AC65" s="105">
        <v>801</v>
      </c>
      <c r="AD65" s="55">
        <f t="shared" si="53"/>
        <v>0.57010676156583628</v>
      </c>
      <c r="AE65" s="57"/>
      <c r="AF65" s="57"/>
      <c r="AG65" s="57"/>
      <c r="AH65" s="57"/>
      <c r="AI65" s="57"/>
      <c r="AJ65" s="57"/>
      <c r="AK65" s="57"/>
      <c r="AL65" s="57"/>
      <c r="AM65" s="57"/>
      <c r="AN65" s="57"/>
      <c r="AO65" s="57"/>
      <c r="AP65" s="57"/>
      <c r="AQ65" s="57"/>
      <c r="AR65" s="57"/>
      <c r="AS65" s="57"/>
      <c r="AT65" s="57"/>
      <c r="AU65" s="57"/>
      <c r="AV65" s="57"/>
      <c r="AW65" s="57"/>
    </row>
    <row r="66" spans="2:80">
      <c r="B66" s="54">
        <v>61</v>
      </c>
      <c r="C66" s="97" t="s">
        <v>18</v>
      </c>
      <c r="D66" s="104">
        <v>1566</v>
      </c>
      <c r="E66" s="105">
        <v>397</v>
      </c>
      <c r="F66" s="55">
        <f t="shared" si="45"/>
        <v>0.25351213282247764</v>
      </c>
      <c r="G66" s="104">
        <v>763</v>
      </c>
      <c r="H66" s="105">
        <v>259</v>
      </c>
      <c r="I66" s="55">
        <f t="shared" si="46"/>
        <v>0.33944954128440369</v>
      </c>
      <c r="J66" s="104">
        <v>1566</v>
      </c>
      <c r="K66" s="105">
        <v>917</v>
      </c>
      <c r="L66" s="55">
        <f t="shared" si="47"/>
        <v>0.58556832694763727</v>
      </c>
      <c r="M66" s="104">
        <v>1566</v>
      </c>
      <c r="N66" s="105">
        <v>194</v>
      </c>
      <c r="O66" s="55">
        <f t="shared" si="48"/>
        <v>0.12388250319284802</v>
      </c>
      <c r="P66" s="104">
        <v>1566</v>
      </c>
      <c r="Q66" s="105">
        <v>250</v>
      </c>
      <c r="R66" s="55">
        <f t="shared" si="49"/>
        <v>0.15964240102171137</v>
      </c>
      <c r="S66" s="104">
        <v>1566</v>
      </c>
      <c r="T66" s="105">
        <v>78</v>
      </c>
      <c r="U66" s="55">
        <f t="shared" si="50"/>
        <v>4.9808429118773943E-2</v>
      </c>
      <c r="V66" s="104">
        <v>1566</v>
      </c>
      <c r="W66" s="105">
        <v>702</v>
      </c>
      <c r="X66" s="55">
        <f t="shared" si="51"/>
        <v>0.44827586206896552</v>
      </c>
      <c r="Y66" s="104">
        <v>1249</v>
      </c>
      <c r="Z66" s="105">
        <v>482</v>
      </c>
      <c r="AA66" s="55">
        <f t="shared" si="52"/>
        <v>0.38590872698158529</v>
      </c>
      <c r="AB66" s="104">
        <v>1565</v>
      </c>
      <c r="AC66" s="105">
        <v>957</v>
      </c>
      <c r="AD66" s="55">
        <f t="shared" si="53"/>
        <v>0.6115015974440895</v>
      </c>
      <c r="AE66" s="57"/>
      <c r="AF66" s="57"/>
      <c r="AG66" s="57"/>
      <c r="AH66" s="57"/>
      <c r="AI66" s="57"/>
      <c r="AJ66" s="57"/>
      <c r="AK66" s="57"/>
      <c r="AL66" s="57"/>
      <c r="AM66" s="57"/>
      <c r="AN66" s="57"/>
      <c r="AO66" s="57"/>
      <c r="AP66" s="57"/>
      <c r="AQ66" s="57"/>
      <c r="AR66" s="57"/>
      <c r="AS66" s="57"/>
      <c r="AT66" s="57"/>
      <c r="AU66" s="57"/>
      <c r="AV66" s="57"/>
      <c r="AW66" s="57"/>
    </row>
    <row r="67" spans="2:80">
      <c r="B67" s="54">
        <v>62</v>
      </c>
      <c r="C67" s="97" t="s">
        <v>19</v>
      </c>
      <c r="D67" s="104">
        <v>1802</v>
      </c>
      <c r="E67" s="105">
        <v>390</v>
      </c>
      <c r="F67" s="55">
        <f t="shared" si="45"/>
        <v>0.21642619311875694</v>
      </c>
      <c r="G67" s="104">
        <v>854</v>
      </c>
      <c r="H67" s="105">
        <v>343</v>
      </c>
      <c r="I67" s="55">
        <f t="shared" si="46"/>
        <v>0.40163934426229508</v>
      </c>
      <c r="J67" s="104">
        <v>1802</v>
      </c>
      <c r="K67" s="105">
        <v>1129</v>
      </c>
      <c r="L67" s="55">
        <f t="shared" si="47"/>
        <v>0.62652608213096561</v>
      </c>
      <c r="M67" s="104">
        <v>1802</v>
      </c>
      <c r="N67" s="105">
        <v>274</v>
      </c>
      <c r="O67" s="55">
        <f t="shared" si="48"/>
        <v>0.15205327413984462</v>
      </c>
      <c r="P67" s="104">
        <v>1791</v>
      </c>
      <c r="Q67" s="105">
        <v>276</v>
      </c>
      <c r="R67" s="55">
        <f t="shared" si="49"/>
        <v>0.1541038525963149</v>
      </c>
      <c r="S67" s="104">
        <v>1791</v>
      </c>
      <c r="T67" s="105">
        <v>68</v>
      </c>
      <c r="U67" s="55">
        <f t="shared" si="50"/>
        <v>3.796761585706309E-2</v>
      </c>
      <c r="V67" s="104">
        <v>1791</v>
      </c>
      <c r="W67" s="105">
        <v>846</v>
      </c>
      <c r="X67" s="55">
        <f t="shared" si="51"/>
        <v>0.47236180904522612</v>
      </c>
      <c r="Y67" s="104">
        <v>1617</v>
      </c>
      <c r="Z67" s="105">
        <v>631</v>
      </c>
      <c r="AA67" s="55">
        <f t="shared" si="52"/>
        <v>0.39022881880024735</v>
      </c>
      <c r="AB67" s="104">
        <v>1791</v>
      </c>
      <c r="AC67" s="105">
        <v>1051</v>
      </c>
      <c r="AD67" s="55">
        <f t="shared" si="53"/>
        <v>0.58682300390843101</v>
      </c>
      <c r="AE67" s="57"/>
      <c r="AF67" s="57"/>
      <c r="AG67" s="57"/>
      <c r="AH67" s="57"/>
      <c r="AI67" s="57"/>
      <c r="AJ67" s="57"/>
      <c r="AK67" s="57"/>
      <c r="AL67" s="57"/>
      <c r="AM67" s="57"/>
      <c r="AN67" s="57"/>
      <c r="AO67" s="57"/>
      <c r="AP67" s="57"/>
      <c r="AQ67" s="57"/>
      <c r="AR67" s="57"/>
      <c r="AS67" s="57"/>
      <c r="AT67" s="57"/>
      <c r="AU67" s="57"/>
      <c r="AV67" s="57"/>
      <c r="AW67" s="57"/>
    </row>
    <row r="68" spans="2:80">
      <c r="B68" s="54">
        <v>63</v>
      </c>
      <c r="C68" s="97" t="s">
        <v>30</v>
      </c>
      <c r="D68" s="104">
        <v>2141</v>
      </c>
      <c r="E68" s="105">
        <v>453</v>
      </c>
      <c r="F68" s="55">
        <f t="shared" si="45"/>
        <v>0.21158337225595517</v>
      </c>
      <c r="G68" s="104">
        <v>810</v>
      </c>
      <c r="H68" s="105">
        <v>251</v>
      </c>
      <c r="I68" s="55">
        <f t="shared" si="46"/>
        <v>0.30987654320987656</v>
      </c>
      <c r="J68" s="104">
        <v>2141</v>
      </c>
      <c r="K68" s="105">
        <v>1293</v>
      </c>
      <c r="L68" s="55">
        <f t="shared" si="47"/>
        <v>0.60392340028024283</v>
      </c>
      <c r="M68" s="104">
        <v>2141</v>
      </c>
      <c r="N68" s="105">
        <v>244</v>
      </c>
      <c r="O68" s="55">
        <f t="shared" si="48"/>
        <v>0.11396543671181691</v>
      </c>
      <c r="P68" s="104">
        <v>2140</v>
      </c>
      <c r="Q68" s="105">
        <v>309</v>
      </c>
      <c r="R68" s="55">
        <f t="shared" si="49"/>
        <v>0.14439252336448599</v>
      </c>
      <c r="S68" s="104">
        <v>2140</v>
      </c>
      <c r="T68" s="105">
        <v>118</v>
      </c>
      <c r="U68" s="55">
        <f t="shared" si="50"/>
        <v>5.5140186915887852E-2</v>
      </c>
      <c r="V68" s="104">
        <v>2140</v>
      </c>
      <c r="W68" s="105">
        <v>969</v>
      </c>
      <c r="X68" s="55">
        <f t="shared" si="51"/>
        <v>0.452803738317757</v>
      </c>
      <c r="Y68" s="104">
        <v>1894</v>
      </c>
      <c r="Z68" s="105">
        <v>701</v>
      </c>
      <c r="AA68" s="55">
        <f t="shared" si="52"/>
        <v>0.37011615628299893</v>
      </c>
      <c r="AB68" s="104">
        <v>2139</v>
      </c>
      <c r="AC68" s="105">
        <v>1284</v>
      </c>
      <c r="AD68" s="55">
        <f t="shared" si="53"/>
        <v>0.60028050490883589</v>
      </c>
      <c r="AE68" s="57"/>
      <c r="AF68" s="57"/>
      <c r="AG68" s="57"/>
      <c r="AH68" s="57"/>
      <c r="AI68" s="57"/>
      <c r="AJ68" s="57"/>
      <c r="AK68" s="57"/>
      <c r="AL68" s="57"/>
      <c r="AM68" s="57"/>
      <c r="AN68" s="57"/>
      <c r="AO68" s="57"/>
      <c r="AP68" s="57"/>
      <c r="AQ68" s="57"/>
      <c r="AR68" s="57"/>
      <c r="AS68" s="57"/>
      <c r="AT68" s="57"/>
      <c r="AU68" s="57"/>
      <c r="AV68" s="57"/>
      <c r="AW68" s="57"/>
    </row>
    <row r="69" spans="2:80">
      <c r="B69" s="54">
        <v>64</v>
      </c>
      <c r="C69" s="97" t="s">
        <v>51</v>
      </c>
      <c r="D69" s="104">
        <v>1046</v>
      </c>
      <c r="E69" s="105">
        <v>253</v>
      </c>
      <c r="F69" s="55">
        <f t="shared" si="45"/>
        <v>0.2418738049713193</v>
      </c>
      <c r="G69" s="104">
        <v>539</v>
      </c>
      <c r="H69" s="105">
        <v>211</v>
      </c>
      <c r="I69" s="55">
        <f t="shared" si="46"/>
        <v>0.39146567717996289</v>
      </c>
      <c r="J69" s="104">
        <v>1046</v>
      </c>
      <c r="K69" s="105">
        <v>682</v>
      </c>
      <c r="L69" s="55">
        <f t="shared" si="47"/>
        <v>0.65200764818355639</v>
      </c>
      <c r="M69" s="104">
        <v>1046</v>
      </c>
      <c r="N69" s="105">
        <v>143</v>
      </c>
      <c r="O69" s="55">
        <f t="shared" si="48"/>
        <v>0.1367112810707457</v>
      </c>
      <c r="P69" s="104">
        <v>1045</v>
      </c>
      <c r="Q69" s="105">
        <v>176</v>
      </c>
      <c r="R69" s="55">
        <f t="shared" si="49"/>
        <v>0.16842105263157894</v>
      </c>
      <c r="S69" s="104">
        <v>1045</v>
      </c>
      <c r="T69" s="105">
        <v>56</v>
      </c>
      <c r="U69" s="55">
        <f t="shared" si="50"/>
        <v>5.3588516746411484E-2</v>
      </c>
      <c r="V69" s="104">
        <v>1045</v>
      </c>
      <c r="W69" s="105">
        <v>463</v>
      </c>
      <c r="X69" s="55">
        <f t="shared" si="51"/>
        <v>0.44306220095693782</v>
      </c>
      <c r="Y69" s="104">
        <v>951</v>
      </c>
      <c r="Z69" s="105">
        <v>363</v>
      </c>
      <c r="AA69" s="55">
        <f t="shared" si="52"/>
        <v>0.38170347003154576</v>
      </c>
      <c r="AB69" s="104">
        <v>1046</v>
      </c>
      <c r="AC69" s="105">
        <v>608</v>
      </c>
      <c r="AD69" s="55">
        <f t="shared" si="53"/>
        <v>0.58126195028680694</v>
      </c>
      <c r="AE69" s="57"/>
      <c r="AF69" s="57"/>
      <c r="AG69" s="57"/>
      <c r="AH69" s="57"/>
      <c r="AI69" s="57"/>
      <c r="AJ69" s="57"/>
      <c r="AK69" s="57"/>
      <c r="AL69" s="57"/>
      <c r="AM69" s="57"/>
      <c r="AN69" s="57"/>
      <c r="AO69" s="57"/>
      <c r="AP69" s="57"/>
      <c r="AQ69" s="57"/>
      <c r="AR69" s="57"/>
      <c r="AS69" s="57"/>
      <c r="AT69" s="57"/>
      <c r="AU69" s="57"/>
      <c r="AV69" s="57"/>
      <c r="AW69" s="57"/>
    </row>
    <row r="70" spans="2:80">
      <c r="B70" s="54">
        <v>65</v>
      </c>
      <c r="C70" s="97" t="s">
        <v>11</v>
      </c>
      <c r="D70" s="104">
        <v>832</v>
      </c>
      <c r="E70" s="105">
        <v>179</v>
      </c>
      <c r="F70" s="55">
        <f t="shared" ref="F70:F79" si="55">IFERROR(E70/D70,0)</f>
        <v>0.21514423076923078</v>
      </c>
      <c r="G70" s="104">
        <v>623</v>
      </c>
      <c r="H70" s="105">
        <v>210</v>
      </c>
      <c r="I70" s="55">
        <f t="shared" ref="I70:I79" si="56">IFERROR(H70/G70,0)</f>
        <v>0.33707865168539325</v>
      </c>
      <c r="J70" s="104">
        <v>832</v>
      </c>
      <c r="K70" s="105">
        <v>456</v>
      </c>
      <c r="L70" s="55">
        <f t="shared" ref="L70:L79" si="57">IFERROR(K70/J70,0)</f>
        <v>0.54807692307692313</v>
      </c>
      <c r="M70" s="104">
        <v>832</v>
      </c>
      <c r="N70" s="105">
        <v>77</v>
      </c>
      <c r="O70" s="55">
        <f t="shared" ref="O70:O79" si="58">IFERROR(N70/M70,0)</f>
        <v>9.2548076923076927E-2</v>
      </c>
      <c r="P70" s="104">
        <v>832</v>
      </c>
      <c r="Q70" s="105">
        <v>112</v>
      </c>
      <c r="R70" s="55">
        <f t="shared" ref="R70:R79" si="59">IFERROR(Q70/P70,0)</f>
        <v>0.13461538461538461</v>
      </c>
      <c r="S70" s="104">
        <v>832</v>
      </c>
      <c r="T70" s="105">
        <v>22</v>
      </c>
      <c r="U70" s="55">
        <f t="shared" ref="U70:U79" si="60">IFERROR(T70/S70,0)</f>
        <v>2.6442307692307692E-2</v>
      </c>
      <c r="V70" s="104">
        <v>832</v>
      </c>
      <c r="W70" s="105">
        <v>400</v>
      </c>
      <c r="X70" s="55">
        <f t="shared" ref="X70:X79" si="61">IFERROR(W70/V70,0)</f>
        <v>0.48076923076923078</v>
      </c>
      <c r="Y70" s="104">
        <v>784</v>
      </c>
      <c r="Z70" s="105">
        <v>290</v>
      </c>
      <c r="AA70" s="55">
        <f t="shared" ref="AA70:AA79" si="62">IFERROR(Z70/Y70,0)</f>
        <v>0.36989795918367346</v>
      </c>
      <c r="AB70" s="104">
        <v>832</v>
      </c>
      <c r="AC70" s="105">
        <v>470</v>
      </c>
      <c r="AD70" s="55">
        <f t="shared" ref="AD70:AD79" si="63">IFERROR(AC70/AB70,0)</f>
        <v>0.56490384615384615</v>
      </c>
      <c r="AE70" s="57"/>
      <c r="AF70" s="57"/>
      <c r="AG70" s="57"/>
      <c r="AH70" s="57"/>
      <c r="AI70" s="57"/>
      <c r="AJ70" s="57"/>
      <c r="AK70" s="57"/>
      <c r="AL70" s="57"/>
      <c r="AM70" s="57"/>
      <c r="AN70" s="57"/>
      <c r="AO70" s="57"/>
      <c r="AP70" s="57"/>
      <c r="AQ70" s="57"/>
      <c r="AR70" s="57"/>
      <c r="AS70" s="57"/>
      <c r="AT70" s="57"/>
      <c r="AU70" s="57"/>
      <c r="AV70" s="57"/>
      <c r="AW70" s="57"/>
    </row>
    <row r="71" spans="2:80">
      <c r="B71" s="54">
        <v>66</v>
      </c>
      <c r="C71" s="97" t="s">
        <v>5</v>
      </c>
      <c r="D71" s="104">
        <v>2122</v>
      </c>
      <c r="E71" s="105">
        <v>482</v>
      </c>
      <c r="F71" s="55">
        <f t="shared" si="55"/>
        <v>0.22714420358152687</v>
      </c>
      <c r="G71" s="104">
        <v>2080</v>
      </c>
      <c r="H71" s="105">
        <v>756</v>
      </c>
      <c r="I71" s="55">
        <f t="shared" si="56"/>
        <v>0.36346153846153845</v>
      </c>
      <c r="J71" s="104">
        <v>2122</v>
      </c>
      <c r="K71" s="105">
        <v>1318</v>
      </c>
      <c r="L71" s="55">
        <f t="shared" si="57"/>
        <v>0.6211121583411876</v>
      </c>
      <c r="M71" s="104">
        <v>2122</v>
      </c>
      <c r="N71" s="105">
        <v>195</v>
      </c>
      <c r="O71" s="55">
        <f t="shared" si="58"/>
        <v>9.1894439208294057E-2</v>
      </c>
      <c r="P71" s="104">
        <v>2122</v>
      </c>
      <c r="Q71" s="105">
        <v>321</v>
      </c>
      <c r="R71" s="55">
        <f t="shared" si="59"/>
        <v>0.15127238454288408</v>
      </c>
      <c r="S71" s="104">
        <v>2122</v>
      </c>
      <c r="T71" s="105">
        <v>120</v>
      </c>
      <c r="U71" s="55">
        <f t="shared" si="60"/>
        <v>5.6550424128180961E-2</v>
      </c>
      <c r="V71" s="104">
        <v>2122</v>
      </c>
      <c r="W71" s="105">
        <v>986</v>
      </c>
      <c r="X71" s="55">
        <f t="shared" si="61"/>
        <v>0.46465598491988691</v>
      </c>
      <c r="Y71" s="104">
        <v>1905</v>
      </c>
      <c r="Z71" s="105">
        <v>744</v>
      </c>
      <c r="AA71" s="55">
        <f t="shared" si="62"/>
        <v>0.3905511811023622</v>
      </c>
      <c r="AB71" s="104">
        <v>2121</v>
      </c>
      <c r="AC71" s="105">
        <v>1172</v>
      </c>
      <c r="AD71" s="55">
        <f t="shared" si="63"/>
        <v>0.55256954266855252</v>
      </c>
      <c r="AE71" s="57"/>
      <c r="AF71" s="57"/>
      <c r="AG71" s="57"/>
      <c r="AH71" s="57"/>
      <c r="AI71" s="57"/>
      <c r="AJ71" s="57"/>
      <c r="AK71" s="57"/>
      <c r="AL71" s="57"/>
      <c r="AM71" s="57"/>
      <c r="AN71" s="57"/>
      <c r="AO71" s="57"/>
      <c r="AP71" s="57"/>
      <c r="AQ71" s="57"/>
      <c r="AR71" s="57"/>
      <c r="AS71" s="57"/>
      <c r="AT71" s="57"/>
      <c r="AU71" s="57"/>
      <c r="AV71" s="57"/>
      <c r="AW71" s="57"/>
    </row>
    <row r="72" spans="2:80">
      <c r="B72" s="54">
        <v>67</v>
      </c>
      <c r="C72" s="97" t="s">
        <v>6</v>
      </c>
      <c r="D72" s="104">
        <v>374</v>
      </c>
      <c r="E72" s="105">
        <v>80</v>
      </c>
      <c r="F72" s="55">
        <f t="shared" si="55"/>
        <v>0.21390374331550802</v>
      </c>
      <c r="G72" s="104">
        <v>75</v>
      </c>
      <c r="H72" s="105">
        <v>33</v>
      </c>
      <c r="I72" s="55">
        <f t="shared" si="56"/>
        <v>0.44</v>
      </c>
      <c r="J72" s="104">
        <v>374</v>
      </c>
      <c r="K72" s="105">
        <v>253</v>
      </c>
      <c r="L72" s="55">
        <f t="shared" si="57"/>
        <v>0.67647058823529416</v>
      </c>
      <c r="M72" s="104">
        <v>374</v>
      </c>
      <c r="N72" s="105">
        <v>52</v>
      </c>
      <c r="O72" s="55">
        <f t="shared" si="58"/>
        <v>0.13903743315508021</v>
      </c>
      <c r="P72" s="104">
        <v>373</v>
      </c>
      <c r="Q72" s="105">
        <v>59</v>
      </c>
      <c r="R72" s="55">
        <f t="shared" si="59"/>
        <v>0.1581769436997319</v>
      </c>
      <c r="S72" s="104">
        <v>373</v>
      </c>
      <c r="T72" s="105">
        <v>27</v>
      </c>
      <c r="U72" s="55">
        <f t="shared" si="60"/>
        <v>7.2386058981233251E-2</v>
      </c>
      <c r="V72" s="104">
        <v>373</v>
      </c>
      <c r="W72" s="105">
        <v>125</v>
      </c>
      <c r="X72" s="55">
        <f t="shared" si="61"/>
        <v>0.33512064343163539</v>
      </c>
      <c r="Y72" s="104">
        <v>299</v>
      </c>
      <c r="Z72" s="105">
        <v>94</v>
      </c>
      <c r="AA72" s="55">
        <f t="shared" si="62"/>
        <v>0.31438127090301005</v>
      </c>
      <c r="AB72" s="104">
        <v>373</v>
      </c>
      <c r="AC72" s="105">
        <v>233</v>
      </c>
      <c r="AD72" s="55">
        <f t="shared" si="63"/>
        <v>0.62466487935656834</v>
      </c>
      <c r="AE72" s="57"/>
      <c r="AF72" s="57"/>
      <c r="AG72" s="57"/>
      <c r="AH72" s="57"/>
      <c r="AI72" s="57"/>
      <c r="AJ72" s="57"/>
      <c r="AK72" s="57"/>
      <c r="AL72" s="57"/>
      <c r="AM72" s="57"/>
      <c r="AN72" s="57"/>
      <c r="AO72" s="57"/>
      <c r="AP72" s="57"/>
      <c r="AQ72" s="57"/>
      <c r="AR72" s="57"/>
      <c r="AS72" s="57"/>
      <c r="AT72" s="57"/>
      <c r="AU72" s="57"/>
      <c r="AV72" s="57"/>
      <c r="AW72" s="57"/>
    </row>
    <row r="73" spans="2:80">
      <c r="B73" s="54">
        <v>68</v>
      </c>
      <c r="C73" s="97" t="s">
        <v>52</v>
      </c>
      <c r="D73" s="104">
        <v>403</v>
      </c>
      <c r="E73" s="105">
        <v>115</v>
      </c>
      <c r="F73" s="55">
        <f t="shared" si="55"/>
        <v>0.28535980148883372</v>
      </c>
      <c r="G73" s="104">
        <v>3</v>
      </c>
      <c r="H73" s="105">
        <v>2</v>
      </c>
      <c r="I73" s="55">
        <f t="shared" si="56"/>
        <v>0.66666666666666663</v>
      </c>
      <c r="J73" s="104">
        <v>403</v>
      </c>
      <c r="K73" s="105">
        <v>270</v>
      </c>
      <c r="L73" s="55">
        <f t="shared" si="57"/>
        <v>0.66997518610421836</v>
      </c>
      <c r="M73" s="104">
        <v>403</v>
      </c>
      <c r="N73" s="105">
        <v>42</v>
      </c>
      <c r="O73" s="55">
        <f t="shared" si="58"/>
        <v>0.10421836228287841</v>
      </c>
      <c r="P73" s="104">
        <v>403</v>
      </c>
      <c r="Q73" s="105">
        <v>79</v>
      </c>
      <c r="R73" s="55">
        <f t="shared" si="59"/>
        <v>0.19602977667493796</v>
      </c>
      <c r="S73" s="104">
        <v>403</v>
      </c>
      <c r="T73" s="105">
        <v>22</v>
      </c>
      <c r="U73" s="55">
        <f t="shared" si="60"/>
        <v>5.4590570719602979E-2</v>
      </c>
      <c r="V73" s="104">
        <v>403</v>
      </c>
      <c r="W73" s="105">
        <v>186</v>
      </c>
      <c r="X73" s="55">
        <f t="shared" si="61"/>
        <v>0.46153846153846156</v>
      </c>
      <c r="Y73" s="104">
        <v>323</v>
      </c>
      <c r="Z73" s="105">
        <v>132</v>
      </c>
      <c r="AA73" s="55">
        <f t="shared" si="62"/>
        <v>0.4086687306501548</v>
      </c>
      <c r="AB73" s="104">
        <v>403</v>
      </c>
      <c r="AC73" s="105">
        <v>236</v>
      </c>
      <c r="AD73" s="55">
        <f t="shared" si="63"/>
        <v>0.5856079404466501</v>
      </c>
      <c r="AE73" s="57"/>
      <c r="AF73" s="57"/>
      <c r="AG73" s="57"/>
      <c r="AH73" s="57"/>
      <c r="AI73" s="57"/>
      <c r="AJ73" s="57"/>
      <c r="AK73" s="57"/>
      <c r="AL73" s="57"/>
      <c r="AM73" s="57"/>
      <c r="AN73" s="57"/>
      <c r="AO73" s="57"/>
      <c r="AP73" s="57"/>
      <c r="AQ73" s="57"/>
      <c r="AR73" s="57"/>
      <c r="AS73" s="57"/>
      <c r="AT73" s="57"/>
      <c r="AU73" s="57"/>
      <c r="AV73" s="57"/>
      <c r="AW73" s="57"/>
    </row>
    <row r="74" spans="2:80">
      <c r="B74" s="54">
        <v>69</v>
      </c>
      <c r="C74" s="97" t="s">
        <v>53</v>
      </c>
      <c r="D74" s="104">
        <v>936</v>
      </c>
      <c r="E74" s="105">
        <v>207</v>
      </c>
      <c r="F74" s="55">
        <f t="shared" si="55"/>
        <v>0.22115384615384615</v>
      </c>
      <c r="G74" s="104">
        <v>33</v>
      </c>
      <c r="H74" s="105">
        <v>13</v>
      </c>
      <c r="I74" s="55">
        <f t="shared" si="56"/>
        <v>0.39393939393939392</v>
      </c>
      <c r="J74" s="104">
        <v>936</v>
      </c>
      <c r="K74" s="105">
        <v>587</v>
      </c>
      <c r="L74" s="55">
        <f t="shared" si="57"/>
        <v>0.62713675213675213</v>
      </c>
      <c r="M74" s="104">
        <v>936</v>
      </c>
      <c r="N74" s="105">
        <v>101</v>
      </c>
      <c r="O74" s="55">
        <f t="shared" si="58"/>
        <v>0.10790598290598291</v>
      </c>
      <c r="P74" s="104">
        <v>936</v>
      </c>
      <c r="Q74" s="105">
        <v>142</v>
      </c>
      <c r="R74" s="55">
        <f t="shared" si="59"/>
        <v>0.1517094017094017</v>
      </c>
      <c r="S74" s="104">
        <v>936</v>
      </c>
      <c r="T74" s="105">
        <v>54</v>
      </c>
      <c r="U74" s="55">
        <f t="shared" si="60"/>
        <v>5.7692307692307696E-2</v>
      </c>
      <c r="V74" s="104">
        <v>936</v>
      </c>
      <c r="W74" s="105">
        <v>395</v>
      </c>
      <c r="X74" s="55">
        <f t="shared" si="61"/>
        <v>0.42200854700854701</v>
      </c>
      <c r="Y74" s="104">
        <v>818</v>
      </c>
      <c r="Z74" s="105">
        <v>330</v>
      </c>
      <c r="AA74" s="55">
        <f t="shared" si="62"/>
        <v>0.4034229828850856</v>
      </c>
      <c r="AB74" s="104">
        <v>910</v>
      </c>
      <c r="AC74" s="105">
        <v>522</v>
      </c>
      <c r="AD74" s="55">
        <f t="shared" si="63"/>
        <v>0.57362637362637359</v>
      </c>
      <c r="AE74" s="57"/>
      <c r="AF74" s="57"/>
      <c r="AG74" s="57"/>
      <c r="AH74" s="57"/>
      <c r="AI74" s="57"/>
      <c r="AJ74" s="57"/>
      <c r="AK74" s="57"/>
      <c r="AL74" s="57"/>
      <c r="AM74" s="57"/>
      <c r="AN74" s="57"/>
      <c r="AO74" s="57"/>
      <c r="AP74" s="57"/>
      <c r="AQ74" s="57"/>
      <c r="AR74" s="57"/>
      <c r="AS74" s="57"/>
      <c r="AT74" s="57"/>
      <c r="AU74" s="57"/>
      <c r="AV74" s="57"/>
      <c r="AW74" s="57"/>
    </row>
    <row r="75" spans="2:80">
      <c r="B75" s="54">
        <v>70</v>
      </c>
      <c r="C75" s="97" t="s">
        <v>54</v>
      </c>
      <c r="D75" s="104">
        <v>221</v>
      </c>
      <c r="E75" s="105">
        <v>67</v>
      </c>
      <c r="F75" s="55">
        <f t="shared" si="55"/>
        <v>0.30316742081447962</v>
      </c>
      <c r="G75" s="104">
        <v>2</v>
      </c>
      <c r="H75" s="105">
        <v>0</v>
      </c>
      <c r="I75" s="55">
        <f t="shared" si="56"/>
        <v>0</v>
      </c>
      <c r="J75" s="104">
        <v>221</v>
      </c>
      <c r="K75" s="105">
        <v>140</v>
      </c>
      <c r="L75" s="55">
        <f t="shared" si="57"/>
        <v>0.63348416289592757</v>
      </c>
      <c r="M75" s="104">
        <v>221</v>
      </c>
      <c r="N75" s="105">
        <v>36</v>
      </c>
      <c r="O75" s="55">
        <f t="shared" si="58"/>
        <v>0.16289592760180996</v>
      </c>
      <c r="P75" s="104">
        <v>221</v>
      </c>
      <c r="Q75" s="105">
        <v>53</v>
      </c>
      <c r="R75" s="55">
        <f t="shared" si="59"/>
        <v>0.23981900452488689</v>
      </c>
      <c r="S75" s="104">
        <v>221</v>
      </c>
      <c r="T75" s="105">
        <v>13</v>
      </c>
      <c r="U75" s="55">
        <f t="shared" si="60"/>
        <v>5.8823529411764705E-2</v>
      </c>
      <c r="V75" s="104">
        <v>221</v>
      </c>
      <c r="W75" s="105">
        <v>77</v>
      </c>
      <c r="X75" s="55">
        <f t="shared" si="61"/>
        <v>0.34841628959276016</v>
      </c>
      <c r="Y75" s="104">
        <v>149</v>
      </c>
      <c r="Z75" s="105">
        <v>65</v>
      </c>
      <c r="AA75" s="55">
        <f t="shared" si="62"/>
        <v>0.43624161073825501</v>
      </c>
      <c r="AB75" s="104">
        <v>221</v>
      </c>
      <c r="AC75" s="105">
        <v>139</v>
      </c>
      <c r="AD75" s="55">
        <f t="shared" si="63"/>
        <v>0.62895927601809953</v>
      </c>
      <c r="AE75" s="57"/>
      <c r="AF75" s="57"/>
      <c r="AG75" s="57"/>
      <c r="AH75" s="57"/>
      <c r="AI75" s="57"/>
      <c r="AJ75" s="57"/>
      <c r="AK75" s="57"/>
      <c r="AL75" s="57"/>
      <c r="AM75" s="57"/>
      <c r="AN75" s="57"/>
      <c r="AO75" s="57"/>
      <c r="AP75" s="57"/>
      <c r="AQ75" s="57"/>
      <c r="AR75" s="57"/>
      <c r="AS75" s="57"/>
      <c r="AT75" s="57"/>
      <c r="AU75" s="57"/>
      <c r="AV75" s="57"/>
      <c r="AW75" s="57"/>
    </row>
    <row r="76" spans="2:80">
      <c r="B76" s="54">
        <v>71</v>
      </c>
      <c r="C76" s="97" t="s">
        <v>55</v>
      </c>
      <c r="D76" s="104">
        <v>311</v>
      </c>
      <c r="E76" s="105">
        <v>55</v>
      </c>
      <c r="F76" s="55">
        <f t="shared" si="55"/>
        <v>0.17684887459807075</v>
      </c>
      <c r="G76" s="104">
        <v>45</v>
      </c>
      <c r="H76" s="105">
        <v>26</v>
      </c>
      <c r="I76" s="55">
        <f t="shared" si="56"/>
        <v>0.57777777777777772</v>
      </c>
      <c r="J76" s="104">
        <v>311</v>
      </c>
      <c r="K76" s="105">
        <v>215</v>
      </c>
      <c r="L76" s="55">
        <f t="shared" si="57"/>
        <v>0.6913183279742765</v>
      </c>
      <c r="M76" s="104">
        <v>311</v>
      </c>
      <c r="N76" s="105">
        <v>47</v>
      </c>
      <c r="O76" s="55">
        <f t="shared" si="58"/>
        <v>0.15112540192926044</v>
      </c>
      <c r="P76" s="104">
        <v>311</v>
      </c>
      <c r="Q76" s="105">
        <v>55</v>
      </c>
      <c r="R76" s="55">
        <f t="shared" si="59"/>
        <v>0.17684887459807075</v>
      </c>
      <c r="S76" s="104">
        <v>311</v>
      </c>
      <c r="T76" s="105">
        <v>17</v>
      </c>
      <c r="U76" s="55">
        <f t="shared" si="60"/>
        <v>5.4662379421221867E-2</v>
      </c>
      <c r="V76" s="104">
        <v>311</v>
      </c>
      <c r="W76" s="105">
        <v>131</v>
      </c>
      <c r="X76" s="55">
        <f t="shared" si="61"/>
        <v>0.4212218649517685</v>
      </c>
      <c r="Y76" s="104">
        <v>270</v>
      </c>
      <c r="Z76" s="105">
        <v>124</v>
      </c>
      <c r="AA76" s="55">
        <f t="shared" si="62"/>
        <v>0.45925925925925926</v>
      </c>
      <c r="AB76" s="104">
        <v>310</v>
      </c>
      <c r="AC76" s="105">
        <v>185</v>
      </c>
      <c r="AD76" s="55">
        <f t="shared" si="63"/>
        <v>0.59677419354838712</v>
      </c>
      <c r="AE76" s="57"/>
      <c r="AF76" s="57"/>
      <c r="AG76" s="57"/>
      <c r="AH76" s="57"/>
      <c r="AI76" s="57"/>
      <c r="AJ76" s="57"/>
      <c r="AK76" s="57"/>
      <c r="AL76" s="57"/>
      <c r="AM76" s="57"/>
      <c r="AN76" s="57"/>
      <c r="AO76" s="57"/>
      <c r="AP76" s="57"/>
      <c r="AQ76" s="57"/>
      <c r="AR76" s="57"/>
      <c r="AS76" s="57"/>
      <c r="AT76" s="57"/>
      <c r="AU76" s="57"/>
      <c r="AV76" s="57"/>
      <c r="AW76" s="57"/>
    </row>
    <row r="77" spans="2:80">
      <c r="B77" s="54">
        <v>72</v>
      </c>
      <c r="C77" s="97" t="s">
        <v>31</v>
      </c>
      <c r="D77" s="104">
        <v>470</v>
      </c>
      <c r="E77" s="105">
        <v>119</v>
      </c>
      <c r="F77" s="55">
        <f t="shared" si="55"/>
        <v>0.2531914893617021</v>
      </c>
      <c r="G77" s="104">
        <v>329</v>
      </c>
      <c r="H77" s="105">
        <v>122</v>
      </c>
      <c r="I77" s="55">
        <f t="shared" si="56"/>
        <v>0.37082066869300911</v>
      </c>
      <c r="J77" s="104">
        <v>470</v>
      </c>
      <c r="K77" s="105">
        <v>249</v>
      </c>
      <c r="L77" s="55">
        <f t="shared" si="57"/>
        <v>0.52978723404255323</v>
      </c>
      <c r="M77" s="104">
        <v>470</v>
      </c>
      <c r="N77" s="105">
        <v>46</v>
      </c>
      <c r="O77" s="55">
        <f t="shared" si="58"/>
        <v>9.7872340425531917E-2</v>
      </c>
      <c r="P77" s="104">
        <v>470</v>
      </c>
      <c r="Q77" s="105">
        <v>87</v>
      </c>
      <c r="R77" s="55">
        <f t="shared" si="59"/>
        <v>0.18510638297872339</v>
      </c>
      <c r="S77" s="104">
        <v>470</v>
      </c>
      <c r="T77" s="105">
        <v>32</v>
      </c>
      <c r="U77" s="55">
        <f t="shared" si="60"/>
        <v>6.8085106382978725E-2</v>
      </c>
      <c r="V77" s="104">
        <v>470</v>
      </c>
      <c r="W77" s="105">
        <v>220</v>
      </c>
      <c r="X77" s="55">
        <f t="shared" si="61"/>
        <v>0.46808510638297873</v>
      </c>
      <c r="Y77" s="104">
        <v>353</v>
      </c>
      <c r="Z77" s="105">
        <v>134</v>
      </c>
      <c r="AA77" s="55">
        <f t="shared" si="62"/>
        <v>0.37960339943342775</v>
      </c>
      <c r="AB77" s="104">
        <v>470</v>
      </c>
      <c r="AC77" s="105">
        <v>272</v>
      </c>
      <c r="AD77" s="55">
        <f t="shared" si="63"/>
        <v>0.5787234042553191</v>
      </c>
      <c r="AE77" s="57"/>
      <c r="AF77" s="57"/>
      <c r="AG77" s="57"/>
      <c r="AH77" s="57"/>
      <c r="AI77" s="57"/>
      <c r="AJ77" s="57"/>
      <c r="AK77" s="57"/>
      <c r="AL77" s="57"/>
      <c r="AM77" s="57"/>
      <c r="AN77" s="57"/>
      <c r="AO77" s="57"/>
      <c r="AP77" s="57"/>
      <c r="AQ77" s="57"/>
      <c r="AR77" s="57"/>
      <c r="AS77" s="57"/>
      <c r="AT77" s="57"/>
      <c r="AU77" s="57"/>
      <c r="AV77" s="57"/>
      <c r="AW77" s="57"/>
    </row>
    <row r="78" spans="2:80">
      <c r="B78" s="54">
        <v>73</v>
      </c>
      <c r="C78" s="97" t="s">
        <v>32</v>
      </c>
      <c r="D78" s="104">
        <v>626</v>
      </c>
      <c r="E78" s="105">
        <v>158</v>
      </c>
      <c r="F78" s="55">
        <f t="shared" si="55"/>
        <v>0.25239616613418531</v>
      </c>
      <c r="G78" s="104">
        <v>331</v>
      </c>
      <c r="H78" s="105">
        <v>140</v>
      </c>
      <c r="I78" s="55">
        <f t="shared" si="56"/>
        <v>0.42296072507552868</v>
      </c>
      <c r="J78" s="104">
        <v>626</v>
      </c>
      <c r="K78" s="105">
        <v>377</v>
      </c>
      <c r="L78" s="55">
        <f t="shared" si="57"/>
        <v>0.60223642172523961</v>
      </c>
      <c r="M78" s="104">
        <v>626</v>
      </c>
      <c r="N78" s="105">
        <v>91</v>
      </c>
      <c r="O78" s="55">
        <f t="shared" si="58"/>
        <v>0.14536741214057508</v>
      </c>
      <c r="P78" s="104">
        <v>626</v>
      </c>
      <c r="Q78" s="105">
        <v>85</v>
      </c>
      <c r="R78" s="55">
        <f t="shared" si="59"/>
        <v>0.13578274760383385</v>
      </c>
      <c r="S78" s="104">
        <v>626</v>
      </c>
      <c r="T78" s="105">
        <v>29</v>
      </c>
      <c r="U78" s="55">
        <f t="shared" si="60"/>
        <v>4.6325878594249199E-2</v>
      </c>
      <c r="V78" s="104">
        <v>626</v>
      </c>
      <c r="W78" s="105">
        <v>230</v>
      </c>
      <c r="X78" s="55">
        <f t="shared" si="61"/>
        <v>0.36741214057507987</v>
      </c>
      <c r="Y78" s="104">
        <v>598</v>
      </c>
      <c r="Z78" s="105">
        <v>241</v>
      </c>
      <c r="AA78" s="55">
        <f t="shared" si="62"/>
        <v>0.40301003344481606</v>
      </c>
      <c r="AB78" s="104">
        <v>626</v>
      </c>
      <c r="AC78" s="105">
        <v>354</v>
      </c>
      <c r="AD78" s="55">
        <f t="shared" si="63"/>
        <v>0.56549520766773165</v>
      </c>
      <c r="AE78" s="57"/>
      <c r="AF78" s="57"/>
      <c r="AG78" s="57"/>
      <c r="AH78" s="57"/>
      <c r="AI78" s="57"/>
      <c r="AJ78" s="57"/>
      <c r="AK78" s="57"/>
      <c r="AL78" s="57"/>
      <c r="AM78" s="57"/>
      <c r="AN78" s="57"/>
      <c r="AO78" s="57"/>
      <c r="AP78" s="57"/>
      <c r="AQ78" s="57"/>
      <c r="AR78" s="57"/>
      <c r="AS78" s="57"/>
      <c r="AT78" s="57"/>
      <c r="AU78" s="57"/>
      <c r="AV78" s="57"/>
      <c r="AW78" s="57"/>
    </row>
    <row r="79" spans="2:80" ht="14.25" thickBot="1">
      <c r="B79" s="54">
        <v>74</v>
      </c>
      <c r="C79" s="97" t="s">
        <v>33</v>
      </c>
      <c r="D79" s="104">
        <v>357</v>
      </c>
      <c r="E79" s="105">
        <v>87</v>
      </c>
      <c r="F79" s="55">
        <f t="shared" si="55"/>
        <v>0.24369747899159663</v>
      </c>
      <c r="G79" s="104">
        <v>57</v>
      </c>
      <c r="H79" s="105">
        <v>29</v>
      </c>
      <c r="I79" s="55">
        <f t="shared" si="56"/>
        <v>0.50877192982456143</v>
      </c>
      <c r="J79" s="104">
        <v>357</v>
      </c>
      <c r="K79" s="105">
        <v>160</v>
      </c>
      <c r="L79" s="55">
        <f t="shared" si="57"/>
        <v>0.44817927170868349</v>
      </c>
      <c r="M79" s="104">
        <v>357</v>
      </c>
      <c r="N79" s="105">
        <v>37</v>
      </c>
      <c r="O79" s="55">
        <f t="shared" si="58"/>
        <v>0.10364145658263306</v>
      </c>
      <c r="P79" s="104">
        <v>357</v>
      </c>
      <c r="Q79" s="105">
        <v>53</v>
      </c>
      <c r="R79" s="55">
        <f t="shared" si="59"/>
        <v>0.1484593837535014</v>
      </c>
      <c r="S79" s="104">
        <v>357</v>
      </c>
      <c r="T79" s="105">
        <v>23</v>
      </c>
      <c r="U79" s="55">
        <f t="shared" si="60"/>
        <v>6.4425770308123242E-2</v>
      </c>
      <c r="V79" s="104">
        <v>357</v>
      </c>
      <c r="W79" s="105">
        <v>152</v>
      </c>
      <c r="X79" s="55">
        <f t="shared" si="61"/>
        <v>0.42577030812324929</v>
      </c>
      <c r="Y79" s="104">
        <v>319</v>
      </c>
      <c r="Z79" s="105">
        <v>126</v>
      </c>
      <c r="AA79" s="55">
        <f t="shared" si="62"/>
        <v>0.39498432601880878</v>
      </c>
      <c r="AB79" s="104">
        <v>357</v>
      </c>
      <c r="AC79" s="105">
        <v>212</v>
      </c>
      <c r="AD79" s="55">
        <f t="shared" si="63"/>
        <v>0.5938375350140056</v>
      </c>
      <c r="AE79" s="57"/>
      <c r="AF79" s="57"/>
      <c r="AG79" s="57"/>
      <c r="AH79" s="57"/>
      <c r="AI79" s="57"/>
      <c r="AJ79" s="57"/>
      <c r="AK79" s="57"/>
      <c r="AL79" s="57"/>
      <c r="AM79" s="57"/>
      <c r="AN79" s="57"/>
      <c r="AO79" s="57"/>
      <c r="AP79" s="57"/>
      <c r="AQ79" s="57"/>
      <c r="AR79" s="57"/>
      <c r="AS79" s="57"/>
      <c r="AT79" s="57"/>
      <c r="AU79" s="57"/>
      <c r="AV79" s="57"/>
      <c r="AW79" s="57"/>
    </row>
    <row r="80" spans="2:80" ht="14.25" thickTop="1">
      <c r="B80" s="212" t="s">
        <v>184</v>
      </c>
      <c r="C80" s="213"/>
      <c r="D80" s="121">
        <f>地区別_有所見者割合!D14</f>
        <v>220063</v>
      </c>
      <c r="E80" s="122">
        <f>地区別_有所見者割合!E14</f>
        <v>52923</v>
      </c>
      <c r="F80" s="123">
        <f>地区別_有所見者割合!F14</f>
        <v>0.24049022325424993</v>
      </c>
      <c r="G80" s="121">
        <f>地区別_有所見者割合!G14</f>
        <v>73198</v>
      </c>
      <c r="H80" s="122">
        <f>地区別_有所見者割合!H14</f>
        <v>27154</v>
      </c>
      <c r="I80" s="123">
        <f>地区別_有所見者割合!I14</f>
        <v>0.37096641984753681</v>
      </c>
      <c r="J80" s="121">
        <f>地区別_有所見者割合!J14</f>
        <v>220079</v>
      </c>
      <c r="K80" s="122">
        <f>地区別_有所見者割合!K14</f>
        <v>137880</v>
      </c>
      <c r="L80" s="123">
        <f>地区別_有所見者割合!L14</f>
        <v>0.62650230144629881</v>
      </c>
      <c r="M80" s="121">
        <f>地区別_有所見者割合!M14</f>
        <v>220063</v>
      </c>
      <c r="N80" s="122">
        <f>地区別_有所見者割合!N14</f>
        <v>29838</v>
      </c>
      <c r="O80" s="123">
        <f>地区別_有所見者割合!O14</f>
        <v>0.13558844512707724</v>
      </c>
      <c r="P80" s="121">
        <f>地区別_有所見者割合!P14</f>
        <v>219987</v>
      </c>
      <c r="Q80" s="122">
        <f>地区別_有所見者割合!Q14</f>
        <v>36957</v>
      </c>
      <c r="R80" s="123">
        <f>地区別_有所見者割合!R14</f>
        <v>0.1679962906899044</v>
      </c>
      <c r="S80" s="121">
        <f>地区別_有所見者割合!S14</f>
        <v>219983</v>
      </c>
      <c r="T80" s="122">
        <f>地区別_有所見者割合!T14</f>
        <v>11248</v>
      </c>
      <c r="U80" s="123">
        <f>地区別_有所見者割合!U14</f>
        <v>5.1131223776382718E-2</v>
      </c>
      <c r="V80" s="121">
        <f>地区別_有所見者割合!V14</f>
        <v>219900</v>
      </c>
      <c r="W80" s="122">
        <f>地区別_有所見者割合!W14</f>
        <v>94503</v>
      </c>
      <c r="X80" s="123">
        <f>地区別_有所見者割合!X14</f>
        <v>0.42975443383356071</v>
      </c>
      <c r="Y80" s="121">
        <f>地区別_有所見者割合!Y14</f>
        <v>190597</v>
      </c>
      <c r="Z80" s="122">
        <f>地区別_有所見者割合!Z14</f>
        <v>76142</v>
      </c>
      <c r="AA80" s="123">
        <f>地区別_有所見者割合!AA14</f>
        <v>0.39949212212154439</v>
      </c>
      <c r="AB80" s="121">
        <f>地区別_有所見者割合!AB14</f>
        <v>219873</v>
      </c>
      <c r="AC80" s="122">
        <f>地区別_有所見者割合!AC14</f>
        <v>133763</v>
      </c>
      <c r="AD80" s="123">
        <f>地区別_有所見者割合!AD14</f>
        <v>0.6083648287875274</v>
      </c>
      <c r="AE80" s="57"/>
      <c r="AF80" s="57"/>
      <c r="AG80" s="57"/>
      <c r="AH80" s="57"/>
      <c r="AI80" s="57"/>
      <c r="AJ80" s="57"/>
      <c r="AK80" s="57"/>
      <c r="AL80" s="57"/>
      <c r="AM80" s="57"/>
      <c r="AN80" s="57"/>
      <c r="AO80" s="57"/>
      <c r="AP80" s="57"/>
      <c r="AQ80" s="57"/>
      <c r="AR80" s="57"/>
      <c r="AS80" s="57"/>
      <c r="AT80" s="57"/>
      <c r="AU80" s="57"/>
      <c r="AV80" s="57"/>
      <c r="AW80" s="57"/>
      <c r="CB80" s="60"/>
    </row>
    <row r="81" spans="2:80">
      <c r="B81" s="56"/>
      <c r="CB81"/>
    </row>
    <row r="82" spans="2:80">
      <c r="CB82"/>
    </row>
    <row r="83" spans="2:80">
      <c r="CB83"/>
    </row>
    <row r="84" spans="2:80">
      <c r="CB84"/>
    </row>
    <row r="85" spans="2:80">
      <c r="CB85"/>
    </row>
    <row r="86" spans="2:80">
      <c r="CB86"/>
    </row>
    <row r="87" spans="2:80">
      <c r="CB87"/>
    </row>
    <row r="88" spans="2:80">
      <c r="CB88"/>
    </row>
    <row r="89" spans="2:80">
      <c r="CB89"/>
    </row>
  </sheetData>
  <mergeCells count="30">
    <mergeCell ref="BI5:BJ5"/>
    <mergeCell ref="BK5:BL5"/>
    <mergeCell ref="BM5:BN5"/>
    <mergeCell ref="BO5:BP5"/>
    <mergeCell ref="AY5:AZ5"/>
    <mergeCell ref="BA5:BB5"/>
    <mergeCell ref="BC5:BD5"/>
    <mergeCell ref="BE5:BF5"/>
    <mergeCell ref="BG5:BH5"/>
    <mergeCell ref="AB3:AD4"/>
    <mergeCell ref="S3:U4"/>
    <mergeCell ref="V3:X4"/>
    <mergeCell ref="Y3:AA4"/>
    <mergeCell ref="B80:C80"/>
    <mergeCell ref="P3:R4"/>
    <mergeCell ref="B3:B5"/>
    <mergeCell ref="C3:C5"/>
    <mergeCell ref="D3:F4"/>
    <mergeCell ref="G3:I4"/>
    <mergeCell ref="J3:L4"/>
    <mergeCell ref="M3:O4"/>
    <mergeCell ref="AP5:AQ5"/>
    <mergeCell ref="AR5:AS5"/>
    <mergeCell ref="AT5:AU5"/>
    <mergeCell ref="AV5:AW5"/>
    <mergeCell ref="AF5:AG5"/>
    <mergeCell ref="AH5:AI5"/>
    <mergeCell ref="AJ5:AK5"/>
    <mergeCell ref="AL5:AM5"/>
    <mergeCell ref="AN5:AO5"/>
  </mergeCells>
  <phoneticPr fontId="3"/>
  <pageMargins left="0.70866141732283472" right="0.19685039370078741" top="0.59055118110236227" bottom="0.59055118110236227" header="0.31496062992125984" footer="0.31496062992125984"/>
  <pageSetup paperSize="8" scale="74" fitToHeight="0" orientation="landscape" r:id="rId1"/>
  <headerFooter>
    <oddHeader>&amp;R&amp;"ＭＳ 明朝,標準"&amp;12 2-6.医科健診分析</oddHeader>
  </headerFooter>
  <ignoredErrors>
    <ignoredError sqref="BA11:BO48 BA6 BC6 BE6 BG6 BI6 BK6 BM6 BO6 BA7 BC7 BE7 BG7 BI7 BK7 BM7 BO7 BA8:BC8 BE8:BG8 BI8 BK8:BM8 BO8 BA9 BC9 BE9 BG9 BI9 BK9 BM9 BO9 BA10 BC10:BO10" formula="1"/>
    <ignoredError sqref="BB6:BB7 BD6:BD9 BF6:BF7 BH6:BH9 BJ6:BJ9 BL6:BL7 BN6:BN9 BB9:BB10 BF9 BL9" formula="1" emptyCellReference="1"/>
    <ignoredError sqref="BP6:BP9 AZ8:AZ48" emptyCellReference="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4"/>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206</v>
      </c>
    </row>
    <row r="2" spans="1:1" ht="16.5" customHeight="1">
      <c r="A2" s="6" t="s">
        <v>345</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5"/>
  <dimension ref="A1:P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6" width="8.875" style="66" customWidth="1"/>
    <col min="17" max="17" width="2" style="1" customWidth="1"/>
    <col min="18" max="16384" width="9" style="1"/>
  </cols>
  <sheetData>
    <row r="1" spans="1:16">
      <c r="A1" s="66" t="s">
        <v>238</v>
      </c>
    </row>
    <row r="2" spans="1:16">
      <c r="A2" s="66" t="s">
        <v>237</v>
      </c>
    </row>
    <row r="4" spans="1:16" ht="13.5" customHeight="1">
      <c r="B4" s="67"/>
      <c r="C4" s="68"/>
      <c r="D4" s="68"/>
      <c r="E4" s="68"/>
      <c r="F4" s="68"/>
      <c r="G4" s="69"/>
    </row>
    <row r="5" spans="1:16" ht="13.5" customHeight="1">
      <c r="B5" s="70"/>
      <c r="C5" s="71"/>
      <c r="D5" s="72">
        <v>0.28200000000000003</v>
      </c>
      <c r="E5" s="38" t="s">
        <v>266</v>
      </c>
      <c r="F5" s="73">
        <v>0.31</v>
      </c>
      <c r="G5" s="74" t="s">
        <v>267</v>
      </c>
    </row>
    <row r="6" spans="1:16">
      <c r="B6" s="70"/>
      <c r="D6" s="72"/>
      <c r="E6" s="38"/>
      <c r="F6" s="73"/>
      <c r="G6" s="74"/>
    </row>
    <row r="7" spans="1:16">
      <c r="B7" s="70"/>
      <c r="C7" s="75"/>
      <c r="D7" s="72">
        <v>0.254</v>
      </c>
      <c r="E7" s="38" t="s">
        <v>266</v>
      </c>
      <c r="F7" s="73">
        <v>0.28200000000000003</v>
      </c>
      <c r="G7" s="74" t="s">
        <v>268</v>
      </c>
    </row>
    <row r="8" spans="1:16">
      <c r="B8" s="70"/>
      <c r="D8" s="72"/>
      <c r="E8" s="38"/>
      <c r="F8" s="73"/>
      <c r="G8" s="74"/>
    </row>
    <row r="9" spans="1:16">
      <c r="B9" s="70"/>
      <c r="C9" s="76"/>
      <c r="D9" s="72">
        <v>0.22600000000000001</v>
      </c>
      <c r="E9" s="38" t="s">
        <v>266</v>
      </c>
      <c r="F9" s="73">
        <v>0.254</v>
      </c>
      <c r="G9" s="74" t="s">
        <v>268</v>
      </c>
    </row>
    <row r="10" spans="1:16">
      <c r="B10" s="70"/>
      <c r="D10" s="72"/>
      <c r="E10" s="38"/>
      <c r="F10" s="73"/>
      <c r="G10" s="74"/>
    </row>
    <row r="11" spans="1:16">
      <c r="B11" s="70"/>
      <c r="C11" s="77"/>
      <c r="D11" s="72">
        <v>0.19800000000000001</v>
      </c>
      <c r="E11" s="38" t="s">
        <v>266</v>
      </c>
      <c r="F11" s="73">
        <v>0.22600000000000001</v>
      </c>
      <c r="G11" s="74" t="s">
        <v>268</v>
      </c>
    </row>
    <row r="12" spans="1:16">
      <c r="B12" s="70"/>
      <c r="D12" s="72"/>
      <c r="E12" s="38"/>
      <c r="F12" s="73"/>
      <c r="G12" s="74"/>
    </row>
    <row r="13" spans="1:16">
      <c r="B13" s="70"/>
      <c r="C13" s="78"/>
      <c r="D13" s="72">
        <v>0.17</v>
      </c>
      <c r="E13" s="38" t="s">
        <v>266</v>
      </c>
      <c r="F13" s="73">
        <v>0.19800000000000001</v>
      </c>
      <c r="G13" s="74" t="s">
        <v>268</v>
      </c>
    </row>
    <row r="14" spans="1:16">
      <c r="B14" s="79"/>
      <c r="C14" s="80"/>
      <c r="D14" s="80"/>
      <c r="E14" s="80"/>
      <c r="F14" s="80"/>
      <c r="G14" s="81"/>
    </row>
    <row r="16" spans="1:16">
      <c r="B16" s="67"/>
      <c r="C16" s="68"/>
      <c r="D16" s="68"/>
      <c r="E16" s="68"/>
      <c r="F16" s="68"/>
      <c r="G16" s="68"/>
      <c r="H16" s="68"/>
      <c r="I16" s="68"/>
      <c r="J16" s="68"/>
      <c r="K16" s="68"/>
      <c r="L16" s="68"/>
      <c r="M16" s="68"/>
      <c r="N16" s="68"/>
      <c r="O16" s="68"/>
      <c r="P16" s="69"/>
    </row>
    <row r="17" spans="2:16">
      <c r="B17" s="70"/>
      <c r="P17" s="82"/>
    </row>
    <row r="18" spans="2:16">
      <c r="B18" s="70"/>
      <c r="P18" s="82"/>
    </row>
    <row r="19" spans="2:16">
      <c r="B19" s="70"/>
      <c r="P19" s="82"/>
    </row>
    <row r="20" spans="2:16">
      <c r="B20" s="70"/>
      <c r="P20" s="82"/>
    </row>
    <row r="21" spans="2:16">
      <c r="B21" s="70"/>
      <c r="P21" s="82"/>
    </row>
    <row r="22" spans="2:16">
      <c r="B22" s="70"/>
      <c r="P22" s="82"/>
    </row>
    <row r="23" spans="2:16">
      <c r="B23" s="70"/>
      <c r="P23" s="82"/>
    </row>
    <row r="24" spans="2:16">
      <c r="B24" s="70"/>
      <c r="P24" s="82"/>
    </row>
    <row r="25" spans="2:16">
      <c r="B25" s="70"/>
      <c r="P25" s="82"/>
    </row>
    <row r="26" spans="2:16">
      <c r="B26" s="70"/>
      <c r="P26" s="82"/>
    </row>
    <row r="27" spans="2:16">
      <c r="B27" s="70"/>
      <c r="P27" s="82"/>
    </row>
    <row r="28" spans="2:16">
      <c r="B28" s="70"/>
      <c r="P28" s="82"/>
    </row>
    <row r="29" spans="2:16">
      <c r="B29" s="70"/>
      <c r="P29" s="82"/>
    </row>
    <row r="30" spans="2:16">
      <c r="B30" s="70"/>
      <c r="P30" s="82"/>
    </row>
    <row r="31" spans="2:16">
      <c r="B31" s="70"/>
      <c r="P31" s="82"/>
    </row>
    <row r="32" spans="2:16">
      <c r="B32" s="70"/>
      <c r="P32" s="82"/>
    </row>
    <row r="33" spans="2:16">
      <c r="B33" s="70"/>
      <c r="P33" s="82"/>
    </row>
    <row r="34" spans="2:16">
      <c r="B34" s="70"/>
      <c r="P34" s="82"/>
    </row>
    <row r="35" spans="2:16">
      <c r="B35" s="70"/>
      <c r="P35" s="82"/>
    </row>
    <row r="36" spans="2:16">
      <c r="B36" s="70"/>
      <c r="P36" s="82"/>
    </row>
    <row r="37" spans="2:16">
      <c r="B37" s="70"/>
      <c r="P37" s="82"/>
    </row>
    <row r="38" spans="2:16">
      <c r="B38" s="70"/>
      <c r="P38" s="82"/>
    </row>
    <row r="39" spans="2:16">
      <c r="B39" s="70"/>
      <c r="P39" s="82"/>
    </row>
    <row r="40" spans="2:16">
      <c r="B40" s="70"/>
      <c r="P40" s="82"/>
    </row>
    <row r="41" spans="2:16">
      <c r="B41" s="70"/>
      <c r="P41" s="82"/>
    </row>
    <row r="42" spans="2:16">
      <c r="B42" s="70"/>
      <c r="P42" s="82"/>
    </row>
    <row r="43" spans="2:16">
      <c r="B43" s="70"/>
      <c r="P43" s="82"/>
    </row>
    <row r="44" spans="2:16">
      <c r="B44" s="70"/>
      <c r="P44" s="82"/>
    </row>
    <row r="45" spans="2:16">
      <c r="B45" s="70"/>
      <c r="P45" s="82"/>
    </row>
    <row r="46" spans="2:16">
      <c r="B46" s="70"/>
      <c r="P46" s="82"/>
    </row>
    <row r="47" spans="2:16">
      <c r="B47" s="70"/>
      <c r="P47" s="82"/>
    </row>
    <row r="48" spans="2:16">
      <c r="B48" s="70"/>
      <c r="P48" s="82"/>
    </row>
    <row r="49" spans="2:16">
      <c r="B49" s="70"/>
      <c r="P49" s="82"/>
    </row>
    <row r="50" spans="2:16">
      <c r="B50" s="70"/>
      <c r="P50" s="82"/>
    </row>
    <row r="51" spans="2:16">
      <c r="B51" s="70"/>
      <c r="P51" s="82"/>
    </row>
    <row r="52" spans="2:16">
      <c r="B52" s="70"/>
      <c r="P52" s="82"/>
    </row>
    <row r="53" spans="2:16">
      <c r="B53" s="70"/>
      <c r="P53" s="82"/>
    </row>
    <row r="54" spans="2:16">
      <c r="B54" s="70"/>
      <c r="P54" s="82"/>
    </row>
    <row r="55" spans="2:16">
      <c r="B55" s="70"/>
      <c r="P55" s="82"/>
    </row>
    <row r="56" spans="2:16">
      <c r="B56" s="70"/>
      <c r="P56" s="82"/>
    </row>
    <row r="57" spans="2:16">
      <c r="B57" s="70"/>
      <c r="P57" s="82"/>
    </row>
    <row r="58" spans="2:16">
      <c r="B58" s="70"/>
      <c r="P58" s="82"/>
    </row>
    <row r="59" spans="2:16">
      <c r="B59" s="70"/>
      <c r="P59" s="82"/>
    </row>
    <row r="60" spans="2:16">
      <c r="B60" s="70"/>
      <c r="P60" s="82"/>
    </row>
    <row r="61" spans="2:16">
      <c r="B61" s="70"/>
      <c r="P61" s="82"/>
    </row>
    <row r="62" spans="2:16">
      <c r="B62" s="70"/>
      <c r="P62" s="82"/>
    </row>
    <row r="63" spans="2:16">
      <c r="B63" s="70"/>
      <c r="P63" s="82"/>
    </row>
    <row r="64" spans="2:16">
      <c r="B64" s="70"/>
      <c r="P64" s="82"/>
    </row>
    <row r="65" spans="2:16">
      <c r="B65" s="70"/>
      <c r="P65" s="82"/>
    </row>
    <row r="66" spans="2:16">
      <c r="B66" s="70"/>
      <c r="P66" s="82"/>
    </row>
    <row r="67" spans="2:16">
      <c r="B67" s="70"/>
      <c r="P67" s="82"/>
    </row>
    <row r="68" spans="2:16">
      <c r="B68" s="70"/>
      <c r="P68" s="82"/>
    </row>
    <row r="69" spans="2:16">
      <c r="B69" s="70"/>
      <c r="P69" s="82"/>
    </row>
    <row r="70" spans="2:16">
      <c r="B70" s="70"/>
      <c r="P70" s="82"/>
    </row>
    <row r="71" spans="2:16">
      <c r="B71" s="70"/>
      <c r="P71" s="82"/>
    </row>
    <row r="72" spans="2:16">
      <c r="B72" s="70"/>
      <c r="P72" s="82"/>
    </row>
    <row r="73" spans="2:16">
      <c r="B73" s="70"/>
      <c r="P73" s="82"/>
    </row>
    <row r="74" spans="2:16">
      <c r="B74" s="70"/>
      <c r="P74" s="82"/>
    </row>
    <row r="75" spans="2:16">
      <c r="B75" s="70"/>
      <c r="P75" s="82"/>
    </row>
    <row r="76" spans="2:16">
      <c r="B76" s="70"/>
      <c r="P76" s="82"/>
    </row>
    <row r="77" spans="2:16">
      <c r="B77" s="70"/>
      <c r="P77" s="82"/>
    </row>
    <row r="78" spans="2:16">
      <c r="B78" s="70"/>
      <c r="P78" s="82"/>
    </row>
    <row r="79" spans="2:16">
      <c r="B79" s="70"/>
      <c r="P79" s="82"/>
    </row>
    <row r="80" spans="2:16">
      <c r="B80" s="70"/>
      <c r="P80" s="82"/>
    </row>
    <row r="81" spans="2:16">
      <c r="B81" s="70"/>
      <c r="P81" s="82"/>
    </row>
    <row r="82" spans="2:16">
      <c r="B82" s="70"/>
      <c r="P82" s="82"/>
    </row>
    <row r="83" spans="2:16">
      <c r="B83" s="70"/>
      <c r="P83" s="82"/>
    </row>
    <row r="84" spans="2:16">
      <c r="B84" s="79"/>
      <c r="C84" s="80"/>
      <c r="D84" s="80"/>
      <c r="E84" s="80"/>
      <c r="F84" s="80"/>
      <c r="G84" s="80"/>
      <c r="H84" s="80"/>
      <c r="I84" s="80"/>
      <c r="J84" s="80"/>
      <c r="K84" s="80"/>
      <c r="L84" s="80"/>
      <c r="M84" s="80"/>
      <c r="N84" s="80"/>
      <c r="O84" s="80"/>
      <c r="P84" s="83"/>
    </row>
  </sheetData>
  <phoneticPr fontId="3"/>
  <pageMargins left="0.47244094488188981" right="0.23622047244094491" top="0.43307086614173229" bottom="0.31496062992125984" header="0.31496062992125984" footer="0.19685039370078741"/>
  <pageSetup paperSize="9" scale="72" orientation="portrait" r:id="rId1"/>
  <headerFooter>
    <oddHeader>&amp;R&amp;"ＭＳ 明朝,標準"&amp;12 2-6.医科健診分析</odd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6"/>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207</v>
      </c>
    </row>
    <row r="2" spans="1:1" ht="16.5" customHeight="1">
      <c r="A2" s="6" t="s">
        <v>345</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7"/>
  <dimension ref="A1:P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6" width="8.875" style="66" customWidth="1"/>
    <col min="17" max="17" width="2" style="1" customWidth="1"/>
    <col min="18" max="16384" width="9" style="1"/>
  </cols>
  <sheetData>
    <row r="1" spans="1:16">
      <c r="A1" s="66" t="s">
        <v>239</v>
      </c>
    </row>
    <row r="2" spans="1:16">
      <c r="A2" s="66" t="s">
        <v>237</v>
      </c>
    </row>
    <row r="4" spans="1:16" ht="13.5" customHeight="1">
      <c r="B4" s="67"/>
      <c r="C4" s="68"/>
      <c r="D4" s="68"/>
      <c r="E4" s="68"/>
      <c r="F4" s="68"/>
      <c r="G4" s="69"/>
    </row>
    <row r="5" spans="1:16" ht="13.5" customHeight="1">
      <c r="B5" s="70"/>
      <c r="C5" s="71"/>
      <c r="D5" s="72">
        <v>0.53600000000000003</v>
      </c>
      <c r="E5" s="38" t="s">
        <v>266</v>
      </c>
      <c r="F5" s="73">
        <v>0.67</v>
      </c>
      <c r="G5" s="74" t="s">
        <v>267</v>
      </c>
    </row>
    <row r="6" spans="1:16">
      <c r="B6" s="70"/>
      <c r="D6" s="72"/>
      <c r="E6" s="38"/>
      <c r="F6" s="73"/>
      <c r="G6" s="74"/>
    </row>
    <row r="7" spans="1:16">
      <c r="B7" s="70"/>
      <c r="C7" s="75"/>
      <c r="D7" s="72">
        <v>0.40200000000000002</v>
      </c>
      <c r="E7" s="38" t="s">
        <v>266</v>
      </c>
      <c r="F7" s="73">
        <v>0.53600000000000003</v>
      </c>
      <c r="G7" s="74" t="s">
        <v>268</v>
      </c>
    </row>
    <row r="8" spans="1:16">
      <c r="B8" s="70"/>
      <c r="D8" s="72"/>
      <c r="E8" s="38"/>
      <c r="F8" s="73"/>
      <c r="G8" s="74"/>
    </row>
    <row r="9" spans="1:16">
      <c r="B9" s="70"/>
      <c r="C9" s="76"/>
      <c r="D9" s="72">
        <v>0.26800000000000002</v>
      </c>
      <c r="E9" s="38" t="s">
        <v>266</v>
      </c>
      <c r="F9" s="73">
        <v>0.40200000000000002</v>
      </c>
      <c r="G9" s="74" t="s">
        <v>268</v>
      </c>
    </row>
    <row r="10" spans="1:16">
      <c r="B10" s="70"/>
      <c r="D10" s="72"/>
      <c r="E10" s="38"/>
      <c r="F10" s="73"/>
      <c r="G10" s="74"/>
    </row>
    <row r="11" spans="1:16">
      <c r="B11" s="70"/>
      <c r="C11" s="77"/>
      <c r="D11" s="72">
        <v>0.13400000000000001</v>
      </c>
      <c r="E11" s="38" t="s">
        <v>266</v>
      </c>
      <c r="F11" s="73">
        <v>0.26800000000000002</v>
      </c>
      <c r="G11" s="74" t="s">
        <v>268</v>
      </c>
    </row>
    <row r="12" spans="1:16">
      <c r="B12" s="70"/>
      <c r="D12" s="72"/>
      <c r="E12" s="38"/>
      <c r="F12" s="73"/>
      <c r="G12" s="74"/>
    </row>
    <row r="13" spans="1:16">
      <c r="B13" s="70"/>
      <c r="C13" s="78"/>
      <c r="D13" s="72">
        <v>0</v>
      </c>
      <c r="E13" s="38" t="s">
        <v>266</v>
      </c>
      <c r="F13" s="73">
        <v>0.13400000000000001</v>
      </c>
      <c r="G13" s="74" t="s">
        <v>268</v>
      </c>
    </row>
    <row r="14" spans="1:16">
      <c r="B14" s="79"/>
      <c r="C14" s="80"/>
      <c r="D14" s="80"/>
      <c r="E14" s="80"/>
      <c r="F14" s="80"/>
      <c r="G14" s="81"/>
    </row>
    <row r="16" spans="1:16">
      <c r="B16" s="67"/>
      <c r="C16" s="68"/>
      <c r="D16" s="68"/>
      <c r="E16" s="68"/>
      <c r="F16" s="68"/>
      <c r="G16" s="68"/>
      <c r="H16" s="68"/>
      <c r="I16" s="68"/>
      <c r="J16" s="68"/>
      <c r="K16" s="68"/>
      <c r="L16" s="68"/>
      <c r="M16" s="68"/>
      <c r="N16" s="68"/>
      <c r="O16" s="68"/>
      <c r="P16" s="69"/>
    </row>
    <row r="17" spans="2:16">
      <c r="B17" s="70"/>
      <c r="P17" s="82"/>
    </row>
    <row r="18" spans="2:16">
      <c r="B18" s="70"/>
      <c r="P18" s="82"/>
    </row>
    <row r="19" spans="2:16">
      <c r="B19" s="70"/>
      <c r="P19" s="82"/>
    </row>
    <row r="20" spans="2:16">
      <c r="B20" s="70"/>
      <c r="P20" s="82"/>
    </row>
    <row r="21" spans="2:16">
      <c r="B21" s="70"/>
      <c r="P21" s="82"/>
    </row>
    <row r="22" spans="2:16">
      <c r="B22" s="70"/>
      <c r="P22" s="82"/>
    </row>
    <row r="23" spans="2:16">
      <c r="B23" s="70"/>
      <c r="P23" s="82"/>
    </row>
    <row r="24" spans="2:16">
      <c r="B24" s="70"/>
      <c r="P24" s="82"/>
    </row>
    <row r="25" spans="2:16">
      <c r="B25" s="70"/>
      <c r="P25" s="82"/>
    </row>
    <row r="26" spans="2:16">
      <c r="B26" s="70"/>
      <c r="P26" s="82"/>
    </row>
    <row r="27" spans="2:16">
      <c r="B27" s="70"/>
      <c r="P27" s="82"/>
    </row>
    <row r="28" spans="2:16">
      <c r="B28" s="70"/>
      <c r="P28" s="82"/>
    </row>
    <row r="29" spans="2:16">
      <c r="B29" s="70"/>
      <c r="P29" s="82"/>
    </row>
    <row r="30" spans="2:16">
      <c r="B30" s="70"/>
      <c r="P30" s="82"/>
    </row>
    <row r="31" spans="2:16">
      <c r="B31" s="70"/>
      <c r="P31" s="82"/>
    </row>
    <row r="32" spans="2:16">
      <c r="B32" s="70"/>
      <c r="P32" s="82"/>
    </row>
    <row r="33" spans="2:16">
      <c r="B33" s="70"/>
      <c r="P33" s="82"/>
    </row>
    <row r="34" spans="2:16">
      <c r="B34" s="70"/>
      <c r="P34" s="82"/>
    </row>
    <row r="35" spans="2:16">
      <c r="B35" s="70"/>
      <c r="P35" s="82"/>
    </row>
    <row r="36" spans="2:16">
      <c r="B36" s="70"/>
      <c r="P36" s="82"/>
    </row>
    <row r="37" spans="2:16">
      <c r="B37" s="70"/>
      <c r="P37" s="82"/>
    </row>
    <row r="38" spans="2:16">
      <c r="B38" s="70"/>
      <c r="P38" s="82"/>
    </row>
    <row r="39" spans="2:16">
      <c r="B39" s="70"/>
      <c r="P39" s="82"/>
    </row>
    <row r="40" spans="2:16">
      <c r="B40" s="70"/>
      <c r="P40" s="82"/>
    </row>
    <row r="41" spans="2:16">
      <c r="B41" s="70"/>
      <c r="P41" s="82"/>
    </row>
    <row r="42" spans="2:16">
      <c r="B42" s="70"/>
      <c r="P42" s="82"/>
    </row>
    <row r="43" spans="2:16">
      <c r="B43" s="70"/>
      <c r="P43" s="82"/>
    </row>
    <row r="44" spans="2:16">
      <c r="B44" s="70"/>
      <c r="P44" s="82"/>
    </row>
    <row r="45" spans="2:16">
      <c r="B45" s="70"/>
      <c r="P45" s="82"/>
    </row>
    <row r="46" spans="2:16">
      <c r="B46" s="70"/>
      <c r="P46" s="82"/>
    </row>
    <row r="47" spans="2:16">
      <c r="B47" s="70"/>
      <c r="P47" s="82"/>
    </row>
    <row r="48" spans="2:16">
      <c r="B48" s="70"/>
      <c r="P48" s="82"/>
    </row>
    <row r="49" spans="2:16">
      <c r="B49" s="70"/>
      <c r="P49" s="82"/>
    </row>
    <row r="50" spans="2:16">
      <c r="B50" s="70"/>
      <c r="P50" s="82"/>
    </row>
    <row r="51" spans="2:16">
      <c r="B51" s="70"/>
      <c r="P51" s="82"/>
    </row>
    <row r="52" spans="2:16">
      <c r="B52" s="70"/>
      <c r="P52" s="82"/>
    </row>
    <row r="53" spans="2:16">
      <c r="B53" s="70"/>
      <c r="P53" s="82"/>
    </row>
    <row r="54" spans="2:16">
      <c r="B54" s="70"/>
      <c r="P54" s="82"/>
    </row>
    <row r="55" spans="2:16">
      <c r="B55" s="70"/>
      <c r="P55" s="82"/>
    </row>
    <row r="56" spans="2:16">
      <c r="B56" s="70"/>
      <c r="P56" s="82"/>
    </row>
    <row r="57" spans="2:16">
      <c r="B57" s="70"/>
      <c r="P57" s="82"/>
    </row>
    <row r="58" spans="2:16">
      <c r="B58" s="70"/>
      <c r="P58" s="82"/>
    </row>
    <row r="59" spans="2:16">
      <c r="B59" s="70"/>
      <c r="P59" s="82"/>
    </row>
    <row r="60" spans="2:16">
      <c r="B60" s="70"/>
      <c r="P60" s="82"/>
    </row>
    <row r="61" spans="2:16">
      <c r="B61" s="70"/>
      <c r="P61" s="82"/>
    </row>
    <row r="62" spans="2:16">
      <c r="B62" s="70"/>
      <c r="P62" s="82"/>
    </row>
    <row r="63" spans="2:16">
      <c r="B63" s="70"/>
      <c r="P63" s="82"/>
    </row>
    <row r="64" spans="2:16">
      <c r="B64" s="70"/>
      <c r="P64" s="82"/>
    </row>
    <row r="65" spans="2:16">
      <c r="B65" s="70"/>
      <c r="P65" s="82"/>
    </row>
    <row r="66" spans="2:16">
      <c r="B66" s="70"/>
      <c r="P66" s="82"/>
    </row>
    <row r="67" spans="2:16">
      <c r="B67" s="70"/>
      <c r="P67" s="82"/>
    </row>
    <row r="68" spans="2:16">
      <c r="B68" s="70"/>
      <c r="P68" s="82"/>
    </row>
    <row r="69" spans="2:16">
      <c r="B69" s="70"/>
      <c r="P69" s="82"/>
    </row>
    <row r="70" spans="2:16">
      <c r="B70" s="70"/>
      <c r="P70" s="82"/>
    </row>
    <row r="71" spans="2:16">
      <c r="B71" s="70"/>
      <c r="P71" s="82"/>
    </row>
    <row r="72" spans="2:16">
      <c r="B72" s="70"/>
      <c r="P72" s="82"/>
    </row>
    <row r="73" spans="2:16">
      <c r="B73" s="70"/>
      <c r="P73" s="82"/>
    </row>
    <row r="74" spans="2:16">
      <c r="B74" s="70"/>
      <c r="P74" s="82"/>
    </row>
    <row r="75" spans="2:16">
      <c r="B75" s="70"/>
      <c r="P75" s="82"/>
    </row>
    <row r="76" spans="2:16">
      <c r="B76" s="70"/>
      <c r="P76" s="82"/>
    </row>
    <row r="77" spans="2:16">
      <c r="B77" s="70"/>
      <c r="P77" s="82"/>
    </row>
    <row r="78" spans="2:16">
      <c r="B78" s="70"/>
      <c r="P78" s="82"/>
    </row>
    <row r="79" spans="2:16">
      <c r="B79" s="70"/>
      <c r="P79" s="82"/>
    </row>
    <row r="80" spans="2:16">
      <c r="B80" s="70"/>
      <c r="P80" s="82"/>
    </row>
    <row r="81" spans="2:16">
      <c r="B81" s="70"/>
      <c r="P81" s="82"/>
    </row>
    <row r="82" spans="2:16">
      <c r="B82" s="70"/>
      <c r="P82" s="82"/>
    </row>
    <row r="83" spans="2:16">
      <c r="B83" s="70"/>
      <c r="P83" s="82"/>
    </row>
    <row r="84" spans="2:16">
      <c r="B84" s="79"/>
      <c r="C84" s="80"/>
      <c r="D84" s="80"/>
      <c r="E84" s="80"/>
      <c r="F84" s="80"/>
      <c r="G84" s="80"/>
      <c r="H84" s="80"/>
      <c r="I84" s="80"/>
      <c r="J84" s="80"/>
      <c r="K84" s="80"/>
      <c r="L84" s="80"/>
      <c r="M84" s="80"/>
      <c r="N84" s="80"/>
      <c r="O84" s="80"/>
      <c r="P84" s="83"/>
    </row>
  </sheetData>
  <phoneticPr fontId="3"/>
  <pageMargins left="0.47244094488188976" right="0.23622047244094488" top="0.43307086614173229" bottom="0.31496062992125984" header="0.31496062992125984" footer="0.19685039370078741"/>
  <pageSetup paperSize="9" scale="72" orientation="portrait" r:id="rId1"/>
  <headerFooter>
    <oddHeader>&amp;R&amp;"ＭＳ 明朝,標準"&amp;12 2-6.医科健診分析</odd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8"/>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208</v>
      </c>
    </row>
    <row r="2" spans="1:1" ht="16.5" customHeight="1">
      <c r="A2" s="6" t="s">
        <v>345</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9"/>
  <dimension ref="A1:P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6" width="8.875" style="66" customWidth="1"/>
    <col min="17" max="17" width="2" style="1" customWidth="1"/>
    <col min="18" max="16384" width="9" style="1"/>
  </cols>
  <sheetData>
    <row r="1" spans="1:16">
      <c r="A1" s="66" t="s">
        <v>240</v>
      </c>
    </row>
    <row r="2" spans="1:16">
      <c r="A2" s="66" t="s">
        <v>237</v>
      </c>
    </row>
    <row r="4" spans="1:16" ht="13.5" customHeight="1">
      <c r="B4" s="67"/>
      <c r="C4" s="68"/>
      <c r="D4" s="68"/>
      <c r="E4" s="68"/>
      <c r="F4" s="68"/>
      <c r="G4" s="69"/>
    </row>
    <row r="5" spans="1:16" ht="13.5" customHeight="1">
      <c r="B5" s="70"/>
      <c r="C5" s="71"/>
      <c r="D5" s="72">
        <v>0.64800000000000013</v>
      </c>
      <c r="E5" s="38" t="s">
        <v>266</v>
      </c>
      <c r="F5" s="73">
        <v>0.7</v>
      </c>
      <c r="G5" s="74" t="s">
        <v>267</v>
      </c>
    </row>
    <row r="6" spans="1:16">
      <c r="B6" s="70"/>
      <c r="D6" s="72"/>
      <c r="E6" s="38"/>
      <c r="F6" s="73"/>
      <c r="G6" s="74"/>
    </row>
    <row r="7" spans="1:16">
      <c r="B7" s="70"/>
      <c r="C7" s="75"/>
      <c r="D7" s="72">
        <v>0.59600000000000009</v>
      </c>
      <c r="E7" s="38" t="s">
        <v>266</v>
      </c>
      <c r="F7" s="73">
        <v>0.64800000000000013</v>
      </c>
      <c r="G7" s="74" t="s">
        <v>268</v>
      </c>
    </row>
    <row r="8" spans="1:16">
      <c r="B8" s="70"/>
      <c r="D8" s="72"/>
      <c r="E8" s="38"/>
      <c r="F8" s="73"/>
      <c r="G8" s="74"/>
    </row>
    <row r="9" spans="1:16">
      <c r="B9" s="70"/>
      <c r="C9" s="76"/>
      <c r="D9" s="72">
        <v>0.54400000000000004</v>
      </c>
      <c r="E9" s="38" t="s">
        <v>266</v>
      </c>
      <c r="F9" s="73">
        <v>0.59600000000000009</v>
      </c>
      <c r="G9" s="74" t="s">
        <v>268</v>
      </c>
    </row>
    <row r="10" spans="1:16">
      <c r="B10" s="70"/>
      <c r="D10" s="72"/>
      <c r="E10" s="38"/>
      <c r="F10" s="73"/>
      <c r="G10" s="74"/>
    </row>
    <row r="11" spans="1:16">
      <c r="B11" s="70"/>
      <c r="C11" s="77"/>
      <c r="D11" s="72">
        <v>0.49199999999999999</v>
      </c>
      <c r="E11" s="38" t="s">
        <v>266</v>
      </c>
      <c r="F11" s="73">
        <v>0.54400000000000004</v>
      </c>
      <c r="G11" s="74" t="s">
        <v>268</v>
      </c>
    </row>
    <row r="12" spans="1:16">
      <c r="B12" s="70"/>
      <c r="D12" s="72"/>
      <c r="E12" s="38"/>
      <c r="F12" s="73"/>
      <c r="G12" s="74"/>
    </row>
    <row r="13" spans="1:16">
      <c r="B13" s="70"/>
      <c r="C13" s="78"/>
      <c r="D13" s="72">
        <v>0.44</v>
      </c>
      <c r="E13" s="38" t="s">
        <v>266</v>
      </c>
      <c r="F13" s="73">
        <v>0.49199999999999999</v>
      </c>
      <c r="G13" s="74" t="s">
        <v>268</v>
      </c>
    </row>
    <row r="14" spans="1:16">
      <c r="B14" s="79"/>
      <c r="C14" s="80"/>
      <c r="D14" s="80"/>
      <c r="E14" s="80"/>
      <c r="F14" s="80"/>
      <c r="G14" s="81"/>
    </row>
    <row r="16" spans="1:16">
      <c r="B16" s="67"/>
      <c r="C16" s="68"/>
      <c r="D16" s="68"/>
      <c r="E16" s="68"/>
      <c r="F16" s="68"/>
      <c r="G16" s="68"/>
      <c r="H16" s="68"/>
      <c r="I16" s="68"/>
      <c r="J16" s="68"/>
      <c r="K16" s="68"/>
      <c r="L16" s="68"/>
      <c r="M16" s="68"/>
      <c r="N16" s="68"/>
      <c r="O16" s="68"/>
      <c r="P16" s="69"/>
    </row>
    <row r="17" spans="2:16">
      <c r="B17" s="70"/>
      <c r="P17" s="82"/>
    </row>
    <row r="18" spans="2:16">
      <c r="B18" s="70"/>
      <c r="P18" s="82"/>
    </row>
    <row r="19" spans="2:16">
      <c r="B19" s="70"/>
      <c r="P19" s="82"/>
    </row>
    <row r="20" spans="2:16">
      <c r="B20" s="70"/>
      <c r="P20" s="82"/>
    </row>
    <row r="21" spans="2:16">
      <c r="B21" s="70"/>
      <c r="P21" s="82"/>
    </row>
    <row r="22" spans="2:16">
      <c r="B22" s="70"/>
      <c r="P22" s="82"/>
    </row>
    <row r="23" spans="2:16">
      <c r="B23" s="70"/>
      <c r="P23" s="82"/>
    </row>
    <row r="24" spans="2:16">
      <c r="B24" s="70"/>
      <c r="P24" s="82"/>
    </row>
    <row r="25" spans="2:16">
      <c r="B25" s="70"/>
      <c r="P25" s="82"/>
    </row>
    <row r="26" spans="2:16">
      <c r="B26" s="70"/>
      <c r="P26" s="82"/>
    </row>
    <row r="27" spans="2:16">
      <c r="B27" s="70"/>
      <c r="P27" s="82"/>
    </row>
    <row r="28" spans="2:16">
      <c r="B28" s="70"/>
      <c r="P28" s="82"/>
    </row>
    <row r="29" spans="2:16">
      <c r="B29" s="70"/>
      <c r="P29" s="82"/>
    </row>
    <row r="30" spans="2:16">
      <c r="B30" s="70"/>
      <c r="P30" s="82"/>
    </row>
    <row r="31" spans="2:16">
      <c r="B31" s="70"/>
      <c r="P31" s="82"/>
    </row>
    <row r="32" spans="2:16">
      <c r="B32" s="70"/>
      <c r="P32" s="82"/>
    </row>
    <row r="33" spans="2:16">
      <c r="B33" s="70"/>
      <c r="P33" s="82"/>
    </row>
    <row r="34" spans="2:16">
      <c r="B34" s="70"/>
      <c r="P34" s="82"/>
    </row>
    <row r="35" spans="2:16">
      <c r="B35" s="70"/>
      <c r="P35" s="82"/>
    </row>
    <row r="36" spans="2:16">
      <c r="B36" s="70"/>
      <c r="P36" s="82"/>
    </row>
    <row r="37" spans="2:16">
      <c r="B37" s="70"/>
      <c r="P37" s="82"/>
    </row>
    <row r="38" spans="2:16">
      <c r="B38" s="70"/>
      <c r="P38" s="82"/>
    </row>
    <row r="39" spans="2:16">
      <c r="B39" s="70"/>
      <c r="P39" s="82"/>
    </row>
    <row r="40" spans="2:16">
      <c r="B40" s="70"/>
      <c r="P40" s="82"/>
    </row>
    <row r="41" spans="2:16">
      <c r="B41" s="70"/>
      <c r="P41" s="82"/>
    </row>
    <row r="42" spans="2:16">
      <c r="B42" s="70"/>
      <c r="P42" s="82"/>
    </row>
    <row r="43" spans="2:16">
      <c r="B43" s="70"/>
      <c r="P43" s="82"/>
    </row>
    <row r="44" spans="2:16">
      <c r="B44" s="70"/>
      <c r="P44" s="82"/>
    </row>
    <row r="45" spans="2:16">
      <c r="B45" s="70"/>
      <c r="P45" s="82"/>
    </row>
    <row r="46" spans="2:16">
      <c r="B46" s="70"/>
      <c r="P46" s="82"/>
    </row>
    <row r="47" spans="2:16">
      <c r="B47" s="70"/>
      <c r="P47" s="82"/>
    </row>
    <row r="48" spans="2:16">
      <c r="B48" s="70"/>
      <c r="P48" s="82"/>
    </row>
    <row r="49" spans="2:16">
      <c r="B49" s="70"/>
      <c r="P49" s="82"/>
    </row>
    <row r="50" spans="2:16">
      <c r="B50" s="70"/>
      <c r="P50" s="82"/>
    </row>
    <row r="51" spans="2:16">
      <c r="B51" s="70"/>
      <c r="P51" s="82"/>
    </row>
    <row r="52" spans="2:16">
      <c r="B52" s="70"/>
      <c r="P52" s="82"/>
    </row>
    <row r="53" spans="2:16">
      <c r="B53" s="70"/>
      <c r="P53" s="82"/>
    </row>
    <row r="54" spans="2:16">
      <c r="B54" s="70"/>
      <c r="P54" s="82"/>
    </row>
    <row r="55" spans="2:16">
      <c r="B55" s="70"/>
      <c r="P55" s="82"/>
    </row>
    <row r="56" spans="2:16">
      <c r="B56" s="70"/>
      <c r="P56" s="82"/>
    </row>
    <row r="57" spans="2:16">
      <c r="B57" s="70"/>
      <c r="P57" s="82"/>
    </row>
    <row r="58" spans="2:16">
      <c r="B58" s="70"/>
      <c r="P58" s="82"/>
    </row>
    <row r="59" spans="2:16">
      <c r="B59" s="70"/>
      <c r="P59" s="82"/>
    </row>
    <row r="60" spans="2:16">
      <c r="B60" s="70"/>
      <c r="P60" s="82"/>
    </row>
    <row r="61" spans="2:16">
      <c r="B61" s="70"/>
      <c r="P61" s="82"/>
    </row>
    <row r="62" spans="2:16">
      <c r="B62" s="70"/>
      <c r="P62" s="82"/>
    </row>
    <row r="63" spans="2:16">
      <c r="B63" s="70"/>
      <c r="P63" s="82"/>
    </row>
    <row r="64" spans="2:16">
      <c r="B64" s="70"/>
      <c r="P64" s="82"/>
    </row>
    <row r="65" spans="2:16">
      <c r="B65" s="70"/>
      <c r="P65" s="82"/>
    </row>
    <row r="66" spans="2:16">
      <c r="B66" s="70"/>
      <c r="P66" s="82"/>
    </row>
    <row r="67" spans="2:16">
      <c r="B67" s="70"/>
      <c r="P67" s="82"/>
    </row>
    <row r="68" spans="2:16">
      <c r="B68" s="70"/>
      <c r="P68" s="82"/>
    </row>
    <row r="69" spans="2:16">
      <c r="B69" s="70"/>
      <c r="P69" s="82"/>
    </row>
    <row r="70" spans="2:16">
      <c r="B70" s="70"/>
      <c r="P70" s="82"/>
    </row>
    <row r="71" spans="2:16">
      <c r="B71" s="70"/>
      <c r="P71" s="82"/>
    </row>
    <row r="72" spans="2:16">
      <c r="B72" s="70"/>
      <c r="P72" s="82"/>
    </row>
    <row r="73" spans="2:16">
      <c r="B73" s="70"/>
      <c r="P73" s="82"/>
    </row>
    <row r="74" spans="2:16">
      <c r="B74" s="70"/>
      <c r="P74" s="82"/>
    </row>
    <row r="75" spans="2:16">
      <c r="B75" s="70"/>
      <c r="P75" s="82"/>
    </row>
    <row r="76" spans="2:16">
      <c r="B76" s="70"/>
      <c r="P76" s="82"/>
    </row>
    <row r="77" spans="2:16">
      <c r="B77" s="70"/>
      <c r="P77" s="82"/>
    </row>
    <row r="78" spans="2:16">
      <c r="B78" s="70"/>
      <c r="P78" s="82"/>
    </row>
    <row r="79" spans="2:16">
      <c r="B79" s="70"/>
      <c r="P79" s="82"/>
    </row>
    <row r="80" spans="2:16">
      <c r="B80" s="70"/>
      <c r="P80" s="82"/>
    </row>
    <row r="81" spans="2:16">
      <c r="B81" s="70"/>
      <c r="P81" s="82"/>
    </row>
    <row r="82" spans="2:16">
      <c r="B82" s="70"/>
      <c r="P82" s="82"/>
    </row>
    <row r="83" spans="2:16">
      <c r="B83" s="70"/>
      <c r="P83" s="82"/>
    </row>
    <row r="84" spans="2:16">
      <c r="B84" s="79"/>
      <c r="C84" s="80"/>
      <c r="D84" s="80"/>
      <c r="E84" s="80"/>
      <c r="F84" s="80"/>
      <c r="G84" s="80"/>
      <c r="H84" s="80"/>
      <c r="I84" s="80"/>
      <c r="J84" s="80"/>
      <c r="K84" s="80"/>
      <c r="L84" s="80"/>
      <c r="M84" s="80"/>
      <c r="N84" s="80"/>
      <c r="O84" s="80"/>
      <c r="P84" s="83"/>
    </row>
  </sheetData>
  <phoneticPr fontId="3"/>
  <pageMargins left="0.47244094488188976" right="0.23622047244094488" top="0.43307086614173229" bottom="0.31496062992125984" header="0.31496062992125984" footer="0.19685039370078741"/>
  <pageSetup paperSize="9" scale="72" orientation="portrait" r:id="rId1"/>
  <headerFooter>
    <oddHeader>&amp;R&amp;"ＭＳ 明朝,標準"&amp;12 2-6.医科健診分析</odd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0"/>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209</v>
      </c>
    </row>
    <row r="2" spans="1:1" ht="16.5" customHeight="1">
      <c r="A2" s="6" t="s">
        <v>345</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1"/>
  <dimension ref="A1:P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6" width="8.875" style="66" customWidth="1"/>
    <col min="17" max="17" width="2" style="1" customWidth="1"/>
    <col min="18" max="16384" width="9" style="1"/>
  </cols>
  <sheetData>
    <row r="1" spans="1:16">
      <c r="A1" s="66" t="s">
        <v>241</v>
      </c>
    </row>
    <row r="2" spans="1:16">
      <c r="A2" s="66" t="s">
        <v>237</v>
      </c>
    </row>
    <row r="4" spans="1:16" ht="13.5" customHeight="1">
      <c r="B4" s="67"/>
      <c r="C4" s="68"/>
      <c r="D4" s="68"/>
      <c r="E4" s="68"/>
      <c r="F4" s="68"/>
      <c r="G4" s="69"/>
    </row>
    <row r="5" spans="1:16" ht="13.5" customHeight="1">
      <c r="B5" s="70"/>
      <c r="C5" s="71"/>
      <c r="D5" s="72">
        <v>0.16000000000000003</v>
      </c>
      <c r="E5" s="38" t="s">
        <v>266</v>
      </c>
      <c r="F5" s="73">
        <v>0.18000000000000002</v>
      </c>
      <c r="G5" s="74" t="s">
        <v>267</v>
      </c>
    </row>
    <row r="6" spans="1:16">
      <c r="B6" s="70"/>
      <c r="D6" s="72"/>
      <c r="E6" s="38"/>
      <c r="F6" s="73"/>
      <c r="G6" s="74"/>
    </row>
    <row r="7" spans="1:16">
      <c r="B7" s="70"/>
      <c r="C7" s="75"/>
      <c r="D7" s="72">
        <v>0.14000000000000001</v>
      </c>
      <c r="E7" s="38" t="s">
        <v>266</v>
      </c>
      <c r="F7" s="73">
        <v>0.16000000000000003</v>
      </c>
      <c r="G7" s="74" t="s">
        <v>268</v>
      </c>
    </row>
    <row r="8" spans="1:16">
      <c r="B8" s="70"/>
      <c r="D8" s="72"/>
      <c r="E8" s="38"/>
      <c r="F8" s="73"/>
      <c r="G8" s="74"/>
    </row>
    <row r="9" spans="1:16">
      <c r="B9" s="70"/>
      <c r="C9" s="76"/>
      <c r="D9" s="72">
        <v>0.12000000000000001</v>
      </c>
      <c r="E9" s="38" t="s">
        <v>266</v>
      </c>
      <c r="F9" s="73">
        <v>0.14000000000000001</v>
      </c>
      <c r="G9" s="74" t="s">
        <v>268</v>
      </c>
    </row>
    <row r="10" spans="1:16">
      <c r="B10" s="70"/>
      <c r="D10" s="72"/>
      <c r="E10" s="38"/>
      <c r="F10" s="73"/>
      <c r="G10" s="74"/>
    </row>
    <row r="11" spans="1:16">
      <c r="B11" s="70"/>
      <c r="C11" s="77"/>
      <c r="D11" s="72">
        <v>0.1</v>
      </c>
      <c r="E11" s="38" t="s">
        <v>266</v>
      </c>
      <c r="F11" s="73">
        <v>0.12000000000000001</v>
      </c>
      <c r="G11" s="74" t="s">
        <v>268</v>
      </c>
    </row>
    <row r="12" spans="1:16">
      <c r="B12" s="70"/>
      <c r="D12" s="72"/>
      <c r="E12" s="38"/>
      <c r="F12" s="73"/>
      <c r="G12" s="74"/>
    </row>
    <row r="13" spans="1:16">
      <c r="B13" s="70"/>
      <c r="C13" s="78"/>
      <c r="D13" s="72">
        <v>0.08</v>
      </c>
      <c r="E13" s="38" t="s">
        <v>266</v>
      </c>
      <c r="F13" s="73">
        <v>0.1</v>
      </c>
      <c r="G13" s="74" t="s">
        <v>268</v>
      </c>
    </row>
    <row r="14" spans="1:16">
      <c r="B14" s="79"/>
      <c r="C14" s="80"/>
      <c r="D14" s="80"/>
      <c r="E14" s="80"/>
      <c r="F14" s="80"/>
      <c r="G14" s="81"/>
    </row>
    <row r="16" spans="1:16">
      <c r="B16" s="67"/>
      <c r="C16" s="68"/>
      <c r="D16" s="68"/>
      <c r="E16" s="68"/>
      <c r="F16" s="68"/>
      <c r="G16" s="68"/>
      <c r="H16" s="68"/>
      <c r="I16" s="68"/>
      <c r="J16" s="68"/>
      <c r="K16" s="68"/>
      <c r="L16" s="68"/>
      <c r="M16" s="68"/>
      <c r="N16" s="68"/>
      <c r="O16" s="68"/>
      <c r="P16" s="69"/>
    </row>
    <row r="17" spans="2:16">
      <c r="B17" s="70"/>
      <c r="P17" s="82"/>
    </row>
    <row r="18" spans="2:16">
      <c r="B18" s="70"/>
      <c r="P18" s="82"/>
    </row>
    <row r="19" spans="2:16">
      <c r="B19" s="70"/>
      <c r="P19" s="82"/>
    </row>
    <row r="20" spans="2:16">
      <c r="B20" s="70"/>
      <c r="P20" s="82"/>
    </row>
    <row r="21" spans="2:16">
      <c r="B21" s="70"/>
      <c r="P21" s="82"/>
    </row>
    <row r="22" spans="2:16">
      <c r="B22" s="70"/>
      <c r="P22" s="82"/>
    </row>
    <row r="23" spans="2:16">
      <c r="B23" s="70"/>
      <c r="P23" s="82"/>
    </row>
    <row r="24" spans="2:16">
      <c r="B24" s="70"/>
      <c r="P24" s="82"/>
    </row>
    <row r="25" spans="2:16">
      <c r="B25" s="70"/>
      <c r="P25" s="82"/>
    </row>
    <row r="26" spans="2:16">
      <c r="B26" s="70"/>
      <c r="P26" s="82"/>
    </row>
    <row r="27" spans="2:16">
      <c r="B27" s="70"/>
      <c r="P27" s="82"/>
    </row>
    <row r="28" spans="2:16">
      <c r="B28" s="70"/>
      <c r="P28" s="82"/>
    </row>
    <row r="29" spans="2:16">
      <c r="B29" s="70"/>
      <c r="P29" s="82"/>
    </row>
    <row r="30" spans="2:16">
      <c r="B30" s="70"/>
      <c r="P30" s="82"/>
    </row>
    <row r="31" spans="2:16">
      <c r="B31" s="70"/>
      <c r="P31" s="82"/>
    </row>
    <row r="32" spans="2:16">
      <c r="B32" s="70"/>
      <c r="P32" s="82"/>
    </row>
    <row r="33" spans="2:16">
      <c r="B33" s="70"/>
      <c r="P33" s="82"/>
    </row>
    <row r="34" spans="2:16">
      <c r="B34" s="70"/>
      <c r="P34" s="82"/>
    </row>
    <row r="35" spans="2:16">
      <c r="B35" s="70"/>
      <c r="P35" s="82"/>
    </row>
    <row r="36" spans="2:16">
      <c r="B36" s="70"/>
      <c r="P36" s="82"/>
    </row>
    <row r="37" spans="2:16">
      <c r="B37" s="70"/>
      <c r="P37" s="82"/>
    </row>
    <row r="38" spans="2:16">
      <c r="B38" s="70"/>
      <c r="P38" s="82"/>
    </row>
    <row r="39" spans="2:16">
      <c r="B39" s="70"/>
      <c r="P39" s="82"/>
    </row>
    <row r="40" spans="2:16">
      <c r="B40" s="70"/>
      <c r="P40" s="82"/>
    </row>
    <row r="41" spans="2:16">
      <c r="B41" s="70"/>
      <c r="P41" s="82"/>
    </row>
    <row r="42" spans="2:16">
      <c r="B42" s="70"/>
      <c r="P42" s="82"/>
    </row>
    <row r="43" spans="2:16">
      <c r="B43" s="70"/>
      <c r="P43" s="82"/>
    </row>
    <row r="44" spans="2:16">
      <c r="B44" s="70"/>
      <c r="P44" s="82"/>
    </row>
    <row r="45" spans="2:16">
      <c r="B45" s="70"/>
      <c r="P45" s="82"/>
    </row>
    <row r="46" spans="2:16">
      <c r="B46" s="70"/>
      <c r="P46" s="82"/>
    </row>
    <row r="47" spans="2:16">
      <c r="B47" s="70"/>
      <c r="P47" s="82"/>
    </row>
    <row r="48" spans="2:16">
      <c r="B48" s="70"/>
      <c r="P48" s="82"/>
    </row>
    <row r="49" spans="2:16">
      <c r="B49" s="70"/>
      <c r="P49" s="82"/>
    </row>
    <row r="50" spans="2:16">
      <c r="B50" s="70"/>
      <c r="P50" s="82"/>
    </row>
    <row r="51" spans="2:16">
      <c r="B51" s="70"/>
      <c r="P51" s="82"/>
    </row>
    <row r="52" spans="2:16">
      <c r="B52" s="70"/>
      <c r="P52" s="82"/>
    </row>
    <row r="53" spans="2:16">
      <c r="B53" s="70"/>
      <c r="P53" s="82"/>
    </row>
    <row r="54" spans="2:16">
      <c r="B54" s="70"/>
      <c r="P54" s="82"/>
    </row>
    <row r="55" spans="2:16">
      <c r="B55" s="70"/>
      <c r="P55" s="82"/>
    </row>
    <row r="56" spans="2:16">
      <c r="B56" s="70"/>
      <c r="P56" s="82"/>
    </row>
    <row r="57" spans="2:16">
      <c r="B57" s="70"/>
      <c r="P57" s="82"/>
    </row>
    <row r="58" spans="2:16">
      <c r="B58" s="70"/>
      <c r="P58" s="82"/>
    </row>
    <row r="59" spans="2:16">
      <c r="B59" s="70"/>
      <c r="P59" s="82"/>
    </row>
    <row r="60" spans="2:16">
      <c r="B60" s="70"/>
      <c r="P60" s="82"/>
    </row>
    <row r="61" spans="2:16">
      <c r="B61" s="70"/>
      <c r="P61" s="82"/>
    </row>
    <row r="62" spans="2:16">
      <c r="B62" s="70"/>
      <c r="P62" s="82"/>
    </row>
    <row r="63" spans="2:16">
      <c r="B63" s="70"/>
      <c r="P63" s="82"/>
    </row>
    <row r="64" spans="2:16">
      <c r="B64" s="70"/>
      <c r="P64" s="82"/>
    </row>
    <row r="65" spans="2:16">
      <c r="B65" s="70"/>
      <c r="P65" s="82"/>
    </row>
    <row r="66" spans="2:16">
      <c r="B66" s="70"/>
      <c r="P66" s="82"/>
    </row>
    <row r="67" spans="2:16">
      <c r="B67" s="70"/>
      <c r="P67" s="82"/>
    </row>
    <row r="68" spans="2:16">
      <c r="B68" s="70"/>
      <c r="P68" s="82"/>
    </row>
    <row r="69" spans="2:16">
      <c r="B69" s="70"/>
      <c r="P69" s="82"/>
    </row>
    <row r="70" spans="2:16">
      <c r="B70" s="70"/>
      <c r="P70" s="82"/>
    </row>
    <row r="71" spans="2:16">
      <c r="B71" s="70"/>
      <c r="P71" s="82"/>
    </row>
    <row r="72" spans="2:16">
      <c r="B72" s="70"/>
      <c r="P72" s="82"/>
    </row>
    <row r="73" spans="2:16">
      <c r="B73" s="70"/>
      <c r="P73" s="82"/>
    </row>
    <row r="74" spans="2:16">
      <c r="B74" s="70"/>
      <c r="P74" s="82"/>
    </row>
    <row r="75" spans="2:16">
      <c r="B75" s="70"/>
      <c r="P75" s="82"/>
    </row>
    <row r="76" spans="2:16">
      <c r="B76" s="70"/>
      <c r="P76" s="82"/>
    </row>
    <row r="77" spans="2:16">
      <c r="B77" s="70"/>
      <c r="P77" s="82"/>
    </row>
    <row r="78" spans="2:16">
      <c r="B78" s="70"/>
      <c r="P78" s="82"/>
    </row>
    <row r="79" spans="2:16">
      <c r="B79" s="70"/>
      <c r="P79" s="82"/>
    </row>
    <row r="80" spans="2:16">
      <c r="B80" s="70"/>
      <c r="P80" s="82"/>
    </row>
    <row r="81" spans="2:16">
      <c r="B81" s="70"/>
      <c r="P81" s="82"/>
    </row>
    <row r="82" spans="2:16">
      <c r="B82" s="70"/>
      <c r="P82" s="82"/>
    </row>
    <row r="83" spans="2:16">
      <c r="B83" s="70"/>
      <c r="P83" s="82"/>
    </row>
    <row r="84" spans="2:16">
      <c r="B84" s="79"/>
      <c r="C84" s="80"/>
      <c r="D84" s="80"/>
      <c r="E84" s="80"/>
      <c r="F84" s="80"/>
      <c r="G84" s="80"/>
      <c r="H84" s="80"/>
      <c r="I84" s="80"/>
      <c r="J84" s="80"/>
      <c r="K84" s="80"/>
      <c r="L84" s="80"/>
      <c r="M84" s="80"/>
      <c r="N84" s="80"/>
      <c r="O84" s="80"/>
      <c r="P84" s="83"/>
    </row>
  </sheetData>
  <phoneticPr fontId="3"/>
  <pageMargins left="0.47244094488188976" right="0.23622047244094488" top="0.43307086614173229" bottom="0.31496062992125984" header="0.31496062992125984" footer="0.19685039370078741"/>
  <pageSetup paperSize="9" scale="72" orientation="portrait" r:id="rId1"/>
  <headerFooter>
    <oddHeader>&amp;R&amp;"ＭＳ 明朝,標準"&amp;12 2-6.医科健診分析</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J81"/>
  <sheetViews>
    <sheetView showGridLines="0" zoomScaleNormal="100" zoomScaleSheetLayoutView="100" workbookViewId="0"/>
  </sheetViews>
  <sheetFormatPr defaultColWidth="9" defaultRowHeight="13.5"/>
  <cols>
    <col min="1" max="1" width="4.625" style="6" customWidth="1"/>
    <col min="2" max="2" width="3.625" style="6" customWidth="1"/>
    <col min="3" max="3" width="11.375" style="6" customWidth="1"/>
    <col min="4" max="27" width="9.625" style="6" customWidth="1"/>
    <col min="28" max="28" width="9" style="6" customWidth="1"/>
    <col min="29" max="29" width="12.875" style="6" customWidth="1"/>
    <col min="30" max="30" width="9" style="6" customWidth="1"/>
    <col min="31" max="31" width="9" style="6"/>
    <col min="32" max="32" width="12.875" style="6" customWidth="1"/>
    <col min="33" max="16384" width="9" style="6"/>
  </cols>
  <sheetData>
    <row r="1" spans="1:36" ht="16.5" customHeight="1">
      <c r="A1" s="6" t="s">
        <v>283</v>
      </c>
    </row>
    <row r="2" spans="1:36" ht="16.5" customHeight="1">
      <c r="A2" s="6" t="s">
        <v>215</v>
      </c>
      <c r="D2" s="28" t="s">
        <v>288</v>
      </c>
    </row>
    <row r="3" spans="1:36" ht="16.5" customHeight="1">
      <c r="B3" s="214"/>
      <c r="C3" s="216" t="s">
        <v>183</v>
      </c>
      <c r="D3" s="209" t="s">
        <v>65</v>
      </c>
      <c r="E3" s="210"/>
      <c r="F3" s="211"/>
      <c r="G3" s="209" t="s">
        <v>66</v>
      </c>
      <c r="H3" s="210"/>
      <c r="I3" s="211"/>
      <c r="J3" s="209" t="s">
        <v>67</v>
      </c>
      <c r="K3" s="210"/>
      <c r="L3" s="211"/>
      <c r="M3" s="209" t="s">
        <v>68</v>
      </c>
      <c r="N3" s="210"/>
      <c r="O3" s="211"/>
      <c r="P3" s="209" t="s">
        <v>69</v>
      </c>
      <c r="Q3" s="210"/>
      <c r="R3" s="211"/>
      <c r="S3" s="209" t="s">
        <v>70</v>
      </c>
      <c r="T3" s="210"/>
      <c r="U3" s="211"/>
      <c r="V3" s="209" t="s">
        <v>71</v>
      </c>
      <c r="W3" s="210"/>
      <c r="X3" s="211"/>
      <c r="Y3" s="209" t="s">
        <v>64</v>
      </c>
      <c r="Z3" s="210"/>
      <c r="AA3" s="211"/>
      <c r="AB3" s="2"/>
      <c r="AC3" s="50" t="s">
        <v>299</v>
      </c>
      <c r="AD3" s="2"/>
      <c r="AF3" s="50"/>
      <c r="AG3" s="2"/>
      <c r="AH3" s="2"/>
    </row>
    <row r="4" spans="1:36">
      <c r="B4" s="215"/>
      <c r="C4" s="216"/>
      <c r="D4" s="18" t="s">
        <v>130</v>
      </c>
      <c r="E4" s="19" t="s">
        <v>72</v>
      </c>
      <c r="F4" s="20" t="s">
        <v>260</v>
      </c>
      <c r="G4" s="18" t="s">
        <v>130</v>
      </c>
      <c r="H4" s="19" t="s">
        <v>72</v>
      </c>
      <c r="I4" s="20" t="s">
        <v>260</v>
      </c>
      <c r="J4" s="18" t="s">
        <v>130</v>
      </c>
      <c r="K4" s="19" t="s">
        <v>72</v>
      </c>
      <c r="L4" s="20" t="s">
        <v>260</v>
      </c>
      <c r="M4" s="18" t="s">
        <v>130</v>
      </c>
      <c r="N4" s="19" t="s">
        <v>72</v>
      </c>
      <c r="O4" s="20" t="s">
        <v>260</v>
      </c>
      <c r="P4" s="18" t="s">
        <v>130</v>
      </c>
      <c r="Q4" s="19" t="s">
        <v>72</v>
      </c>
      <c r="R4" s="20" t="s">
        <v>260</v>
      </c>
      <c r="S4" s="18" t="s">
        <v>130</v>
      </c>
      <c r="T4" s="19" t="s">
        <v>72</v>
      </c>
      <c r="U4" s="20" t="s">
        <v>260</v>
      </c>
      <c r="V4" s="18" t="s">
        <v>130</v>
      </c>
      <c r="W4" s="19" t="s">
        <v>72</v>
      </c>
      <c r="X4" s="20" t="s">
        <v>260</v>
      </c>
      <c r="Y4" s="18" t="s">
        <v>130</v>
      </c>
      <c r="Z4" s="19" t="s">
        <v>72</v>
      </c>
      <c r="AA4" s="20" t="s">
        <v>260</v>
      </c>
      <c r="AB4" s="153"/>
      <c r="AC4" s="219" t="s">
        <v>189</v>
      </c>
      <c r="AD4" s="220"/>
      <c r="AF4" s="219" t="s">
        <v>189</v>
      </c>
      <c r="AG4" s="220"/>
      <c r="AH4" s="2"/>
      <c r="AI4" s="219" t="s">
        <v>189</v>
      </c>
      <c r="AJ4" s="220"/>
    </row>
    <row r="5" spans="1:36" s="51" customFormat="1">
      <c r="B5" s="54">
        <v>1</v>
      </c>
      <c r="C5" s="47" t="s">
        <v>57</v>
      </c>
      <c r="D5" s="104">
        <v>830</v>
      </c>
      <c r="E5" s="105">
        <v>68</v>
      </c>
      <c r="F5" s="55">
        <f>IFERROR(E5/D5,"-")</f>
        <v>8.1927710843373497E-2</v>
      </c>
      <c r="G5" s="104">
        <v>2477</v>
      </c>
      <c r="H5" s="105">
        <v>188</v>
      </c>
      <c r="I5" s="55">
        <f>IFERROR(H5/G5,"-")</f>
        <v>7.5898264029067422E-2</v>
      </c>
      <c r="J5" s="104">
        <v>96730</v>
      </c>
      <c r="K5" s="105">
        <v>14869</v>
      </c>
      <c r="L5" s="55">
        <f>IFERROR(K5/J5,"-")</f>
        <v>0.15371653054895068</v>
      </c>
      <c r="M5" s="104">
        <v>93611</v>
      </c>
      <c r="N5" s="105">
        <v>11843</v>
      </c>
      <c r="O5" s="55">
        <f>IFERROR(N5/M5,"-")</f>
        <v>0.12651290980760807</v>
      </c>
      <c r="P5" s="104">
        <v>62811</v>
      </c>
      <c r="Q5" s="105">
        <v>5795</v>
      </c>
      <c r="R5" s="55">
        <f>IFERROR(Q5/P5,"-")</f>
        <v>9.2260909713266781E-2</v>
      </c>
      <c r="S5" s="104">
        <v>27065</v>
      </c>
      <c r="T5" s="105">
        <v>1705</v>
      </c>
      <c r="U5" s="55">
        <f>IFERROR(T5/S5,"-")</f>
        <v>6.2996489931646041E-2</v>
      </c>
      <c r="V5" s="104">
        <v>8626</v>
      </c>
      <c r="W5" s="105">
        <v>356</v>
      </c>
      <c r="X5" s="55">
        <f>IFERROR(W5/V5,"-")</f>
        <v>4.1270577324368188E-2</v>
      </c>
      <c r="Y5" s="104">
        <f>SUM(D5,G5,J5,M5,P5,S5,V5)</f>
        <v>292150</v>
      </c>
      <c r="Z5" s="105">
        <f>SUM(E5,H5,K5,N5,Q5,T5,W5)</f>
        <v>34824</v>
      </c>
      <c r="AA5" s="55">
        <f>IFERROR(Z5/Y5,"-")</f>
        <v>0.11919904158822522</v>
      </c>
      <c r="AB5" s="57"/>
      <c r="AC5" s="159" t="s">
        <v>57</v>
      </c>
      <c r="AD5" s="158">
        <f>VLOOKUP(AC5,$C$5:$AA$78,25,0)</f>
        <v>0.11919904158822522</v>
      </c>
      <c r="AF5" s="32" t="str">
        <f>INDEX($AC$5:$AC$47,MATCH(AG5,AD$5:AD$47,0))</f>
        <v>豊能町</v>
      </c>
      <c r="AG5" s="99">
        <f>LARGE(AD$5:AD$47,ROW(A1))</f>
        <v>0.5066733820196424</v>
      </c>
      <c r="AH5" s="57"/>
      <c r="AI5" s="124">
        <f>$AA$79</f>
        <v>0.19011502637138958</v>
      </c>
      <c r="AJ5" s="106">
        <v>0</v>
      </c>
    </row>
    <row r="6" spans="1:36" s="51" customFormat="1">
      <c r="B6" s="54">
        <v>2</v>
      </c>
      <c r="C6" s="47" t="s">
        <v>131</v>
      </c>
      <c r="D6" s="104">
        <v>19</v>
      </c>
      <c r="E6" s="105">
        <v>1</v>
      </c>
      <c r="F6" s="55">
        <f t="shared" ref="F6:F69" si="0">IFERROR(E6/D6,"-")</f>
        <v>5.2631578947368418E-2</v>
      </c>
      <c r="G6" s="104">
        <v>99</v>
      </c>
      <c r="H6" s="105">
        <v>10</v>
      </c>
      <c r="I6" s="55">
        <f t="shared" ref="I6:I69" si="1">IFERROR(H6/G6,"-")</f>
        <v>0.10101010101010101</v>
      </c>
      <c r="J6" s="104">
        <v>3507</v>
      </c>
      <c r="K6" s="105">
        <v>620</v>
      </c>
      <c r="L6" s="55">
        <f t="shared" ref="L6:L69" si="2">IFERROR(K6/J6,"-")</f>
        <v>0.17678927858568577</v>
      </c>
      <c r="M6" s="104">
        <v>3328</v>
      </c>
      <c r="N6" s="105">
        <v>505</v>
      </c>
      <c r="O6" s="55">
        <f t="shared" ref="O6:O69" si="3">IFERROR(N6/M6,"-")</f>
        <v>0.15174278846153846</v>
      </c>
      <c r="P6" s="104">
        <v>2383</v>
      </c>
      <c r="Q6" s="105">
        <v>261</v>
      </c>
      <c r="R6" s="55">
        <f t="shared" ref="R6:R69" si="4">IFERROR(Q6/P6,"-")</f>
        <v>0.10952580780528745</v>
      </c>
      <c r="S6" s="104">
        <v>1051</v>
      </c>
      <c r="T6" s="105">
        <v>63</v>
      </c>
      <c r="U6" s="55">
        <f t="shared" ref="U6:U69" si="5">IFERROR(T6/S6,"-")</f>
        <v>5.9942911512844907E-2</v>
      </c>
      <c r="V6" s="104">
        <v>322</v>
      </c>
      <c r="W6" s="105">
        <v>17</v>
      </c>
      <c r="X6" s="55">
        <f t="shared" ref="X6:X69" si="6">IFERROR(W6/V6,"-")</f>
        <v>5.2795031055900624E-2</v>
      </c>
      <c r="Y6" s="104">
        <f t="shared" ref="Y6:Z69" si="7">SUM(D6,G6,J6,M6,P6,S6,V6)</f>
        <v>10709</v>
      </c>
      <c r="Z6" s="105">
        <f t="shared" si="7"/>
        <v>1477</v>
      </c>
      <c r="AA6" s="55">
        <f t="shared" ref="AA6:AA69" si="8">IFERROR(Z6/Y6,"-")</f>
        <v>0.13792137454477543</v>
      </c>
      <c r="AB6" s="57"/>
      <c r="AC6" s="159" t="s">
        <v>35</v>
      </c>
      <c r="AD6" s="158">
        <f t="shared" ref="AD6:AD47" si="9">VLOOKUP(AC6,$C$5:$AA$78,25,0)</f>
        <v>0.17606016932166343</v>
      </c>
      <c r="AF6" s="32" t="str">
        <f>INDEX($AC$5:$AC$47,MATCH(AG6,AD$5:AD$47,0))</f>
        <v>池田市</v>
      </c>
      <c r="AG6" s="99">
        <f>LARGE(AD$5:AD$47,ROW(A2))</f>
        <v>0.40728847733552387</v>
      </c>
      <c r="AH6" s="57"/>
      <c r="AI6" s="124">
        <f t="shared" ref="AI6:AI47" si="10">$AA$79</f>
        <v>0.19011502637138958</v>
      </c>
      <c r="AJ6" s="106">
        <v>0</v>
      </c>
    </row>
    <row r="7" spans="1:36" s="51" customFormat="1">
      <c r="B7" s="54">
        <v>3</v>
      </c>
      <c r="C7" s="47" t="s">
        <v>132</v>
      </c>
      <c r="D7" s="104">
        <v>18</v>
      </c>
      <c r="E7" s="105">
        <v>3</v>
      </c>
      <c r="F7" s="55">
        <f t="shared" si="0"/>
        <v>0.16666666666666666</v>
      </c>
      <c r="G7" s="104">
        <v>75</v>
      </c>
      <c r="H7" s="105">
        <v>6</v>
      </c>
      <c r="I7" s="55">
        <f t="shared" si="1"/>
        <v>0.08</v>
      </c>
      <c r="J7" s="104">
        <v>2224</v>
      </c>
      <c r="K7" s="105">
        <v>349</v>
      </c>
      <c r="L7" s="55">
        <f t="shared" si="2"/>
        <v>0.15692446043165467</v>
      </c>
      <c r="M7" s="104">
        <v>2100</v>
      </c>
      <c r="N7" s="105">
        <v>330</v>
      </c>
      <c r="O7" s="55">
        <f t="shared" si="3"/>
        <v>0.15714285714285714</v>
      </c>
      <c r="P7" s="104">
        <v>1550</v>
      </c>
      <c r="Q7" s="105">
        <v>216</v>
      </c>
      <c r="R7" s="55">
        <f t="shared" si="4"/>
        <v>0.13935483870967741</v>
      </c>
      <c r="S7" s="104">
        <v>701</v>
      </c>
      <c r="T7" s="105">
        <v>65</v>
      </c>
      <c r="U7" s="55">
        <f t="shared" si="5"/>
        <v>9.2724679029957208E-2</v>
      </c>
      <c r="V7" s="104">
        <v>213</v>
      </c>
      <c r="W7" s="105">
        <v>16</v>
      </c>
      <c r="X7" s="55">
        <f t="shared" si="6"/>
        <v>7.5117370892018781E-2</v>
      </c>
      <c r="Y7" s="104">
        <f t="shared" si="7"/>
        <v>6881</v>
      </c>
      <c r="Z7" s="105">
        <f t="shared" si="7"/>
        <v>985</v>
      </c>
      <c r="AA7" s="55">
        <f t="shared" si="8"/>
        <v>0.14314779828513297</v>
      </c>
      <c r="AB7" s="57"/>
      <c r="AC7" s="159" t="s">
        <v>44</v>
      </c>
      <c r="AD7" s="158">
        <f t="shared" si="9"/>
        <v>0.16873904698322623</v>
      </c>
      <c r="AF7" s="32" t="str">
        <f t="shared" ref="AF7:AF46" si="11">INDEX($AC$5:$AC$47,MATCH(AG7,AD$5:AD$47,0))</f>
        <v>藤井寺市</v>
      </c>
      <c r="AG7" s="99">
        <f t="shared" ref="AG7:AG47" si="12">LARGE(AD$5:AD$47,ROW(A3))</f>
        <v>0.33992699870481574</v>
      </c>
      <c r="AH7" s="57"/>
      <c r="AI7" s="124">
        <f t="shared" si="10"/>
        <v>0.19011502637138958</v>
      </c>
      <c r="AJ7" s="106">
        <v>0</v>
      </c>
    </row>
    <row r="8" spans="1:36" s="51" customFormat="1">
      <c r="B8" s="54">
        <v>4</v>
      </c>
      <c r="C8" s="47" t="s">
        <v>133</v>
      </c>
      <c r="D8" s="104">
        <v>22</v>
      </c>
      <c r="E8" s="105">
        <v>3</v>
      </c>
      <c r="F8" s="55">
        <f t="shared" si="0"/>
        <v>0.13636363636363635</v>
      </c>
      <c r="G8" s="104">
        <v>59</v>
      </c>
      <c r="H8" s="105">
        <v>4</v>
      </c>
      <c r="I8" s="55">
        <f t="shared" si="1"/>
        <v>6.7796610169491525E-2</v>
      </c>
      <c r="J8" s="104">
        <v>2621</v>
      </c>
      <c r="K8" s="105">
        <v>485</v>
      </c>
      <c r="L8" s="55">
        <f t="shared" si="2"/>
        <v>0.18504387638305991</v>
      </c>
      <c r="M8" s="104">
        <v>2634</v>
      </c>
      <c r="N8" s="105">
        <v>440</v>
      </c>
      <c r="O8" s="55">
        <f t="shared" si="3"/>
        <v>0.16704631738800305</v>
      </c>
      <c r="P8" s="104">
        <v>1661</v>
      </c>
      <c r="Q8" s="105">
        <v>216</v>
      </c>
      <c r="R8" s="55">
        <f t="shared" si="4"/>
        <v>0.13004214328717639</v>
      </c>
      <c r="S8" s="104">
        <v>721</v>
      </c>
      <c r="T8" s="105">
        <v>97</v>
      </c>
      <c r="U8" s="55">
        <f t="shared" si="5"/>
        <v>0.13453536754507628</v>
      </c>
      <c r="V8" s="104">
        <v>225</v>
      </c>
      <c r="W8" s="105">
        <v>17</v>
      </c>
      <c r="X8" s="55">
        <f t="shared" si="6"/>
        <v>7.5555555555555556E-2</v>
      </c>
      <c r="Y8" s="104">
        <f t="shared" si="7"/>
        <v>7943</v>
      </c>
      <c r="Z8" s="105">
        <f t="shared" si="7"/>
        <v>1262</v>
      </c>
      <c r="AA8" s="55">
        <f t="shared" si="8"/>
        <v>0.15888203449578245</v>
      </c>
      <c r="AB8" s="57"/>
      <c r="AC8" s="159" t="s">
        <v>1</v>
      </c>
      <c r="AD8" s="158">
        <f t="shared" si="9"/>
        <v>0.18525216819433599</v>
      </c>
      <c r="AF8" s="32" t="str">
        <f t="shared" si="11"/>
        <v>吹田市</v>
      </c>
      <c r="AG8" s="99">
        <f t="shared" si="12"/>
        <v>0.32096000000000002</v>
      </c>
      <c r="AH8" s="57"/>
      <c r="AI8" s="124">
        <f t="shared" si="10"/>
        <v>0.19011502637138958</v>
      </c>
      <c r="AJ8" s="106">
        <v>0</v>
      </c>
    </row>
    <row r="9" spans="1:36" s="51" customFormat="1">
      <c r="B9" s="54">
        <v>5</v>
      </c>
      <c r="C9" s="47" t="s">
        <v>134</v>
      </c>
      <c r="D9" s="104">
        <v>17</v>
      </c>
      <c r="E9" s="105">
        <v>0</v>
      </c>
      <c r="F9" s="55">
        <f t="shared" si="0"/>
        <v>0</v>
      </c>
      <c r="G9" s="104">
        <v>44</v>
      </c>
      <c r="H9" s="105">
        <v>5</v>
      </c>
      <c r="I9" s="55">
        <f t="shared" si="1"/>
        <v>0.11363636363636363</v>
      </c>
      <c r="J9" s="104">
        <v>2225</v>
      </c>
      <c r="K9" s="105">
        <v>239</v>
      </c>
      <c r="L9" s="55">
        <f t="shared" si="2"/>
        <v>0.10741573033707866</v>
      </c>
      <c r="M9" s="104">
        <v>2048</v>
      </c>
      <c r="N9" s="105">
        <v>194</v>
      </c>
      <c r="O9" s="55">
        <f t="shared" si="3"/>
        <v>9.47265625E-2</v>
      </c>
      <c r="P9" s="104">
        <v>1382</v>
      </c>
      <c r="Q9" s="105">
        <v>76</v>
      </c>
      <c r="R9" s="55">
        <f t="shared" si="4"/>
        <v>5.4992764109985527E-2</v>
      </c>
      <c r="S9" s="104">
        <v>604</v>
      </c>
      <c r="T9" s="105">
        <v>28</v>
      </c>
      <c r="U9" s="55">
        <f t="shared" si="5"/>
        <v>4.6357615894039736E-2</v>
      </c>
      <c r="V9" s="104">
        <v>218</v>
      </c>
      <c r="W9" s="105">
        <v>6</v>
      </c>
      <c r="X9" s="55">
        <f t="shared" si="6"/>
        <v>2.7522935779816515E-2</v>
      </c>
      <c r="Y9" s="104">
        <f t="shared" si="7"/>
        <v>6538</v>
      </c>
      <c r="Z9" s="105">
        <f t="shared" si="7"/>
        <v>548</v>
      </c>
      <c r="AA9" s="55">
        <f t="shared" si="8"/>
        <v>8.3817681248088097E-2</v>
      </c>
      <c r="AB9" s="57"/>
      <c r="AC9" s="159" t="s">
        <v>2</v>
      </c>
      <c r="AD9" s="158">
        <f t="shared" si="9"/>
        <v>0.40728847733552387</v>
      </c>
      <c r="AF9" s="32" t="str">
        <f t="shared" si="11"/>
        <v>千早赤阪村</v>
      </c>
      <c r="AG9" s="99">
        <f t="shared" si="12"/>
        <v>0.31144465290806755</v>
      </c>
      <c r="AH9" s="57"/>
      <c r="AI9" s="124">
        <f t="shared" si="10"/>
        <v>0.19011502637138958</v>
      </c>
      <c r="AJ9" s="106">
        <v>0</v>
      </c>
    </row>
    <row r="10" spans="1:36" s="51" customFormat="1">
      <c r="B10" s="54">
        <v>6</v>
      </c>
      <c r="C10" s="47" t="s">
        <v>135</v>
      </c>
      <c r="D10" s="104">
        <v>29</v>
      </c>
      <c r="E10" s="105">
        <v>2</v>
      </c>
      <c r="F10" s="55">
        <f t="shared" si="0"/>
        <v>6.8965517241379309E-2</v>
      </c>
      <c r="G10" s="104">
        <v>108</v>
      </c>
      <c r="H10" s="105">
        <v>8</v>
      </c>
      <c r="I10" s="55">
        <f t="shared" si="1"/>
        <v>7.407407407407407E-2</v>
      </c>
      <c r="J10" s="104">
        <v>3306</v>
      </c>
      <c r="K10" s="105">
        <v>399</v>
      </c>
      <c r="L10" s="55">
        <f t="shared" si="2"/>
        <v>0.1206896551724138</v>
      </c>
      <c r="M10" s="104">
        <v>3202</v>
      </c>
      <c r="N10" s="105">
        <v>301</v>
      </c>
      <c r="O10" s="55">
        <f t="shared" si="3"/>
        <v>9.4003747657713924E-2</v>
      </c>
      <c r="P10" s="104">
        <v>2096</v>
      </c>
      <c r="Q10" s="105">
        <v>132</v>
      </c>
      <c r="R10" s="55">
        <f t="shared" si="4"/>
        <v>6.2977099236641215E-2</v>
      </c>
      <c r="S10" s="104">
        <v>820</v>
      </c>
      <c r="T10" s="105">
        <v>43</v>
      </c>
      <c r="U10" s="55">
        <f t="shared" si="5"/>
        <v>5.24390243902439E-2</v>
      </c>
      <c r="V10" s="104">
        <v>249</v>
      </c>
      <c r="W10" s="105">
        <v>10</v>
      </c>
      <c r="X10" s="55">
        <f t="shared" si="6"/>
        <v>4.0160642570281124E-2</v>
      </c>
      <c r="Y10" s="104">
        <f t="shared" si="7"/>
        <v>9810</v>
      </c>
      <c r="Z10" s="105">
        <f t="shared" si="7"/>
        <v>895</v>
      </c>
      <c r="AA10" s="55">
        <f t="shared" si="8"/>
        <v>9.1233435270132515E-2</v>
      </c>
      <c r="AB10" s="57"/>
      <c r="AC10" s="159" t="s">
        <v>3</v>
      </c>
      <c r="AD10" s="158">
        <f t="shared" si="9"/>
        <v>0.32096000000000002</v>
      </c>
      <c r="AF10" s="32" t="str">
        <f t="shared" si="11"/>
        <v>和泉市</v>
      </c>
      <c r="AG10" s="99">
        <f t="shared" si="12"/>
        <v>0.30661590698631547</v>
      </c>
      <c r="AH10" s="57"/>
      <c r="AI10" s="124">
        <f t="shared" si="10"/>
        <v>0.19011502637138958</v>
      </c>
      <c r="AJ10" s="106">
        <v>0</v>
      </c>
    </row>
    <row r="11" spans="1:36" s="51" customFormat="1">
      <c r="B11" s="54">
        <v>7</v>
      </c>
      <c r="C11" s="47" t="s">
        <v>136</v>
      </c>
      <c r="D11" s="104">
        <v>33</v>
      </c>
      <c r="E11" s="105">
        <v>4</v>
      </c>
      <c r="F11" s="55">
        <f t="shared" si="0"/>
        <v>0.12121212121212122</v>
      </c>
      <c r="G11" s="104">
        <v>83</v>
      </c>
      <c r="H11" s="105">
        <v>6</v>
      </c>
      <c r="I11" s="55">
        <f t="shared" si="1"/>
        <v>7.2289156626506021E-2</v>
      </c>
      <c r="J11" s="104">
        <v>3042</v>
      </c>
      <c r="K11" s="105">
        <v>534</v>
      </c>
      <c r="L11" s="55">
        <f t="shared" si="2"/>
        <v>0.17554240631163709</v>
      </c>
      <c r="M11" s="104">
        <v>2843</v>
      </c>
      <c r="N11" s="105">
        <v>432</v>
      </c>
      <c r="O11" s="55">
        <f t="shared" si="3"/>
        <v>0.15195216320787899</v>
      </c>
      <c r="P11" s="104">
        <v>1744</v>
      </c>
      <c r="Q11" s="105">
        <v>194</v>
      </c>
      <c r="R11" s="55">
        <f t="shared" si="4"/>
        <v>0.11123853211009174</v>
      </c>
      <c r="S11" s="104">
        <v>719</v>
      </c>
      <c r="T11" s="105">
        <v>44</v>
      </c>
      <c r="U11" s="55">
        <f t="shared" si="5"/>
        <v>6.1196105702364396E-2</v>
      </c>
      <c r="V11" s="104">
        <v>249</v>
      </c>
      <c r="W11" s="105">
        <v>10</v>
      </c>
      <c r="X11" s="55">
        <f t="shared" si="6"/>
        <v>4.0160642570281124E-2</v>
      </c>
      <c r="Y11" s="104">
        <f t="shared" si="7"/>
        <v>8713</v>
      </c>
      <c r="Z11" s="105">
        <f t="shared" si="7"/>
        <v>1224</v>
      </c>
      <c r="AA11" s="55">
        <f t="shared" si="8"/>
        <v>0.14047974291288878</v>
      </c>
      <c r="AB11" s="57"/>
      <c r="AC11" s="160" t="s">
        <v>45</v>
      </c>
      <c r="AD11" s="158">
        <f t="shared" si="9"/>
        <v>0.23510331571359924</v>
      </c>
      <c r="AF11" s="32" t="str">
        <f t="shared" si="11"/>
        <v>羽曳野市</v>
      </c>
      <c r="AG11" s="99">
        <f t="shared" si="12"/>
        <v>0.29220092531394581</v>
      </c>
      <c r="AH11" s="57"/>
      <c r="AI11" s="124">
        <f t="shared" si="10"/>
        <v>0.19011502637138958</v>
      </c>
      <c r="AJ11" s="106">
        <v>0</v>
      </c>
    </row>
    <row r="12" spans="1:36" s="51" customFormat="1">
      <c r="B12" s="54">
        <v>8</v>
      </c>
      <c r="C12" s="47" t="s">
        <v>58</v>
      </c>
      <c r="D12" s="104">
        <v>18</v>
      </c>
      <c r="E12" s="105">
        <v>3</v>
      </c>
      <c r="F12" s="55">
        <f t="shared" si="0"/>
        <v>0.16666666666666666</v>
      </c>
      <c r="G12" s="104">
        <v>66</v>
      </c>
      <c r="H12" s="105">
        <v>3</v>
      </c>
      <c r="I12" s="55">
        <f t="shared" si="1"/>
        <v>4.5454545454545456E-2</v>
      </c>
      <c r="J12" s="104">
        <v>2059</v>
      </c>
      <c r="K12" s="105">
        <v>291</v>
      </c>
      <c r="L12" s="55">
        <f t="shared" si="2"/>
        <v>0.14133074307916466</v>
      </c>
      <c r="M12" s="104">
        <v>1995</v>
      </c>
      <c r="N12" s="105">
        <v>250</v>
      </c>
      <c r="O12" s="55">
        <f t="shared" si="3"/>
        <v>0.12531328320802004</v>
      </c>
      <c r="P12" s="104">
        <v>1457</v>
      </c>
      <c r="Q12" s="105">
        <v>107</v>
      </c>
      <c r="R12" s="55">
        <f t="shared" si="4"/>
        <v>7.343857240905971E-2</v>
      </c>
      <c r="S12" s="104">
        <v>739</v>
      </c>
      <c r="T12" s="105">
        <v>60</v>
      </c>
      <c r="U12" s="55">
        <f t="shared" si="5"/>
        <v>8.1190798376184037E-2</v>
      </c>
      <c r="V12" s="104">
        <v>248</v>
      </c>
      <c r="W12" s="105">
        <v>14</v>
      </c>
      <c r="X12" s="55">
        <f t="shared" si="6"/>
        <v>5.6451612903225805E-2</v>
      </c>
      <c r="Y12" s="104">
        <f t="shared" si="7"/>
        <v>6582</v>
      </c>
      <c r="Z12" s="105">
        <f t="shared" si="7"/>
        <v>728</v>
      </c>
      <c r="AA12" s="55">
        <f t="shared" si="8"/>
        <v>0.11060467942874506</v>
      </c>
      <c r="AB12" s="57"/>
      <c r="AC12" s="160" t="s">
        <v>8</v>
      </c>
      <c r="AD12" s="158">
        <f t="shared" si="9"/>
        <v>0.29135603465645776</v>
      </c>
      <c r="AF12" s="32" t="str">
        <f t="shared" si="11"/>
        <v>高槻市</v>
      </c>
      <c r="AG12" s="99">
        <f t="shared" si="12"/>
        <v>0.29135603465645776</v>
      </c>
      <c r="AH12" s="57"/>
      <c r="AI12" s="124">
        <f t="shared" si="10"/>
        <v>0.19011502637138958</v>
      </c>
      <c r="AJ12" s="106">
        <v>0</v>
      </c>
    </row>
    <row r="13" spans="1:36" s="51" customFormat="1">
      <c r="B13" s="54">
        <v>9</v>
      </c>
      <c r="C13" s="47" t="s">
        <v>137</v>
      </c>
      <c r="D13" s="104">
        <v>7</v>
      </c>
      <c r="E13" s="105">
        <v>2</v>
      </c>
      <c r="F13" s="55">
        <f t="shared" si="0"/>
        <v>0.2857142857142857</v>
      </c>
      <c r="G13" s="104">
        <v>34</v>
      </c>
      <c r="H13" s="105">
        <v>0</v>
      </c>
      <c r="I13" s="55">
        <f t="shared" si="1"/>
        <v>0</v>
      </c>
      <c r="J13" s="104">
        <v>1394</v>
      </c>
      <c r="K13" s="105">
        <v>159</v>
      </c>
      <c r="L13" s="55">
        <f t="shared" si="2"/>
        <v>0.11406025824964132</v>
      </c>
      <c r="M13" s="104">
        <v>1285</v>
      </c>
      <c r="N13" s="105">
        <v>129</v>
      </c>
      <c r="O13" s="55">
        <f t="shared" si="3"/>
        <v>0.10038910505836576</v>
      </c>
      <c r="P13" s="104">
        <v>828</v>
      </c>
      <c r="Q13" s="105">
        <v>47</v>
      </c>
      <c r="R13" s="55">
        <f t="shared" si="4"/>
        <v>5.6763285024154592E-2</v>
      </c>
      <c r="S13" s="104">
        <v>376</v>
      </c>
      <c r="T13" s="105">
        <v>22</v>
      </c>
      <c r="U13" s="55">
        <f t="shared" si="5"/>
        <v>5.8510638297872342E-2</v>
      </c>
      <c r="V13" s="104">
        <v>142</v>
      </c>
      <c r="W13" s="105">
        <v>0</v>
      </c>
      <c r="X13" s="55">
        <f t="shared" si="6"/>
        <v>0</v>
      </c>
      <c r="Y13" s="104">
        <f t="shared" si="7"/>
        <v>4066</v>
      </c>
      <c r="Z13" s="105">
        <f t="shared" si="7"/>
        <v>359</v>
      </c>
      <c r="AA13" s="55">
        <f t="shared" si="8"/>
        <v>8.8293162813575993E-2</v>
      </c>
      <c r="AB13" s="57"/>
      <c r="AC13" s="160" t="s">
        <v>46</v>
      </c>
      <c r="AD13" s="158">
        <f t="shared" si="9"/>
        <v>0.18449300364193982</v>
      </c>
      <c r="AF13" s="32" t="str">
        <f t="shared" si="11"/>
        <v>河内長野市</v>
      </c>
      <c r="AG13" s="99">
        <f t="shared" si="12"/>
        <v>0.2829520206569387</v>
      </c>
      <c r="AH13" s="57"/>
      <c r="AI13" s="124">
        <f t="shared" si="10"/>
        <v>0.19011502637138958</v>
      </c>
      <c r="AJ13" s="106">
        <v>0</v>
      </c>
    </row>
    <row r="14" spans="1:36" s="51" customFormat="1">
      <c r="B14" s="54">
        <v>10</v>
      </c>
      <c r="C14" s="47" t="s">
        <v>59</v>
      </c>
      <c r="D14" s="104">
        <v>34</v>
      </c>
      <c r="E14" s="105">
        <v>2</v>
      </c>
      <c r="F14" s="55">
        <f t="shared" si="0"/>
        <v>5.8823529411764705E-2</v>
      </c>
      <c r="G14" s="104">
        <v>68</v>
      </c>
      <c r="H14" s="105">
        <v>6</v>
      </c>
      <c r="I14" s="55">
        <f t="shared" si="1"/>
        <v>8.8235294117647065E-2</v>
      </c>
      <c r="J14" s="104">
        <v>3675</v>
      </c>
      <c r="K14" s="105">
        <v>763</v>
      </c>
      <c r="L14" s="55">
        <f t="shared" si="2"/>
        <v>0.20761904761904762</v>
      </c>
      <c r="M14" s="104">
        <v>3455</v>
      </c>
      <c r="N14" s="105">
        <v>669</v>
      </c>
      <c r="O14" s="55">
        <f t="shared" si="3"/>
        <v>0.19363241678726484</v>
      </c>
      <c r="P14" s="104">
        <v>2189</v>
      </c>
      <c r="Q14" s="105">
        <v>306</v>
      </c>
      <c r="R14" s="55">
        <f t="shared" si="4"/>
        <v>0.13978985838282321</v>
      </c>
      <c r="S14" s="104">
        <v>924</v>
      </c>
      <c r="T14" s="105">
        <v>83</v>
      </c>
      <c r="U14" s="55">
        <f t="shared" si="5"/>
        <v>8.9826839826839824E-2</v>
      </c>
      <c r="V14" s="104">
        <v>300</v>
      </c>
      <c r="W14" s="105">
        <v>12</v>
      </c>
      <c r="X14" s="55">
        <f t="shared" si="6"/>
        <v>0.04</v>
      </c>
      <c r="Y14" s="104">
        <f t="shared" si="7"/>
        <v>10645</v>
      </c>
      <c r="Z14" s="105">
        <f t="shared" si="7"/>
        <v>1841</v>
      </c>
      <c r="AA14" s="55">
        <f t="shared" si="8"/>
        <v>0.1729450446218882</v>
      </c>
      <c r="AB14" s="57"/>
      <c r="AC14" s="160" t="s">
        <v>13</v>
      </c>
      <c r="AD14" s="158">
        <f t="shared" si="9"/>
        <v>0.12353429490505344</v>
      </c>
      <c r="AF14" s="32" t="str">
        <f t="shared" si="11"/>
        <v>富田林市</v>
      </c>
      <c r="AG14" s="99">
        <f t="shared" si="12"/>
        <v>0.28144033197242485</v>
      </c>
      <c r="AH14" s="57"/>
      <c r="AI14" s="124">
        <f t="shared" si="10"/>
        <v>0.19011502637138958</v>
      </c>
      <c r="AJ14" s="106">
        <v>0</v>
      </c>
    </row>
    <row r="15" spans="1:36" s="51" customFormat="1">
      <c r="B15" s="54">
        <v>11</v>
      </c>
      <c r="C15" s="47" t="s">
        <v>60</v>
      </c>
      <c r="D15" s="104">
        <v>62</v>
      </c>
      <c r="E15" s="105">
        <v>4</v>
      </c>
      <c r="F15" s="55">
        <f t="shared" si="0"/>
        <v>6.4516129032258063E-2</v>
      </c>
      <c r="G15" s="104">
        <v>137</v>
      </c>
      <c r="H15" s="105">
        <v>16</v>
      </c>
      <c r="I15" s="55">
        <f t="shared" si="1"/>
        <v>0.11678832116788321</v>
      </c>
      <c r="J15" s="104">
        <v>6260</v>
      </c>
      <c r="K15" s="105">
        <v>1081</v>
      </c>
      <c r="L15" s="55">
        <f t="shared" si="2"/>
        <v>0.17268370607028755</v>
      </c>
      <c r="M15" s="104">
        <v>5947</v>
      </c>
      <c r="N15" s="105">
        <v>841</v>
      </c>
      <c r="O15" s="55">
        <f t="shared" si="3"/>
        <v>0.14141583991928702</v>
      </c>
      <c r="P15" s="104">
        <v>3747</v>
      </c>
      <c r="Q15" s="105">
        <v>358</v>
      </c>
      <c r="R15" s="55">
        <f t="shared" si="4"/>
        <v>9.5543101147584741E-2</v>
      </c>
      <c r="S15" s="104">
        <v>1617</v>
      </c>
      <c r="T15" s="105">
        <v>112</v>
      </c>
      <c r="U15" s="55">
        <f t="shared" si="5"/>
        <v>6.9264069264069264E-2</v>
      </c>
      <c r="V15" s="104">
        <v>466</v>
      </c>
      <c r="W15" s="105">
        <v>23</v>
      </c>
      <c r="X15" s="55">
        <f t="shared" si="6"/>
        <v>4.9356223175965663E-2</v>
      </c>
      <c r="Y15" s="104">
        <f t="shared" si="7"/>
        <v>18236</v>
      </c>
      <c r="Z15" s="105">
        <f t="shared" si="7"/>
        <v>2435</v>
      </c>
      <c r="AA15" s="55">
        <f t="shared" si="8"/>
        <v>0.13352708927396359</v>
      </c>
      <c r="AB15" s="57"/>
      <c r="AC15" s="160" t="s">
        <v>14</v>
      </c>
      <c r="AD15" s="158">
        <f t="shared" si="9"/>
        <v>0.18949583136699702</v>
      </c>
      <c r="AF15" s="32" t="str">
        <f t="shared" si="11"/>
        <v>大阪狭山市</v>
      </c>
      <c r="AG15" s="99">
        <f t="shared" si="12"/>
        <v>0.26959459459459462</v>
      </c>
      <c r="AH15" s="57"/>
      <c r="AI15" s="124">
        <f t="shared" si="10"/>
        <v>0.19011502637138958</v>
      </c>
      <c r="AJ15" s="106">
        <v>0</v>
      </c>
    </row>
    <row r="16" spans="1:36" s="51" customFormat="1">
      <c r="B16" s="54">
        <v>12</v>
      </c>
      <c r="C16" s="47" t="s">
        <v>138</v>
      </c>
      <c r="D16" s="104">
        <v>27</v>
      </c>
      <c r="E16" s="105">
        <v>1</v>
      </c>
      <c r="F16" s="55">
        <f t="shared" si="0"/>
        <v>3.7037037037037035E-2</v>
      </c>
      <c r="G16" s="104">
        <v>77</v>
      </c>
      <c r="H16" s="105">
        <v>8</v>
      </c>
      <c r="I16" s="55">
        <f t="shared" si="1"/>
        <v>0.1038961038961039</v>
      </c>
      <c r="J16" s="104">
        <v>2922</v>
      </c>
      <c r="K16" s="105">
        <v>425</v>
      </c>
      <c r="L16" s="55">
        <f t="shared" si="2"/>
        <v>0.14544832306639288</v>
      </c>
      <c r="M16" s="104">
        <v>2891</v>
      </c>
      <c r="N16" s="105">
        <v>380</v>
      </c>
      <c r="O16" s="55">
        <f t="shared" si="3"/>
        <v>0.13144240747146316</v>
      </c>
      <c r="P16" s="104">
        <v>2133</v>
      </c>
      <c r="Q16" s="105">
        <v>230</v>
      </c>
      <c r="R16" s="55">
        <f t="shared" si="4"/>
        <v>0.10782934833567745</v>
      </c>
      <c r="S16" s="104">
        <v>944</v>
      </c>
      <c r="T16" s="105">
        <v>76</v>
      </c>
      <c r="U16" s="55">
        <f t="shared" si="5"/>
        <v>8.050847457627118E-2</v>
      </c>
      <c r="V16" s="104">
        <v>335</v>
      </c>
      <c r="W16" s="105">
        <v>23</v>
      </c>
      <c r="X16" s="55">
        <f t="shared" si="6"/>
        <v>6.8656716417910449E-2</v>
      </c>
      <c r="Y16" s="104">
        <f t="shared" si="7"/>
        <v>9329</v>
      </c>
      <c r="Z16" s="105">
        <f t="shared" si="7"/>
        <v>1143</v>
      </c>
      <c r="AA16" s="55">
        <f t="shared" si="8"/>
        <v>0.1225211705434666</v>
      </c>
      <c r="AB16" s="57"/>
      <c r="AC16" s="160" t="s">
        <v>9</v>
      </c>
      <c r="AD16" s="158">
        <f t="shared" si="9"/>
        <v>0.23624235686492495</v>
      </c>
      <c r="AF16" s="32" t="str">
        <f t="shared" si="11"/>
        <v>寝屋川市</v>
      </c>
      <c r="AG16" s="99">
        <f t="shared" si="12"/>
        <v>0.26456334050133196</v>
      </c>
      <c r="AH16" s="57"/>
      <c r="AI16" s="124">
        <f t="shared" si="10"/>
        <v>0.19011502637138958</v>
      </c>
      <c r="AJ16" s="106">
        <v>0</v>
      </c>
    </row>
    <row r="17" spans="2:36" s="51" customFormat="1">
      <c r="B17" s="54">
        <v>13</v>
      </c>
      <c r="C17" s="47" t="s">
        <v>139</v>
      </c>
      <c r="D17" s="104">
        <v>67</v>
      </c>
      <c r="E17" s="105">
        <v>9</v>
      </c>
      <c r="F17" s="55">
        <f t="shared" si="0"/>
        <v>0.13432835820895522</v>
      </c>
      <c r="G17" s="104">
        <v>150</v>
      </c>
      <c r="H17" s="105">
        <v>12</v>
      </c>
      <c r="I17" s="55">
        <f t="shared" si="1"/>
        <v>0.08</v>
      </c>
      <c r="J17" s="104">
        <v>5171</v>
      </c>
      <c r="K17" s="105">
        <v>703</v>
      </c>
      <c r="L17" s="55">
        <f t="shared" si="2"/>
        <v>0.13595049313479018</v>
      </c>
      <c r="M17" s="104">
        <v>5149</v>
      </c>
      <c r="N17" s="105">
        <v>620</v>
      </c>
      <c r="O17" s="55">
        <f t="shared" si="3"/>
        <v>0.12041173043309381</v>
      </c>
      <c r="P17" s="104">
        <v>3439</v>
      </c>
      <c r="Q17" s="105">
        <v>327</v>
      </c>
      <c r="R17" s="55">
        <f t="shared" si="4"/>
        <v>9.5085780750218091E-2</v>
      </c>
      <c r="S17" s="104">
        <v>1464</v>
      </c>
      <c r="T17" s="105">
        <v>107</v>
      </c>
      <c r="U17" s="55">
        <f t="shared" si="5"/>
        <v>7.3087431693989069E-2</v>
      </c>
      <c r="V17" s="104">
        <v>548</v>
      </c>
      <c r="W17" s="105">
        <v>18</v>
      </c>
      <c r="X17" s="55">
        <f t="shared" si="6"/>
        <v>3.2846715328467155E-2</v>
      </c>
      <c r="Y17" s="104">
        <f t="shared" si="7"/>
        <v>15988</v>
      </c>
      <c r="Z17" s="105">
        <f t="shared" si="7"/>
        <v>1796</v>
      </c>
      <c r="AA17" s="55">
        <f t="shared" si="8"/>
        <v>0.11233425068801602</v>
      </c>
      <c r="AB17" s="57"/>
      <c r="AC17" s="160" t="s">
        <v>21</v>
      </c>
      <c r="AD17" s="158">
        <f t="shared" si="9"/>
        <v>0.23243196444547054</v>
      </c>
      <c r="AF17" s="32" t="str">
        <f t="shared" si="11"/>
        <v>箕面市</v>
      </c>
      <c r="AG17" s="99">
        <f t="shared" si="12"/>
        <v>0.25946617008069522</v>
      </c>
      <c r="AH17" s="57"/>
      <c r="AI17" s="124">
        <f t="shared" si="10"/>
        <v>0.19011502637138958</v>
      </c>
      <c r="AJ17" s="106">
        <v>0</v>
      </c>
    </row>
    <row r="18" spans="2:36" s="51" customFormat="1">
      <c r="B18" s="54">
        <v>14</v>
      </c>
      <c r="C18" s="47" t="s">
        <v>140</v>
      </c>
      <c r="D18" s="104">
        <v>31</v>
      </c>
      <c r="E18" s="105">
        <v>0</v>
      </c>
      <c r="F18" s="55">
        <f t="shared" si="0"/>
        <v>0</v>
      </c>
      <c r="G18" s="104">
        <v>85</v>
      </c>
      <c r="H18" s="105">
        <v>6</v>
      </c>
      <c r="I18" s="55">
        <f t="shared" si="1"/>
        <v>7.0588235294117646E-2</v>
      </c>
      <c r="J18" s="104">
        <v>3846</v>
      </c>
      <c r="K18" s="105">
        <v>589</v>
      </c>
      <c r="L18" s="55">
        <f t="shared" si="2"/>
        <v>0.15314612584503381</v>
      </c>
      <c r="M18" s="104">
        <v>3812</v>
      </c>
      <c r="N18" s="105">
        <v>453</v>
      </c>
      <c r="O18" s="55">
        <f t="shared" si="3"/>
        <v>0.11883525708289612</v>
      </c>
      <c r="P18" s="104">
        <v>2850</v>
      </c>
      <c r="Q18" s="105">
        <v>232</v>
      </c>
      <c r="R18" s="55">
        <f t="shared" si="4"/>
        <v>8.1403508771929825E-2</v>
      </c>
      <c r="S18" s="104">
        <v>1281</v>
      </c>
      <c r="T18" s="105">
        <v>78</v>
      </c>
      <c r="U18" s="55">
        <f t="shared" si="5"/>
        <v>6.0889929742388757E-2</v>
      </c>
      <c r="V18" s="104">
        <v>444</v>
      </c>
      <c r="W18" s="105">
        <v>22</v>
      </c>
      <c r="X18" s="55">
        <f t="shared" si="6"/>
        <v>4.954954954954955E-2</v>
      </c>
      <c r="Y18" s="104">
        <f t="shared" si="7"/>
        <v>12349</v>
      </c>
      <c r="Z18" s="105">
        <f t="shared" si="7"/>
        <v>1380</v>
      </c>
      <c r="AA18" s="55">
        <f t="shared" si="8"/>
        <v>0.11174993926633736</v>
      </c>
      <c r="AB18" s="57"/>
      <c r="AC18" s="160" t="s">
        <v>47</v>
      </c>
      <c r="AD18" s="158">
        <f t="shared" si="9"/>
        <v>0.16771965293572572</v>
      </c>
      <c r="AF18" s="32" t="str">
        <f t="shared" si="11"/>
        <v>門真市</v>
      </c>
      <c r="AG18" s="99">
        <f t="shared" si="12"/>
        <v>0.25102439639412472</v>
      </c>
      <c r="AH18" s="57"/>
      <c r="AI18" s="124">
        <f t="shared" si="10"/>
        <v>0.19011502637138958</v>
      </c>
      <c r="AJ18" s="106">
        <v>0</v>
      </c>
    </row>
    <row r="19" spans="2:36" s="51" customFormat="1">
      <c r="B19" s="54">
        <v>15</v>
      </c>
      <c r="C19" s="47" t="s">
        <v>141</v>
      </c>
      <c r="D19" s="104">
        <v>61</v>
      </c>
      <c r="E19" s="105">
        <v>3</v>
      </c>
      <c r="F19" s="55">
        <f t="shared" si="0"/>
        <v>4.9180327868852458E-2</v>
      </c>
      <c r="G19" s="104">
        <v>169</v>
      </c>
      <c r="H19" s="105">
        <v>15</v>
      </c>
      <c r="I19" s="55">
        <f t="shared" si="1"/>
        <v>8.8757396449704137E-2</v>
      </c>
      <c r="J19" s="104">
        <v>6618</v>
      </c>
      <c r="K19" s="105">
        <v>1148</v>
      </c>
      <c r="L19" s="55">
        <f t="shared" si="2"/>
        <v>0.17346630401934118</v>
      </c>
      <c r="M19" s="104">
        <v>6163</v>
      </c>
      <c r="N19" s="105">
        <v>789</v>
      </c>
      <c r="O19" s="55">
        <f t="shared" si="3"/>
        <v>0.12802206717507708</v>
      </c>
      <c r="P19" s="104">
        <v>4239</v>
      </c>
      <c r="Q19" s="105">
        <v>429</v>
      </c>
      <c r="R19" s="55">
        <f t="shared" si="4"/>
        <v>0.10120311394196745</v>
      </c>
      <c r="S19" s="104">
        <v>1688</v>
      </c>
      <c r="T19" s="105">
        <v>103</v>
      </c>
      <c r="U19" s="55">
        <f t="shared" si="5"/>
        <v>6.1018957345971563E-2</v>
      </c>
      <c r="V19" s="104">
        <v>508</v>
      </c>
      <c r="W19" s="105">
        <v>22</v>
      </c>
      <c r="X19" s="55">
        <f t="shared" si="6"/>
        <v>4.3307086614173228E-2</v>
      </c>
      <c r="Y19" s="104">
        <f t="shared" si="7"/>
        <v>19446</v>
      </c>
      <c r="Z19" s="105">
        <f t="shared" si="7"/>
        <v>2509</v>
      </c>
      <c r="AA19" s="55">
        <f t="shared" si="8"/>
        <v>0.12902396379718195</v>
      </c>
      <c r="AB19" s="57"/>
      <c r="AC19" s="160" t="s">
        <v>25</v>
      </c>
      <c r="AD19" s="158">
        <f t="shared" si="9"/>
        <v>0.28144033197242485</v>
      </c>
      <c r="AF19" s="32" t="str">
        <f t="shared" si="11"/>
        <v>太子町</v>
      </c>
      <c r="AG19" s="99">
        <f t="shared" si="12"/>
        <v>0.24802705749718151</v>
      </c>
      <c r="AH19" s="57"/>
      <c r="AI19" s="124">
        <f t="shared" si="10"/>
        <v>0.19011502637138958</v>
      </c>
      <c r="AJ19" s="106">
        <v>0</v>
      </c>
    </row>
    <row r="20" spans="2:36" s="51" customFormat="1">
      <c r="B20" s="54">
        <v>16</v>
      </c>
      <c r="C20" s="47" t="s">
        <v>61</v>
      </c>
      <c r="D20" s="104">
        <v>23</v>
      </c>
      <c r="E20" s="105">
        <v>2</v>
      </c>
      <c r="F20" s="55">
        <f t="shared" si="0"/>
        <v>8.6956521739130432E-2</v>
      </c>
      <c r="G20" s="104">
        <v>90</v>
      </c>
      <c r="H20" s="105">
        <v>4</v>
      </c>
      <c r="I20" s="55">
        <f t="shared" si="1"/>
        <v>4.4444444444444446E-2</v>
      </c>
      <c r="J20" s="104">
        <v>3920</v>
      </c>
      <c r="K20" s="105">
        <v>587</v>
      </c>
      <c r="L20" s="55">
        <f t="shared" si="2"/>
        <v>0.14974489795918366</v>
      </c>
      <c r="M20" s="104">
        <v>3908</v>
      </c>
      <c r="N20" s="105">
        <v>482</v>
      </c>
      <c r="O20" s="55">
        <f t="shared" si="3"/>
        <v>0.12333674513817809</v>
      </c>
      <c r="P20" s="104">
        <v>2998</v>
      </c>
      <c r="Q20" s="105">
        <v>289</v>
      </c>
      <c r="R20" s="55">
        <f t="shared" si="4"/>
        <v>9.6397598398932624E-2</v>
      </c>
      <c r="S20" s="104">
        <v>1464</v>
      </c>
      <c r="T20" s="105">
        <v>87</v>
      </c>
      <c r="U20" s="55">
        <f t="shared" si="5"/>
        <v>5.9426229508196718E-2</v>
      </c>
      <c r="V20" s="104">
        <v>445</v>
      </c>
      <c r="W20" s="105">
        <v>13</v>
      </c>
      <c r="X20" s="55">
        <f t="shared" si="6"/>
        <v>2.9213483146067417E-2</v>
      </c>
      <c r="Y20" s="104">
        <f t="shared" si="7"/>
        <v>12848</v>
      </c>
      <c r="Z20" s="105">
        <f t="shared" si="7"/>
        <v>1464</v>
      </c>
      <c r="AA20" s="55">
        <f t="shared" si="8"/>
        <v>0.11394769613947696</v>
      </c>
      <c r="AB20" s="57"/>
      <c r="AC20" s="160" t="s">
        <v>15</v>
      </c>
      <c r="AD20" s="158">
        <f t="shared" si="9"/>
        <v>0.26456334050133196</v>
      </c>
      <c r="AF20" s="32" t="str">
        <f t="shared" si="11"/>
        <v>河南町</v>
      </c>
      <c r="AG20" s="99">
        <f t="shared" si="12"/>
        <v>0.23730964467005075</v>
      </c>
      <c r="AH20" s="57"/>
      <c r="AI20" s="124">
        <f t="shared" si="10"/>
        <v>0.19011502637138958</v>
      </c>
      <c r="AJ20" s="106">
        <v>0</v>
      </c>
    </row>
    <row r="21" spans="2:36" s="51" customFormat="1">
      <c r="B21" s="54">
        <v>17</v>
      </c>
      <c r="C21" s="47" t="s">
        <v>142</v>
      </c>
      <c r="D21" s="104">
        <v>55</v>
      </c>
      <c r="E21" s="105">
        <v>2</v>
      </c>
      <c r="F21" s="55">
        <f t="shared" si="0"/>
        <v>3.6363636363636362E-2</v>
      </c>
      <c r="G21" s="104">
        <v>150</v>
      </c>
      <c r="H21" s="105">
        <v>16</v>
      </c>
      <c r="I21" s="55">
        <f t="shared" si="1"/>
        <v>0.10666666666666667</v>
      </c>
      <c r="J21" s="104">
        <v>5744</v>
      </c>
      <c r="K21" s="105">
        <v>1005</v>
      </c>
      <c r="L21" s="55">
        <f t="shared" si="2"/>
        <v>0.17496518105849582</v>
      </c>
      <c r="M21" s="104">
        <v>5745</v>
      </c>
      <c r="N21" s="105">
        <v>776</v>
      </c>
      <c r="O21" s="55">
        <f t="shared" si="3"/>
        <v>0.13507397737162749</v>
      </c>
      <c r="P21" s="104">
        <v>4143</v>
      </c>
      <c r="Q21" s="105">
        <v>406</v>
      </c>
      <c r="R21" s="55">
        <f t="shared" si="4"/>
        <v>9.7996620806179102E-2</v>
      </c>
      <c r="S21" s="104">
        <v>1838</v>
      </c>
      <c r="T21" s="105">
        <v>115</v>
      </c>
      <c r="U21" s="55">
        <f t="shared" si="5"/>
        <v>6.2568008705114253E-2</v>
      </c>
      <c r="V21" s="104">
        <v>583</v>
      </c>
      <c r="W21" s="105">
        <v>26</v>
      </c>
      <c r="X21" s="55">
        <f t="shared" si="6"/>
        <v>4.4596912521440824E-2</v>
      </c>
      <c r="Y21" s="104">
        <f t="shared" si="7"/>
        <v>18258</v>
      </c>
      <c r="Z21" s="105">
        <f t="shared" si="7"/>
        <v>2346</v>
      </c>
      <c r="AA21" s="55">
        <f t="shared" si="8"/>
        <v>0.12849162011173185</v>
      </c>
      <c r="AB21" s="57"/>
      <c r="AC21" s="160" t="s">
        <v>26</v>
      </c>
      <c r="AD21" s="158">
        <f t="shared" si="9"/>
        <v>0.2829520206569387</v>
      </c>
      <c r="AF21" s="32" t="str">
        <f t="shared" si="11"/>
        <v>茨木市</v>
      </c>
      <c r="AG21" s="99">
        <f t="shared" si="12"/>
        <v>0.23624235686492495</v>
      </c>
      <c r="AH21" s="57"/>
      <c r="AI21" s="124">
        <f t="shared" si="10"/>
        <v>0.19011502637138958</v>
      </c>
      <c r="AJ21" s="106">
        <v>0</v>
      </c>
    </row>
    <row r="22" spans="2:36" s="51" customFormat="1">
      <c r="B22" s="54">
        <v>18</v>
      </c>
      <c r="C22" s="47" t="s">
        <v>62</v>
      </c>
      <c r="D22" s="104">
        <v>33</v>
      </c>
      <c r="E22" s="105">
        <v>4</v>
      </c>
      <c r="F22" s="55">
        <f t="shared" si="0"/>
        <v>0.12121212121212122</v>
      </c>
      <c r="G22" s="104">
        <v>104</v>
      </c>
      <c r="H22" s="105">
        <v>8</v>
      </c>
      <c r="I22" s="55">
        <f t="shared" si="1"/>
        <v>7.6923076923076927E-2</v>
      </c>
      <c r="J22" s="104">
        <v>5236</v>
      </c>
      <c r="K22" s="105">
        <v>826</v>
      </c>
      <c r="L22" s="55">
        <f t="shared" si="2"/>
        <v>0.15775401069518716</v>
      </c>
      <c r="M22" s="104">
        <v>5258</v>
      </c>
      <c r="N22" s="105">
        <v>624</v>
      </c>
      <c r="O22" s="55">
        <f t="shared" si="3"/>
        <v>0.11867630277672118</v>
      </c>
      <c r="P22" s="104">
        <v>3734</v>
      </c>
      <c r="Q22" s="105">
        <v>333</v>
      </c>
      <c r="R22" s="55">
        <f t="shared" si="4"/>
        <v>8.9180503481521151E-2</v>
      </c>
      <c r="S22" s="104">
        <v>1752</v>
      </c>
      <c r="T22" s="105">
        <v>98</v>
      </c>
      <c r="U22" s="55">
        <f t="shared" si="5"/>
        <v>5.5936073059360727E-2</v>
      </c>
      <c r="V22" s="104">
        <v>574</v>
      </c>
      <c r="W22" s="105">
        <v>19</v>
      </c>
      <c r="X22" s="55">
        <f t="shared" si="6"/>
        <v>3.3101045296167246E-2</v>
      </c>
      <c r="Y22" s="104">
        <f t="shared" si="7"/>
        <v>16691</v>
      </c>
      <c r="Z22" s="105">
        <f t="shared" si="7"/>
        <v>1912</v>
      </c>
      <c r="AA22" s="55">
        <f t="shared" si="8"/>
        <v>0.11455275298064825</v>
      </c>
      <c r="AB22" s="57"/>
      <c r="AC22" s="160" t="s">
        <v>27</v>
      </c>
      <c r="AD22" s="158">
        <f t="shared" si="9"/>
        <v>0.14192639549216413</v>
      </c>
      <c r="AF22" s="32" t="str">
        <f t="shared" si="11"/>
        <v>泉大津市</v>
      </c>
      <c r="AG22" s="99">
        <f t="shared" si="12"/>
        <v>0.23510331571359924</v>
      </c>
      <c r="AH22" s="57"/>
      <c r="AI22" s="124">
        <f t="shared" si="10"/>
        <v>0.19011502637138958</v>
      </c>
      <c r="AJ22" s="106">
        <v>0</v>
      </c>
    </row>
    <row r="23" spans="2:36" s="51" customFormat="1">
      <c r="B23" s="54">
        <v>19</v>
      </c>
      <c r="C23" s="47" t="s">
        <v>143</v>
      </c>
      <c r="D23" s="104">
        <v>47</v>
      </c>
      <c r="E23" s="105">
        <v>5</v>
      </c>
      <c r="F23" s="55">
        <f t="shared" si="0"/>
        <v>0.10638297872340426</v>
      </c>
      <c r="G23" s="104">
        <v>126</v>
      </c>
      <c r="H23" s="105">
        <v>8</v>
      </c>
      <c r="I23" s="55">
        <f t="shared" si="1"/>
        <v>6.3492063492063489E-2</v>
      </c>
      <c r="J23" s="104">
        <v>3757</v>
      </c>
      <c r="K23" s="105">
        <v>546</v>
      </c>
      <c r="L23" s="55">
        <f t="shared" si="2"/>
        <v>0.1453287197231834</v>
      </c>
      <c r="M23" s="104">
        <v>3534</v>
      </c>
      <c r="N23" s="105">
        <v>458</v>
      </c>
      <c r="O23" s="55">
        <f t="shared" si="3"/>
        <v>0.12959818902093945</v>
      </c>
      <c r="P23" s="104">
        <v>2345</v>
      </c>
      <c r="Q23" s="105">
        <v>206</v>
      </c>
      <c r="R23" s="55">
        <f t="shared" si="4"/>
        <v>8.7846481876332622E-2</v>
      </c>
      <c r="S23" s="104">
        <v>1023</v>
      </c>
      <c r="T23" s="105">
        <v>58</v>
      </c>
      <c r="U23" s="55">
        <f t="shared" si="5"/>
        <v>5.6695992179863146E-2</v>
      </c>
      <c r="V23" s="104">
        <v>333</v>
      </c>
      <c r="W23" s="105">
        <v>9</v>
      </c>
      <c r="X23" s="55">
        <f t="shared" si="6"/>
        <v>2.7027027027027029E-2</v>
      </c>
      <c r="Y23" s="104">
        <f t="shared" si="7"/>
        <v>11165</v>
      </c>
      <c r="Z23" s="105">
        <f t="shared" si="7"/>
        <v>1290</v>
      </c>
      <c r="AA23" s="55">
        <f t="shared" si="8"/>
        <v>0.11553963278101209</v>
      </c>
      <c r="AB23" s="57"/>
      <c r="AC23" s="160" t="s">
        <v>16</v>
      </c>
      <c r="AD23" s="158">
        <f t="shared" si="9"/>
        <v>0.21202404809619238</v>
      </c>
      <c r="AF23" s="32" t="str">
        <f t="shared" si="11"/>
        <v>八尾市</v>
      </c>
      <c r="AG23" s="99">
        <f t="shared" si="12"/>
        <v>0.23243196444547054</v>
      </c>
      <c r="AH23" s="57"/>
      <c r="AI23" s="124">
        <f t="shared" si="10"/>
        <v>0.19011502637138958</v>
      </c>
      <c r="AJ23" s="106">
        <v>0</v>
      </c>
    </row>
    <row r="24" spans="2:36" s="51" customFormat="1">
      <c r="B24" s="54">
        <v>20</v>
      </c>
      <c r="C24" s="47" t="s">
        <v>144</v>
      </c>
      <c r="D24" s="104">
        <v>51</v>
      </c>
      <c r="E24" s="105">
        <v>5</v>
      </c>
      <c r="F24" s="55">
        <f t="shared" si="0"/>
        <v>9.8039215686274508E-2</v>
      </c>
      <c r="G24" s="104">
        <v>143</v>
      </c>
      <c r="H24" s="105">
        <v>5</v>
      </c>
      <c r="I24" s="55">
        <f t="shared" si="1"/>
        <v>3.4965034965034968E-2</v>
      </c>
      <c r="J24" s="104">
        <v>6050</v>
      </c>
      <c r="K24" s="105">
        <v>898</v>
      </c>
      <c r="L24" s="55">
        <f t="shared" si="2"/>
        <v>0.14842975206611569</v>
      </c>
      <c r="M24" s="104">
        <v>5597</v>
      </c>
      <c r="N24" s="105">
        <v>607</v>
      </c>
      <c r="O24" s="55">
        <f t="shared" si="3"/>
        <v>0.10845095586921565</v>
      </c>
      <c r="P24" s="104">
        <v>3723</v>
      </c>
      <c r="Q24" s="105">
        <v>294</v>
      </c>
      <c r="R24" s="55">
        <f t="shared" si="4"/>
        <v>7.8968573730862204E-2</v>
      </c>
      <c r="S24" s="104">
        <v>1607</v>
      </c>
      <c r="T24" s="105">
        <v>84</v>
      </c>
      <c r="U24" s="55">
        <f t="shared" si="5"/>
        <v>5.2271313005600499E-2</v>
      </c>
      <c r="V24" s="104">
        <v>539</v>
      </c>
      <c r="W24" s="105">
        <v>18</v>
      </c>
      <c r="X24" s="55">
        <f t="shared" si="6"/>
        <v>3.3395176252319109E-2</v>
      </c>
      <c r="Y24" s="104">
        <f t="shared" si="7"/>
        <v>17710</v>
      </c>
      <c r="Z24" s="105">
        <f t="shared" si="7"/>
        <v>1911</v>
      </c>
      <c r="AA24" s="55">
        <f t="shared" si="8"/>
        <v>0.10790513833992095</v>
      </c>
      <c r="AB24" s="57"/>
      <c r="AC24" s="160" t="s">
        <v>48</v>
      </c>
      <c r="AD24" s="158">
        <f t="shared" si="9"/>
        <v>0.30661590698631547</v>
      </c>
      <c r="AF24" s="32" t="str">
        <f t="shared" si="11"/>
        <v>田尻町</v>
      </c>
      <c r="AG24" s="99">
        <f t="shared" si="12"/>
        <v>0.22035676810073451</v>
      </c>
      <c r="AH24" s="57"/>
      <c r="AI24" s="124">
        <f t="shared" si="10"/>
        <v>0.19011502637138958</v>
      </c>
      <c r="AJ24" s="106">
        <v>0</v>
      </c>
    </row>
    <row r="25" spans="2:36" s="51" customFormat="1">
      <c r="B25" s="54">
        <v>21</v>
      </c>
      <c r="C25" s="47" t="s">
        <v>145</v>
      </c>
      <c r="D25" s="104">
        <v>34</v>
      </c>
      <c r="E25" s="105">
        <v>5</v>
      </c>
      <c r="F25" s="55">
        <f t="shared" si="0"/>
        <v>0.14705882352941177</v>
      </c>
      <c r="G25" s="104">
        <v>89</v>
      </c>
      <c r="H25" s="105">
        <v>9</v>
      </c>
      <c r="I25" s="55">
        <f t="shared" si="1"/>
        <v>0.10112359550561797</v>
      </c>
      <c r="J25" s="104">
        <v>3979</v>
      </c>
      <c r="K25" s="105">
        <v>694</v>
      </c>
      <c r="L25" s="55">
        <f t="shared" si="2"/>
        <v>0.17441568233224428</v>
      </c>
      <c r="M25" s="104">
        <v>3995</v>
      </c>
      <c r="N25" s="105">
        <v>521</v>
      </c>
      <c r="O25" s="55">
        <f t="shared" si="3"/>
        <v>0.13041301627033791</v>
      </c>
      <c r="P25" s="104">
        <v>2453</v>
      </c>
      <c r="Q25" s="105">
        <v>242</v>
      </c>
      <c r="R25" s="55">
        <f t="shared" si="4"/>
        <v>9.8654708520179366E-2</v>
      </c>
      <c r="S25" s="104">
        <v>904</v>
      </c>
      <c r="T25" s="105">
        <v>52</v>
      </c>
      <c r="U25" s="55">
        <f t="shared" si="5"/>
        <v>5.7522123893805309E-2</v>
      </c>
      <c r="V25" s="104">
        <v>259</v>
      </c>
      <c r="W25" s="105">
        <v>15</v>
      </c>
      <c r="X25" s="55">
        <f t="shared" si="6"/>
        <v>5.7915057915057917E-2</v>
      </c>
      <c r="Y25" s="104">
        <f t="shared" si="7"/>
        <v>11713</v>
      </c>
      <c r="Z25" s="105">
        <f t="shared" si="7"/>
        <v>1538</v>
      </c>
      <c r="AA25" s="55">
        <f t="shared" si="8"/>
        <v>0.13130709468112353</v>
      </c>
      <c r="AB25" s="57"/>
      <c r="AC25" s="160" t="s">
        <v>4</v>
      </c>
      <c r="AD25" s="158">
        <f t="shared" si="9"/>
        <v>0.25946617008069522</v>
      </c>
      <c r="AF25" s="32" t="str">
        <f t="shared" si="11"/>
        <v>柏原市</v>
      </c>
      <c r="AG25" s="99">
        <f t="shared" si="12"/>
        <v>0.21685957632670888</v>
      </c>
      <c r="AH25" s="57"/>
      <c r="AI25" s="124">
        <f t="shared" si="10"/>
        <v>0.19011502637138958</v>
      </c>
      <c r="AJ25" s="106">
        <v>0</v>
      </c>
    </row>
    <row r="26" spans="2:36" s="51" customFormat="1">
      <c r="B26" s="54">
        <v>22</v>
      </c>
      <c r="C26" s="47" t="s">
        <v>63</v>
      </c>
      <c r="D26" s="104">
        <v>40</v>
      </c>
      <c r="E26" s="105">
        <v>2</v>
      </c>
      <c r="F26" s="55">
        <f t="shared" si="0"/>
        <v>0.05</v>
      </c>
      <c r="G26" s="104">
        <v>143</v>
      </c>
      <c r="H26" s="105">
        <v>8</v>
      </c>
      <c r="I26" s="55">
        <f t="shared" si="1"/>
        <v>5.5944055944055944E-2</v>
      </c>
      <c r="J26" s="104">
        <v>5193</v>
      </c>
      <c r="K26" s="105">
        <v>645</v>
      </c>
      <c r="L26" s="55">
        <f t="shared" si="2"/>
        <v>0.12420566146735991</v>
      </c>
      <c r="M26" s="104">
        <v>4813</v>
      </c>
      <c r="N26" s="105">
        <v>541</v>
      </c>
      <c r="O26" s="55">
        <f t="shared" si="3"/>
        <v>0.11240390608767921</v>
      </c>
      <c r="P26" s="104">
        <v>2831</v>
      </c>
      <c r="Q26" s="105">
        <v>204</v>
      </c>
      <c r="R26" s="55">
        <f t="shared" si="4"/>
        <v>7.2059342988343336E-2</v>
      </c>
      <c r="S26" s="104">
        <v>1168</v>
      </c>
      <c r="T26" s="105">
        <v>56</v>
      </c>
      <c r="U26" s="55">
        <f t="shared" si="5"/>
        <v>4.7945205479452052E-2</v>
      </c>
      <c r="V26" s="104">
        <v>399</v>
      </c>
      <c r="W26" s="105">
        <v>10</v>
      </c>
      <c r="X26" s="55">
        <f t="shared" si="6"/>
        <v>2.5062656641604009E-2</v>
      </c>
      <c r="Y26" s="104">
        <f t="shared" si="7"/>
        <v>14587</v>
      </c>
      <c r="Z26" s="105">
        <f t="shared" si="7"/>
        <v>1466</v>
      </c>
      <c r="AA26" s="55">
        <f t="shared" si="8"/>
        <v>0.10050044560224858</v>
      </c>
      <c r="AB26" s="57"/>
      <c r="AC26" s="160" t="s">
        <v>22</v>
      </c>
      <c r="AD26" s="158">
        <f t="shared" si="9"/>
        <v>0.21685957632670888</v>
      </c>
      <c r="AF26" s="32" t="str">
        <f t="shared" si="11"/>
        <v>四條畷市</v>
      </c>
      <c r="AG26" s="99">
        <f t="shared" si="12"/>
        <v>0.21430682825894176</v>
      </c>
      <c r="AH26" s="57"/>
      <c r="AI26" s="124">
        <f t="shared" si="10"/>
        <v>0.19011502637138958</v>
      </c>
      <c r="AJ26" s="106">
        <v>0</v>
      </c>
    </row>
    <row r="27" spans="2:36" s="51" customFormat="1">
      <c r="B27" s="54">
        <v>23</v>
      </c>
      <c r="C27" s="47" t="s">
        <v>146</v>
      </c>
      <c r="D27" s="104">
        <v>67</v>
      </c>
      <c r="E27" s="105">
        <v>4</v>
      </c>
      <c r="F27" s="55">
        <f t="shared" si="0"/>
        <v>5.9701492537313432E-2</v>
      </c>
      <c r="G27" s="104">
        <v>236</v>
      </c>
      <c r="H27" s="105">
        <v>15</v>
      </c>
      <c r="I27" s="55">
        <f t="shared" si="1"/>
        <v>6.3559322033898302E-2</v>
      </c>
      <c r="J27" s="104">
        <v>8372</v>
      </c>
      <c r="K27" s="105">
        <v>1187</v>
      </c>
      <c r="L27" s="55">
        <f t="shared" si="2"/>
        <v>0.1417821309125657</v>
      </c>
      <c r="M27" s="104">
        <v>8546</v>
      </c>
      <c r="N27" s="105">
        <v>967</v>
      </c>
      <c r="O27" s="55">
        <f t="shared" si="3"/>
        <v>0.11315235197753334</v>
      </c>
      <c r="P27" s="104">
        <v>5226</v>
      </c>
      <c r="Q27" s="105">
        <v>400</v>
      </c>
      <c r="R27" s="55">
        <f t="shared" si="4"/>
        <v>7.6540375047837728E-2</v>
      </c>
      <c r="S27" s="104">
        <v>1857</v>
      </c>
      <c r="T27" s="105">
        <v>81</v>
      </c>
      <c r="U27" s="55">
        <f t="shared" si="5"/>
        <v>4.361873990306947E-2</v>
      </c>
      <c r="V27" s="104">
        <v>461</v>
      </c>
      <c r="W27" s="105">
        <v>14</v>
      </c>
      <c r="X27" s="55">
        <f t="shared" si="6"/>
        <v>3.0368763557483729E-2</v>
      </c>
      <c r="Y27" s="104">
        <f t="shared" si="7"/>
        <v>24765</v>
      </c>
      <c r="Z27" s="105">
        <f t="shared" si="7"/>
        <v>2668</v>
      </c>
      <c r="AA27" s="55">
        <f t="shared" si="8"/>
        <v>0.10773268726024632</v>
      </c>
      <c r="AB27" s="57"/>
      <c r="AC27" s="160" t="s">
        <v>28</v>
      </c>
      <c r="AD27" s="158">
        <f t="shared" si="9"/>
        <v>0.29220092531394581</v>
      </c>
      <c r="AF27" s="32" t="str">
        <f t="shared" si="11"/>
        <v>大東市</v>
      </c>
      <c r="AG27" s="99">
        <f t="shared" si="12"/>
        <v>0.21202404809619238</v>
      </c>
      <c r="AH27" s="57"/>
      <c r="AI27" s="124">
        <f t="shared" si="10"/>
        <v>0.19011502637138958</v>
      </c>
      <c r="AJ27" s="106">
        <v>0</v>
      </c>
    </row>
    <row r="28" spans="2:36" s="51" customFormat="1">
      <c r="B28" s="54">
        <v>24</v>
      </c>
      <c r="C28" s="47" t="s">
        <v>147</v>
      </c>
      <c r="D28" s="104">
        <v>26</v>
      </c>
      <c r="E28" s="105">
        <v>2</v>
      </c>
      <c r="F28" s="55">
        <f t="shared" si="0"/>
        <v>7.6923076923076927E-2</v>
      </c>
      <c r="G28" s="104">
        <v>94</v>
      </c>
      <c r="H28" s="105">
        <v>7</v>
      </c>
      <c r="I28" s="55">
        <f t="shared" si="1"/>
        <v>7.4468085106382975E-2</v>
      </c>
      <c r="J28" s="104">
        <v>3365</v>
      </c>
      <c r="K28" s="105">
        <v>363</v>
      </c>
      <c r="L28" s="55">
        <f t="shared" si="2"/>
        <v>0.10787518573551264</v>
      </c>
      <c r="M28" s="104">
        <v>3236</v>
      </c>
      <c r="N28" s="105">
        <v>271</v>
      </c>
      <c r="O28" s="55">
        <f t="shared" si="3"/>
        <v>8.3745364647713233E-2</v>
      </c>
      <c r="P28" s="104">
        <v>2226</v>
      </c>
      <c r="Q28" s="105">
        <v>135</v>
      </c>
      <c r="R28" s="55">
        <f t="shared" si="4"/>
        <v>6.0646900269541781E-2</v>
      </c>
      <c r="S28" s="104">
        <v>1000</v>
      </c>
      <c r="T28" s="105">
        <v>27</v>
      </c>
      <c r="U28" s="55">
        <f t="shared" si="5"/>
        <v>2.7E-2</v>
      </c>
      <c r="V28" s="104">
        <v>323</v>
      </c>
      <c r="W28" s="105">
        <v>5</v>
      </c>
      <c r="X28" s="55">
        <f t="shared" si="6"/>
        <v>1.5479876160990712E-2</v>
      </c>
      <c r="Y28" s="104">
        <f t="shared" si="7"/>
        <v>10270</v>
      </c>
      <c r="Z28" s="105">
        <f t="shared" si="7"/>
        <v>810</v>
      </c>
      <c r="AA28" s="55">
        <f t="shared" si="8"/>
        <v>7.8870496592015574E-2</v>
      </c>
      <c r="AB28" s="57"/>
      <c r="AC28" s="160" t="s">
        <v>17</v>
      </c>
      <c r="AD28" s="158">
        <f t="shared" si="9"/>
        <v>0.25102439639412472</v>
      </c>
      <c r="AF28" s="32" t="str">
        <f t="shared" si="11"/>
        <v>能勢町</v>
      </c>
      <c r="AG28" s="99">
        <f t="shared" si="12"/>
        <v>0.2</v>
      </c>
      <c r="AH28" s="57"/>
      <c r="AI28" s="124">
        <f t="shared" si="10"/>
        <v>0.19011502637138958</v>
      </c>
      <c r="AJ28" s="106">
        <v>0</v>
      </c>
    </row>
    <row r="29" spans="2:36" s="51" customFormat="1">
      <c r="B29" s="54">
        <v>25</v>
      </c>
      <c r="C29" s="47" t="s">
        <v>148</v>
      </c>
      <c r="D29" s="104">
        <v>9</v>
      </c>
      <c r="E29" s="105">
        <v>0</v>
      </c>
      <c r="F29" s="55">
        <f t="shared" si="0"/>
        <v>0</v>
      </c>
      <c r="G29" s="104">
        <v>48</v>
      </c>
      <c r="H29" s="105">
        <v>3</v>
      </c>
      <c r="I29" s="55">
        <f t="shared" si="1"/>
        <v>6.25E-2</v>
      </c>
      <c r="J29" s="104">
        <v>2244</v>
      </c>
      <c r="K29" s="105">
        <v>333</v>
      </c>
      <c r="L29" s="55">
        <f t="shared" si="2"/>
        <v>0.1483957219251337</v>
      </c>
      <c r="M29" s="104">
        <v>2127</v>
      </c>
      <c r="N29" s="105">
        <v>263</v>
      </c>
      <c r="O29" s="55">
        <f t="shared" si="3"/>
        <v>0.12364833098260461</v>
      </c>
      <c r="P29" s="104">
        <v>1434</v>
      </c>
      <c r="Q29" s="105">
        <v>155</v>
      </c>
      <c r="R29" s="55">
        <f t="shared" si="4"/>
        <v>0.10808926080892609</v>
      </c>
      <c r="S29" s="104">
        <v>803</v>
      </c>
      <c r="T29" s="105">
        <v>66</v>
      </c>
      <c r="U29" s="55">
        <f t="shared" si="5"/>
        <v>8.2191780821917804E-2</v>
      </c>
      <c r="V29" s="104">
        <v>243</v>
      </c>
      <c r="W29" s="105">
        <v>17</v>
      </c>
      <c r="X29" s="55">
        <f t="shared" si="6"/>
        <v>6.9958847736625515E-2</v>
      </c>
      <c r="Y29" s="104">
        <f t="shared" si="7"/>
        <v>6908</v>
      </c>
      <c r="Z29" s="105">
        <f t="shared" si="7"/>
        <v>837</v>
      </c>
      <c r="AA29" s="55">
        <f t="shared" si="8"/>
        <v>0.1211638679791546</v>
      </c>
      <c r="AB29" s="57"/>
      <c r="AC29" s="160" t="s">
        <v>10</v>
      </c>
      <c r="AD29" s="158">
        <f t="shared" si="9"/>
        <v>0.15558713082309955</v>
      </c>
      <c r="AF29" s="32" t="str">
        <f t="shared" si="11"/>
        <v>島本町</v>
      </c>
      <c r="AG29" s="99">
        <f t="shared" si="12"/>
        <v>0.19886363636363635</v>
      </c>
      <c r="AH29" s="57"/>
      <c r="AI29" s="124">
        <f t="shared" si="10"/>
        <v>0.19011502637138958</v>
      </c>
      <c r="AJ29" s="106">
        <v>0</v>
      </c>
    </row>
    <row r="30" spans="2:36" s="51" customFormat="1">
      <c r="B30" s="54">
        <v>26</v>
      </c>
      <c r="C30" s="47" t="s">
        <v>35</v>
      </c>
      <c r="D30" s="104">
        <v>367</v>
      </c>
      <c r="E30" s="105">
        <v>42</v>
      </c>
      <c r="F30" s="55">
        <f t="shared" si="0"/>
        <v>0.11444141689373297</v>
      </c>
      <c r="G30" s="104">
        <v>945</v>
      </c>
      <c r="H30" s="105">
        <v>100</v>
      </c>
      <c r="I30" s="55">
        <f t="shared" si="1"/>
        <v>0.10582010582010581</v>
      </c>
      <c r="J30" s="104">
        <v>38616</v>
      </c>
      <c r="K30" s="105">
        <v>8505</v>
      </c>
      <c r="L30" s="55">
        <f t="shared" si="2"/>
        <v>0.22024549409571162</v>
      </c>
      <c r="M30" s="104">
        <v>33789</v>
      </c>
      <c r="N30" s="105">
        <v>6330</v>
      </c>
      <c r="O30" s="55">
        <f t="shared" si="3"/>
        <v>0.18733907484684365</v>
      </c>
      <c r="P30" s="104">
        <v>19925</v>
      </c>
      <c r="Q30" s="105">
        <v>2634</v>
      </c>
      <c r="R30" s="55">
        <f t="shared" si="4"/>
        <v>0.13219573400250942</v>
      </c>
      <c r="S30" s="104">
        <v>8400</v>
      </c>
      <c r="T30" s="105">
        <v>703</v>
      </c>
      <c r="U30" s="55">
        <f t="shared" si="5"/>
        <v>8.369047619047619E-2</v>
      </c>
      <c r="V30" s="104">
        <v>2729</v>
      </c>
      <c r="W30" s="105">
        <v>132</v>
      </c>
      <c r="X30" s="55">
        <f t="shared" si="6"/>
        <v>4.8369366068156831E-2</v>
      </c>
      <c r="Y30" s="104">
        <f t="shared" si="7"/>
        <v>104771</v>
      </c>
      <c r="Z30" s="105">
        <f t="shared" si="7"/>
        <v>18446</v>
      </c>
      <c r="AA30" s="55">
        <f t="shared" si="8"/>
        <v>0.17606016932166343</v>
      </c>
      <c r="AB30" s="57"/>
      <c r="AC30" s="160" t="s">
        <v>49</v>
      </c>
      <c r="AD30" s="158">
        <f t="shared" si="9"/>
        <v>0.17229544206479955</v>
      </c>
      <c r="AF30" s="32" t="str">
        <f t="shared" si="11"/>
        <v>枚方市</v>
      </c>
      <c r="AG30" s="99">
        <f t="shared" si="12"/>
        <v>0.18949583136699702</v>
      </c>
      <c r="AH30" s="57"/>
      <c r="AI30" s="124">
        <f t="shared" si="10"/>
        <v>0.19011502637138958</v>
      </c>
      <c r="AJ30" s="106">
        <v>0</v>
      </c>
    </row>
    <row r="31" spans="2:36" s="51" customFormat="1">
      <c r="B31" s="54">
        <v>27</v>
      </c>
      <c r="C31" s="47" t="s">
        <v>36</v>
      </c>
      <c r="D31" s="104">
        <v>60</v>
      </c>
      <c r="E31" s="105">
        <v>6</v>
      </c>
      <c r="F31" s="55">
        <f t="shared" si="0"/>
        <v>0.1</v>
      </c>
      <c r="G31" s="104">
        <v>139</v>
      </c>
      <c r="H31" s="105">
        <v>16</v>
      </c>
      <c r="I31" s="55">
        <f t="shared" si="1"/>
        <v>0.11510791366906475</v>
      </c>
      <c r="J31" s="104">
        <v>5899</v>
      </c>
      <c r="K31" s="105">
        <v>1126</v>
      </c>
      <c r="L31" s="55">
        <f t="shared" si="2"/>
        <v>0.1908798101373114</v>
      </c>
      <c r="M31" s="104">
        <v>5321</v>
      </c>
      <c r="N31" s="105">
        <v>928</v>
      </c>
      <c r="O31" s="55">
        <f t="shared" si="3"/>
        <v>0.17440330764893816</v>
      </c>
      <c r="P31" s="104">
        <v>3666</v>
      </c>
      <c r="Q31" s="105">
        <v>438</v>
      </c>
      <c r="R31" s="55">
        <f t="shared" si="4"/>
        <v>0.11947626841243862</v>
      </c>
      <c r="S31" s="104">
        <v>1744</v>
      </c>
      <c r="T31" s="105">
        <v>120</v>
      </c>
      <c r="U31" s="55">
        <f t="shared" si="5"/>
        <v>6.8807339449541288E-2</v>
      </c>
      <c r="V31" s="104">
        <v>604</v>
      </c>
      <c r="W31" s="105">
        <v>27</v>
      </c>
      <c r="X31" s="55">
        <f t="shared" si="6"/>
        <v>4.4701986754966887E-2</v>
      </c>
      <c r="Y31" s="104">
        <f t="shared" si="7"/>
        <v>17433</v>
      </c>
      <c r="Z31" s="105">
        <f t="shared" si="7"/>
        <v>2661</v>
      </c>
      <c r="AA31" s="55">
        <f t="shared" si="8"/>
        <v>0.15264154190328688</v>
      </c>
      <c r="AB31" s="57"/>
      <c r="AC31" s="160" t="s">
        <v>29</v>
      </c>
      <c r="AD31" s="158">
        <f t="shared" si="9"/>
        <v>0.33992699870481574</v>
      </c>
      <c r="AF31" s="32" t="str">
        <f t="shared" si="11"/>
        <v>豊中市</v>
      </c>
      <c r="AG31" s="99">
        <f t="shared" si="12"/>
        <v>0.18525216819433599</v>
      </c>
      <c r="AH31" s="57"/>
      <c r="AI31" s="124">
        <f t="shared" si="10"/>
        <v>0.19011502637138958</v>
      </c>
      <c r="AJ31" s="106">
        <v>0</v>
      </c>
    </row>
    <row r="32" spans="2:36" s="51" customFormat="1">
      <c r="B32" s="54">
        <v>28</v>
      </c>
      <c r="C32" s="47" t="s">
        <v>37</v>
      </c>
      <c r="D32" s="104">
        <v>65</v>
      </c>
      <c r="E32" s="105">
        <v>12</v>
      </c>
      <c r="F32" s="55">
        <f t="shared" si="0"/>
        <v>0.18461538461538463</v>
      </c>
      <c r="G32" s="104">
        <v>129</v>
      </c>
      <c r="H32" s="105">
        <v>9</v>
      </c>
      <c r="I32" s="55">
        <f t="shared" si="1"/>
        <v>6.9767441860465115E-2</v>
      </c>
      <c r="J32" s="104">
        <v>5586</v>
      </c>
      <c r="K32" s="105">
        <v>1185</v>
      </c>
      <c r="L32" s="55">
        <f t="shared" si="2"/>
        <v>0.21213748657357681</v>
      </c>
      <c r="M32" s="104">
        <v>4528</v>
      </c>
      <c r="N32" s="105">
        <v>779</v>
      </c>
      <c r="O32" s="55">
        <f t="shared" si="3"/>
        <v>0.17204063604240283</v>
      </c>
      <c r="P32" s="104">
        <v>2395</v>
      </c>
      <c r="Q32" s="105">
        <v>277</v>
      </c>
      <c r="R32" s="55">
        <f t="shared" si="4"/>
        <v>0.11565762004175366</v>
      </c>
      <c r="S32" s="104">
        <v>903</v>
      </c>
      <c r="T32" s="105">
        <v>63</v>
      </c>
      <c r="U32" s="55">
        <f t="shared" si="5"/>
        <v>6.9767441860465115E-2</v>
      </c>
      <c r="V32" s="104">
        <v>318</v>
      </c>
      <c r="W32" s="105">
        <v>10</v>
      </c>
      <c r="X32" s="55">
        <f t="shared" si="6"/>
        <v>3.1446540880503145E-2</v>
      </c>
      <c r="Y32" s="104">
        <f t="shared" si="7"/>
        <v>13924</v>
      </c>
      <c r="Z32" s="105">
        <f t="shared" si="7"/>
        <v>2335</v>
      </c>
      <c r="AA32" s="55">
        <f t="shared" si="8"/>
        <v>0.16769606434932491</v>
      </c>
      <c r="AB32" s="57"/>
      <c r="AC32" s="160" t="s">
        <v>23</v>
      </c>
      <c r="AD32" s="158">
        <f t="shared" si="9"/>
        <v>0.18143923482082269</v>
      </c>
      <c r="AF32" s="32" t="str">
        <f t="shared" si="11"/>
        <v>貝塚市</v>
      </c>
      <c r="AG32" s="99">
        <f t="shared" si="12"/>
        <v>0.18449300364193982</v>
      </c>
      <c r="AH32" s="57"/>
      <c r="AI32" s="124">
        <f t="shared" si="10"/>
        <v>0.19011502637138958</v>
      </c>
      <c r="AJ32" s="106">
        <v>0</v>
      </c>
    </row>
    <row r="33" spans="2:36" s="51" customFormat="1">
      <c r="B33" s="54">
        <v>29</v>
      </c>
      <c r="C33" s="47" t="s">
        <v>38</v>
      </c>
      <c r="D33" s="104">
        <v>43</v>
      </c>
      <c r="E33" s="105">
        <v>4</v>
      </c>
      <c r="F33" s="55">
        <f t="shared" si="0"/>
        <v>9.3023255813953487E-2</v>
      </c>
      <c r="G33" s="104">
        <v>99</v>
      </c>
      <c r="H33" s="105">
        <v>14</v>
      </c>
      <c r="I33" s="55">
        <f t="shared" si="1"/>
        <v>0.14141414141414141</v>
      </c>
      <c r="J33" s="104">
        <v>4428</v>
      </c>
      <c r="K33" s="105">
        <v>1016</v>
      </c>
      <c r="L33" s="55">
        <f t="shared" si="2"/>
        <v>0.22944896115627822</v>
      </c>
      <c r="M33" s="104">
        <v>4016</v>
      </c>
      <c r="N33" s="105">
        <v>803</v>
      </c>
      <c r="O33" s="55">
        <f t="shared" si="3"/>
        <v>0.19995019920318724</v>
      </c>
      <c r="P33" s="104">
        <v>2380</v>
      </c>
      <c r="Q33" s="105">
        <v>342</v>
      </c>
      <c r="R33" s="55">
        <f t="shared" si="4"/>
        <v>0.14369747899159663</v>
      </c>
      <c r="S33" s="104">
        <v>1011</v>
      </c>
      <c r="T33" s="105">
        <v>76</v>
      </c>
      <c r="U33" s="55">
        <f t="shared" si="5"/>
        <v>7.5173095944609303E-2</v>
      </c>
      <c r="V33" s="104">
        <v>349</v>
      </c>
      <c r="W33" s="105">
        <v>10</v>
      </c>
      <c r="X33" s="55">
        <f t="shared" si="6"/>
        <v>2.865329512893983E-2</v>
      </c>
      <c r="Y33" s="104">
        <f t="shared" si="7"/>
        <v>12326</v>
      </c>
      <c r="Z33" s="105">
        <f t="shared" si="7"/>
        <v>2265</v>
      </c>
      <c r="AA33" s="55">
        <f t="shared" si="8"/>
        <v>0.18375791010871328</v>
      </c>
      <c r="AB33" s="57"/>
      <c r="AC33" s="160" t="s">
        <v>50</v>
      </c>
      <c r="AD33" s="158">
        <f t="shared" si="9"/>
        <v>0.16316392816201758</v>
      </c>
      <c r="AF33" s="32" t="str">
        <f t="shared" si="11"/>
        <v>東大阪市</v>
      </c>
      <c r="AG33" s="99">
        <f t="shared" si="12"/>
        <v>0.18143923482082269</v>
      </c>
      <c r="AH33" s="57"/>
      <c r="AI33" s="124">
        <f t="shared" si="10"/>
        <v>0.19011502637138958</v>
      </c>
      <c r="AJ33" s="106">
        <v>0</v>
      </c>
    </row>
    <row r="34" spans="2:36" s="51" customFormat="1">
      <c r="B34" s="54">
        <v>30</v>
      </c>
      <c r="C34" s="47" t="s">
        <v>39</v>
      </c>
      <c r="D34" s="104">
        <v>46</v>
      </c>
      <c r="E34" s="105">
        <v>3</v>
      </c>
      <c r="F34" s="55">
        <f t="shared" si="0"/>
        <v>6.5217391304347824E-2</v>
      </c>
      <c r="G34" s="104">
        <v>112</v>
      </c>
      <c r="H34" s="105">
        <v>13</v>
      </c>
      <c r="I34" s="55">
        <f t="shared" si="1"/>
        <v>0.11607142857142858</v>
      </c>
      <c r="J34" s="104">
        <v>5717</v>
      </c>
      <c r="K34" s="105">
        <v>1231</v>
      </c>
      <c r="L34" s="55">
        <f t="shared" si="2"/>
        <v>0.21532272170718908</v>
      </c>
      <c r="M34" s="104">
        <v>5181</v>
      </c>
      <c r="N34" s="105">
        <v>892</v>
      </c>
      <c r="O34" s="55">
        <f t="shared" si="3"/>
        <v>0.17216753522486006</v>
      </c>
      <c r="P34" s="104">
        <v>3289</v>
      </c>
      <c r="Q34" s="105">
        <v>397</v>
      </c>
      <c r="R34" s="55">
        <f t="shared" si="4"/>
        <v>0.1207053815749468</v>
      </c>
      <c r="S34" s="104">
        <v>1451</v>
      </c>
      <c r="T34" s="105">
        <v>105</v>
      </c>
      <c r="U34" s="55">
        <f t="shared" si="5"/>
        <v>7.2363886974500344E-2</v>
      </c>
      <c r="V34" s="104">
        <v>474</v>
      </c>
      <c r="W34" s="105">
        <v>22</v>
      </c>
      <c r="X34" s="55">
        <f t="shared" si="6"/>
        <v>4.6413502109704644E-2</v>
      </c>
      <c r="Y34" s="104">
        <f t="shared" si="7"/>
        <v>16270</v>
      </c>
      <c r="Z34" s="105">
        <f t="shared" si="7"/>
        <v>2663</v>
      </c>
      <c r="AA34" s="55">
        <f t="shared" si="8"/>
        <v>0.16367547633681623</v>
      </c>
      <c r="AB34" s="57"/>
      <c r="AC34" s="160" t="s">
        <v>18</v>
      </c>
      <c r="AD34" s="158">
        <f t="shared" si="9"/>
        <v>0.21430682825894176</v>
      </c>
      <c r="AF34" s="32" t="str">
        <f t="shared" si="11"/>
        <v>堺市</v>
      </c>
      <c r="AG34" s="99">
        <f t="shared" si="12"/>
        <v>0.17606016932166343</v>
      </c>
      <c r="AH34" s="57"/>
      <c r="AI34" s="124">
        <f t="shared" si="10"/>
        <v>0.19011502637138958</v>
      </c>
      <c r="AJ34" s="106">
        <v>0</v>
      </c>
    </row>
    <row r="35" spans="2:36" s="51" customFormat="1">
      <c r="B35" s="54">
        <v>31</v>
      </c>
      <c r="C35" s="47" t="s">
        <v>40</v>
      </c>
      <c r="D35" s="104">
        <v>90</v>
      </c>
      <c r="E35" s="105">
        <v>10</v>
      </c>
      <c r="F35" s="55">
        <f t="shared" si="0"/>
        <v>0.1111111111111111</v>
      </c>
      <c r="G35" s="104">
        <v>258</v>
      </c>
      <c r="H35" s="105">
        <v>22</v>
      </c>
      <c r="I35" s="55">
        <f t="shared" si="1"/>
        <v>8.5271317829457363E-2</v>
      </c>
      <c r="J35" s="104">
        <v>8487</v>
      </c>
      <c r="K35" s="105">
        <v>1964</v>
      </c>
      <c r="L35" s="55">
        <f t="shared" si="2"/>
        <v>0.2314127489100978</v>
      </c>
      <c r="M35" s="104">
        <v>7012</v>
      </c>
      <c r="N35" s="105">
        <v>1407</v>
      </c>
      <c r="O35" s="55">
        <f t="shared" si="3"/>
        <v>0.200656018254421</v>
      </c>
      <c r="P35" s="104">
        <v>3759</v>
      </c>
      <c r="Q35" s="105">
        <v>550</v>
      </c>
      <c r="R35" s="55">
        <f t="shared" si="4"/>
        <v>0.14631550944400107</v>
      </c>
      <c r="S35" s="104">
        <v>1466</v>
      </c>
      <c r="T35" s="105">
        <v>145</v>
      </c>
      <c r="U35" s="55">
        <f t="shared" si="5"/>
        <v>9.8908594815825382E-2</v>
      </c>
      <c r="V35" s="104">
        <v>424</v>
      </c>
      <c r="W35" s="105">
        <v>37</v>
      </c>
      <c r="X35" s="55">
        <f t="shared" si="6"/>
        <v>8.7264150943396221E-2</v>
      </c>
      <c r="Y35" s="104">
        <f t="shared" si="7"/>
        <v>21496</v>
      </c>
      <c r="Z35" s="105">
        <f t="shared" si="7"/>
        <v>4135</v>
      </c>
      <c r="AA35" s="55">
        <f t="shared" si="8"/>
        <v>0.1923613695571269</v>
      </c>
      <c r="AB35" s="57"/>
      <c r="AC35" s="160" t="s">
        <v>19</v>
      </c>
      <c r="AD35" s="158">
        <f t="shared" si="9"/>
        <v>0.15862269078247412</v>
      </c>
      <c r="AF35" s="32" t="str">
        <f t="shared" si="11"/>
        <v>高石市</v>
      </c>
      <c r="AG35" s="99">
        <f t="shared" si="12"/>
        <v>0.17229544206479955</v>
      </c>
      <c r="AH35" s="57"/>
      <c r="AI35" s="124">
        <f t="shared" si="10"/>
        <v>0.19011502637138958</v>
      </c>
      <c r="AJ35" s="106">
        <v>0</v>
      </c>
    </row>
    <row r="36" spans="2:36" s="51" customFormat="1">
      <c r="B36" s="54">
        <v>32</v>
      </c>
      <c r="C36" s="47" t="s">
        <v>41</v>
      </c>
      <c r="D36" s="104">
        <v>49</v>
      </c>
      <c r="E36" s="105">
        <v>5</v>
      </c>
      <c r="F36" s="55">
        <f t="shared" si="0"/>
        <v>0.10204081632653061</v>
      </c>
      <c r="G36" s="104">
        <v>158</v>
      </c>
      <c r="H36" s="105">
        <v>22</v>
      </c>
      <c r="I36" s="55">
        <f t="shared" si="1"/>
        <v>0.13924050632911392</v>
      </c>
      <c r="J36" s="104">
        <v>6496</v>
      </c>
      <c r="K36" s="105">
        <v>1426</v>
      </c>
      <c r="L36" s="55">
        <f t="shared" si="2"/>
        <v>0.21951970443349753</v>
      </c>
      <c r="M36" s="104">
        <v>6093</v>
      </c>
      <c r="N36" s="105">
        <v>1132</v>
      </c>
      <c r="O36" s="55">
        <f t="shared" si="3"/>
        <v>0.18578696865255212</v>
      </c>
      <c r="P36" s="104">
        <v>3494</v>
      </c>
      <c r="Q36" s="105">
        <v>447</v>
      </c>
      <c r="R36" s="55">
        <f t="shared" si="4"/>
        <v>0.12793360045792787</v>
      </c>
      <c r="S36" s="104">
        <v>1423</v>
      </c>
      <c r="T36" s="105">
        <v>139</v>
      </c>
      <c r="U36" s="55">
        <f t="shared" si="5"/>
        <v>9.7680955727336607E-2</v>
      </c>
      <c r="V36" s="104">
        <v>431</v>
      </c>
      <c r="W36" s="105">
        <v>17</v>
      </c>
      <c r="X36" s="55">
        <f t="shared" si="6"/>
        <v>3.9443155452436193E-2</v>
      </c>
      <c r="Y36" s="104">
        <f t="shared" si="7"/>
        <v>18144</v>
      </c>
      <c r="Z36" s="105">
        <f t="shared" si="7"/>
        <v>3188</v>
      </c>
      <c r="AA36" s="55">
        <f t="shared" si="8"/>
        <v>0.17570546737213405</v>
      </c>
      <c r="AB36" s="57"/>
      <c r="AC36" s="160" t="s">
        <v>30</v>
      </c>
      <c r="AD36" s="158">
        <f t="shared" si="9"/>
        <v>0.26959459459459462</v>
      </c>
      <c r="AF36" s="32" t="str">
        <f t="shared" si="11"/>
        <v>岸和田市</v>
      </c>
      <c r="AG36" s="99">
        <f t="shared" si="12"/>
        <v>0.16873904698322623</v>
      </c>
      <c r="AH36" s="57"/>
      <c r="AI36" s="124">
        <f t="shared" si="10"/>
        <v>0.19011502637138958</v>
      </c>
      <c r="AJ36" s="106">
        <v>0</v>
      </c>
    </row>
    <row r="37" spans="2:36" s="51" customFormat="1">
      <c r="B37" s="54">
        <v>33</v>
      </c>
      <c r="C37" s="47" t="s">
        <v>42</v>
      </c>
      <c r="D37" s="104">
        <v>14</v>
      </c>
      <c r="E37" s="105">
        <v>2</v>
      </c>
      <c r="F37" s="55">
        <f t="shared" si="0"/>
        <v>0.14285714285714285</v>
      </c>
      <c r="G37" s="104">
        <v>50</v>
      </c>
      <c r="H37" s="105">
        <v>4</v>
      </c>
      <c r="I37" s="55">
        <f t="shared" si="1"/>
        <v>0.08</v>
      </c>
      <c r="J37" s="104">
        <v>2003</v>
      </c>
      <c r="K37" s="105">
        <v>557</v>
      </c>
      <c r="L37" s="55">
        <f t="shared" si="2"/>
        <v>0.27808287568647028</v>
      </c>
      <c r="M37" s="104">
        <v>1638</v>
      </c>
      <c r="N37" s="105">
        <v>389</v>
      </c>
      <c r="O37" s="55">
        <f t="shared" si="3"/>
        <v>0.23748473748473747</v>
      </c>
      <c r="P37" s="104">
        <v>942</v>
      </c>
      <c r="Q37" s="105">
        <v>183</v>
      </c>
      <c r="R37" s="55">
        <f t="shared" si="4"/>
        <v>0.19426751592356689</v>
      </c>
      <c r="S37" s="104">
        <v>402</v>
      </c>
      <c r="T37" s="105">
        <v>55</v>
      </c>
      <c r="U37" s="55">
        <f t="shared" si="5"/>
        <v>0.13681592039800994</v>
      </c>
      <c r="V37" s="104">
        <v>129</v>
      </c>
      <c r="W37" s="105">
        <v>9</v>
      </c>
      <c r="X37" s="55">
        <f t="shared" si="6"/>
        <v>6.9767441860465115E-2</v>
      </c>
      <c r="Y37" s="104">
        <f t="shared" si="7"/>
        <v>5178</v>
      </c>
      <c r="Z37" s="105">
        <f t="shared" si="7"/>
        <v>1199</v>
      </c>
      <c r="AA37" s="55">
        <f t="shared" si="8"/>
        <v>0.23155658555426806</v>
      </c>
      <c r="AB37" s="57"/>
      <c r="AC37" s="160" t="s">
        <v>51</v>
      </c>
      <c r="AD37" s="158">
        <f t="shared" si="9"/>
        <v>0.12217194570135746</v>
      </c>
      <c r="AF37" s="32" t="str">
        <f t="shared" si="11"/>
        <v>泉佐野市</v>
      </c>
      <c r="AG37" s="99">
        <f t="shared" si="12"/>
        <v>0.16771965293572572</v>
      </c>
      <c r="AH37" s="57"/>
      <c r="AI37" s="124">
        <f t="shared" si="10"/>
        <v>0.19011502637138958</v>
      </c>
      <c r="AJ37" s="106">
        <v>0</v>
      </c>
    </row>
    <row r="38" spans="2:36" s="51" customFormat="1">
      <c r="B38" s="54">
        <v>34</v>
      </c>
      <c r="C38" s="47" t="s">
        <v>44</v>
      </c>
      <c r="D38" s="104">
        <v>94</v>
      </c>
      <c r="E38" s="105">
        <v>7</v>
      </c>
      <c r="F38" s="55">
        <f t="shared" si="0"/>
        <v>7.4468085106382975E-2</v>
      </c>
      <c r="G38" s="104">
        <v>223</v>
      </c>
      <c r="H38" s="105">
        <v>32</v>
      </c>
      <c r="I38" s="55">
        <f t="shared" si="1"/>
        <v>0.14349775784753363</v>
      </c>
      <c r="J38" s="104">
        <v>8536</v>
      </c>
      <c r="K38" s="105">
        <v>1861</v>
      </c>
      <c r="L38" s="55">
        <f t="shared" si="2"/>
        <v>0.21801780693533271</v>
      </c>
      <c r="M38" s="104">
        <v>7724</v>
      </c>
      <c r="N38" s="105">
        <v>1429</v>
      </c>
      <c r="O38" s="55">
        <f t="shared" si="3"/>
        <v>0.18500776799585708</v>
      </c>
      <c r="P38" s="104">
        <v>4762</v>
      </c>
      <c r="Q38" s="105">
        <v>567</v>
      </c>
      <c r="R38" s="55">
        <f t="shared" si="4"/>
        <v>0.11906761864762705</v>
      </c>
      <c r="S38" s="104">
        <v>2004</v>
      </c>
      <c r="T38" s="105">
        <v>128</v>
      </c>
      <c r="U38" s="55">
        <f t="shared" si="5"/>
        <v>6.3872255489021951E-2</v>
      </c>
      <c r="V38" s="104">
        <v>623</v>
      </c>
      <c r="W38" s="105">
        <v>20</v>
      </c>
      <c r="X38" s="55">
        <f t="shared" si="6"/>
        <v>3.2102728731942212E-2</v>
      </c>
      <c r="Y38" s="104">
        <f t="shared" si="7"/>
        <v>23966</v>
      </c>
      <c r="Z38" s="105">
        <f t="shared" si="7"/>
        <v>4044</v>
      </c>
      <c r="AA38" s="55">
        <f t="shared" si="8"/>
        <v>0.16873904698322623</v>
      </c>
      <c r="AB38" s="57"/>
      <c r="AC38" s="160" t="s">
        <v>11</v>
      </c>
      <c r="AD38" s="158">
        <f t="shared" si="9"/>
        <v>0.19886363636363635</v>
      </c>
      <c r="AF38" s="32" t="str">
        <f t="shared" si="11"/>
        <v>忠岡町</v>
      </c>
      <c r="AG38" s="99">
        <f t="shared" si="12"/>
        <v>0.16393442622950818</v>
      </c>
      <c r="AH38" s="57"/>
      <c r="AI38" s="124">
        <f t="shared" si="10"/>
        <v>0.19011502637138958</v>
      </c>
      <c r="AJ38" s="106">
        <v>0</v>
      </c>
    </row>
    <row r="39" spans="2:36" s="51" customFormat="1">
      <c r="B39" s="54">
        <v>35</v>
      </c>
      <c r="C39" s="47" t="s">
        <v>1</v>
      </c>
      <c r="D39" s="104">
        <v>17</v>
      </c>
      <c r="E39" s="105">
        <v>3</v>
      </c>
      <c r="F39" s="55">
        <f t="shared" si="0"/>
        <v>0.17647058823529413</v>
      </c>
      <c r="G39" s="104">
        <v>37</v>
      </c>
      <c r="H39" s="105">
        <v>8</v>
      </c>
      <c r="I39" s="55">
        <f t="shared" si="1"/>
        <v>0.21621621621621623</v>
      </c>
      <c r="J39" s="104">
        <v>16618</v>
      </c>
      <c r="K39" s="105">
        <v>3833</v>
      </c>
      <c r="L39" s="55">
        <f t="shared" si="2"/>
        <v>0.23065350824407269</v>
      </c>
      <c r="M39" s="104">
        <v>16038</v>
      </c>
      <c r="N39" s="105">
        <v>3268</v>
      </c>
      <c r="O39" s="55">
        <f t="shared" si="3"/>
        <v>0.20376605561790748</v>
      </c>
      <c r="P39" s="104">
        <v>10383</v>
      </c>
      <c r="Q39" s="105">
        <v>1466</v>
      </c>
      <c r="R39" s="55">
        <f t="shared" si="4"/>
        <v>0.14119233362226716</v>
      </c>
      <c r="S39" s="104">
        <v>4241</v>
      </c>
      <c r="T39" s="105">
        <v>358</v>
      </c>
      <c r="U39" s="55">
        <f t="shared" si="5"/>
        <v>8.4414053289318558E-2</v>
      </c>
      <c r="V39" s="104">
        <v>1324</v>
      </c>
      <c r="W39" s="105">
        <v>78</v>
      </c>
      <c r="X39" s="55">
        <f t="shared" si="6"/>
        <v>5.8912386706948643E-2</v>
      </c>
      <c r="Y39" s="104">
        <f t="shared" si="7"/>
        <v>48658</v>
      </c>
      <c r="Z39" s="105">
        <f t="shared" si="7"/>
        <v>9014</v>
      </c>
      <c r="AA39" s="55">
        <f t="shared" si="8"/>
        <v>0.18525216819433599</v>
      </c>
      <c r="AB39" s="57"/>
      <c r="AC39" s="160" t="s">
        <v>5</v>
      </c>
      <c r="AD39" s="158">
        <f t="shared" si="9"/>
        <v>0.5066733820196424</v>
      </c>
      <c r="AF39" s="32" t="str">
        <f t="shared" si="11"/>
        <v>泉南市</v>
      </c>
      <c r="AG39" s="99">
        <f t="shared" si="12"/>
        <v>0.16316392816201758</v>
      </c>
      <c r="AH39" s="57"/>
      <c r="AI39" s="124">
        <f t="shared" si="10"/>
        <v>0.19011502637138958</v>
      </c>
      <c r="AJ39" s="106">
        <v>0</v>
      </c>
    </row>
    <row r="40" spans="2:36" s="51" customFormat="1">
      <c r="B40" s="54">
        <v>36</v>
      </c>
      <c r="C40" s="47" t="s">
        <v>2</v>
      </c>
      <c r="D40" s="104">
        <v>20</v>
      </c>
      <c r="E40" s="105">
        <v>4</v>
      </c>
      <c r="F40" s="55">
        <f t="shared" si="0"/>
        <v>0.2</v>
      </c>
      <c r="G40" s="104">
        <v>39</v>
      </c>
      <c r="H40" s="105">
        <v>8</v>
      </c>
      <c r="I40" s="55">
        <f t="shared" si="1"/>
        <v>0.20512820512820512</v>
      </c>
      <c r="J40" s="104">
        <v>4475</v>
      </c>
      <c r="K40" s="105">
        <v>2068</v>
      </c>
      <c r="L40" s="55">
        <f t="shared" si="2"/>
        <v>0.46212290502793296</v>
      </c>
      <c r="M40" s="104">
        <v>4272</v>
      </c>
      <c r="N40" s="105">
        <v>1907</v>
      </c>
      <c r="O40" s="55">
        <f t="shared" si="3"/>
        <v>0.44639513108614232</v>
      </c>
      <c r="P40" s="104">
        <v>2823</v>
      </c>
      <c r="Q40" s="105">
        <v>1052</v>
      </c>
      <c r="R40" s="55">
        <f t="shared" si="4"/>
        <v>0.37265320580942263</v>
      </c>
      <c r="S40" s="104">
        <v>1297</v>
      </c>
      <c r="T40" s="105">
        <v>338</v>
      </c>
      <c r="U40" s="55">
        <f t="shared" si="5"/>
        <v>0.26060138781804165</v>
      </c>
      <c r="V40" s="104">
        <v>465</v>
      </c>
      <c r="W40" s="105">
        <v>77</v>
      </c>
      <c r="X40" s="55">
        <f t="shared" si="6"/>
        <v>0.16559139784946236</v>
      </c>
      <c r="Y40" s="104">
        <f t="shared" si="7"/>
        <v>13391</v>
      </c>
      <c r="Z40" s="105">
        <f t="shared" si="7"/>
        <v>5454</v>
      </c>
      <c r="AA40" s="55">
        <f t="shared" si="8"/>
        <v>0.40728847733552387</v>
      </c>
      <c r="AB40" s="57"/>
      <c r="AC40" s="160" t="s">
        <v>6</v>
      </c>
      <c r="AD40" s="158">
        <f t="shared" si="9"/>
        <v>0.2</v>
      </c>
      <c r="AF40" s="32" t="str">
        <f t="shared" si="11"/>
        <v>熊取町</v>
      </c>
      <c r="AG40" s="99">
        <f t="shared" si="12"/>
        <v>0.16216216216216217</v>
      </c>
      <c r="AH40" s="57"/>
      <c r="AI40" s="124">
        <f t="shared" si="10"/>
        <v>0.19011502637138958</v>
      </c>
      <c r="AJ40" s="106">
        <v>0</v>
      </c>
    </row>
    <row r="41" spans="2:36" s="51" customFormat="1">
      <c r="B41" s="54">
        <v>37</v>
      </c>
      <c r="C41" s="47" t="s">
        <v>3</v>
      </c>
      <c r="D41" s="104">
        <v>15</v>
      </c>
      <c r="E41" s="105">
        <v>2</v>
      </c>
      <c r="F41" s="55">
        <f t="shared" si="0"/>
        <v>0.13333333333333333</v>
      </c>
      <c r="G41" s="104">
        <v>97</v>
      </c>
      <c r="H41" s="105">
        <v>28</v>
      </c>
      <c r="I41" s="55">
        <f t="shared" si="1"/>
        <v>0.28865979381443296</v>
      </c>
      <c r="J41" s="104">
        <v>14094</v>
      </c>
      <c r="K41" s="105">
        <v>5354</v>
      </c>
      <c r="L41" s="55">
        <f t="shared" si="2"/>
        <v>0.37987796225344117</v>
      </c>
      <c r="M41" s="104">
        <v>13141</v>
      </c>
      <c r="N41" s="105">
        <v>4573</v>
      </c>
      <c r="O41" s="55">
        <f t="shared" si="3"/>
        <v>0.34799482535575677</v>
      </c>
      <c r="P41" s="104">
        <v>8630</v>
      </c>
      <c r="Q41" s="105">
        <v>2330</v>
      </c>
      <c r="R41" s="55">
        <f t="shared" si="4"/>
        <v>0.26998841251448435</v>
      </c>
      <c r="S41" s="104">
        <v>3509</v>
      </c>
      <c r="T41" s="105">
        <v>625</v>
      </c>
      <c r="U41" s="55">
        <f t="shared" si="5"/>
        <v>0.17811342262752922</v>
      </c>
      <c r="V41" s="104">
        <v>1139</v>
      </c>
      <c r="W41" s="105">
        <v>127</v>
      </c>
      <c r="X41" s="55">
        <f t="shared" si="6"/>
        <v>0.11150131694468832</v>
      </c>
      <c r="Y41" s="104">
        <f t="shared" si="7"/>
        <v>40625</v>
      </c>
      <c r="Z41" s="105">
        <f t="shared" si="7"/>
        <v>13039</v>
      </c>
      <c r="AA41" s="55">
        <f t="shared" si="8"/>
        <v>0.32096000000000002</v>
      </c>
      <c r="AB41" s="57"/>
      <c r="AC41" s="160" t="s">
        <v>52</v>
      </c>
      <c r="AD41" s="158">
        <f t="shared" si="9"/>
        <v>0.16393442622950818</v>
      </c>
      <c r="AF41" s="32" t="str">
        <f t="shared" si="11"/>
        <v>交野市</v>
      </c>
      <c r="AG41" s="99">
        <f t="shared" si="12"/>
        <v>0.15862269078247412</v>
      </c>
      <c r="AH41" s="57"/>
      <c r="AI41" s="124">
        <f t="shared" si="10"/>
        <v>0.19011502637138958</v>
      </c>
      <c r="AJ41" s="106">
        <v>0</v>
      </c>
    </row>
    <row r="42" spans="2:36" s="51" customFormat="1">
      <c r="B42" s="54">
        <v>38</v>
      </c>
      <c r="C42" s="97" t="s">
        <v>45</v>
      </c>
      <c r="D42" s="104">
        <v>16</v>
      </c>
      <c r="E42" s="105">
        <v>1</v>
      </c>
      <c r="F42" s="55">
        <f t="shared" si="0"/>
        <v>6.25E-2</v>
      </c>
      <c r="G42" s="104">
        <v>46</v>
      </c>
      <c r="H42" s="105">
        <v>7</v>
      </c>
      <c r="I42" s="55">
        <f t="shared" si="1"/>
        <v>0.15217391304347827</v>
      </c>
      <c r="J42" s="104">
        <v>3028</v>
      </c>
      <c r="K42" s="105">
        <v>840</v>
      </c>
      <c r="L42" s="55">
        <f t="shared" si="2"/>
        <v>0.27741083223249668</v>
      </c>
      <c r="M42" s="104">
        <v>2692</v>
      </c>
      <c r="N42" s="105">
        <v>670</v>
      </c>
      <c r="O42" s="55">
        <f t="shared" si="3"/>
        <v>0.24888558692421991</v>
      </c>
      <c r="P42" s="104">
        <v>1674</v>
      </c>
      <c r="Q42" s="105">
        <v>329</v>
      </c>
      <c r="R42" s="55">
        <f t="shared" si="4"/>
        <v>0.1965352449223417</v>
      </c>
      <c r="S42" s="104">
        <v>666</v>
      </c>
      <c r="T42" s="105">
        <v>90</v>
      </c>
      <c r="U42" s="55">
        <f t="shared" si="5"/>
        <v>0.13513513513513514</v>
      </c>
      <c r="V42" s="104">
        <v>202</v>
      </c>
      <c r="W42" s="105">
        <v>20</v>
      </c>
      <c r="X42" s="55">
        <f t="shared" si="6"/>
        <v>9.9009900990099015E-2</v>
      </c>
      <c r="Y42" s="104">
        <f t="shared" si="7"/>
        <v>8324</v>
      </c>
      <c r="Z42" s="105">
        <f t="shared" si="7"/>
        <v>1957</v>
      </c>
      <c r="AA42" s="55">
        <f t="shared" si="8"/>
        <v>0.23510331571359924</v>
      </c>
      <c r="AB42" s="57"/>
      <c r="AC42" s="160" t="s">
        <v>53</v>
      </c>
      <c r="AD42" s="158">
        <f t="shared" si="9"/>
        <v>0.16216216216216217</v>
      </c>
      <c r="AF42" s="32" t="str">
        <f t="shared" si="11"/>
        <v>摂津市</v>
      </c>
      <c r="AG42" s="99">
        <f t="shared" si="12"/>
        <v>0.15558713082309955</v>
      </c>
      <c r="AH42" s="57"/>
      <c r="AI42" s="124">
        <f t="shared" si="10"/>
        <v>0.19011502637138958</v>
      </c>
      <c r="AJ42" s="106">
        <v>0</v>
      </c>
    </row>
    <row r="43" spans="2:36" s="51" customFormat="1">
      <c r="B43" s="54">
        <v>39</v>
      </c>
      <c r="C43" s="97" t="s">
        <v>8</v>
      </c>
      <c r="D43" s="104">
        <v>40</v>
      </c>
      <c r="E43" s="105">
        <v>4</v>
      </c>
      <c r="F43" s="55">
        <f t="shared" si="0"/>
        <v>0.1</v>
      </c>
      <c r="G43" s="104">
        <v>125</v>
      </c>
      <c r="H43" s="105">
        <v>25</v>
      </c>
      <c r="I43" s="55">
        <f t="shared" si="1"/>
        <v>0.2</v>
      </c>
      <c r="J43" s="104">
        <v>18132</v>
      </c>
      <c r="K43" s="105">
        <v>6384</v>
      </c>
      <c r="L43" s="55">
        <f t="shared" si="2"/>
        <v>0.35208471211118464</v>
      </c>
      <c r="M43" s="104">
        <v>16333</v>
      </c>
      <c r="N43" s="105">
        <v>5024</v>
      </c>
      <c r="O43" s="55">
        <f t="shared" si="3"/>
        <v>0.30759811424722955</v>
      </c>
      <c r="P43" s="104">
        <v>9661</v>
      </c>
      <c r="Q43" s="105">
        <v>2308</v>
      </c>
      <c r="R43" s="55">
        <f t="shared" si="4"/>
        <v>0.23889866473449953</v>
      </c>
      <c r="S43" s="104">
        <v>4107</v>
      </c>
      <c r="T43" s="105">
        <v>634</v>
      </c>
      <c r="U43" s="55">
        <f t="shared" si="5"/>
        <v>0.15437058680301924</v>
      </c>
      <c r="V43" s="104">
        <v>1232</v>
      </c>
      <c r="W43" s="105">
        <v>81</v>
      </c>
      <c r="X43" s="55">
        <f t="shared" si="6"/>
        <v>6.5746753246753248E-2</v>
      </c>
      <c r="Y43" s="104">
        <f t="shared" si="7"/>
        <v>49630</v>
      </c>
      <c r="Z43" s="105">
        <f t="shared" si="7"/>
        <v>14460</v>
      </c>
      <c r="AA43" s="55">
        <f t="shared" si="8"/>
        <v>0.29135603465645776</v>
      </c>
      <c r="AB43" s="57"/>
      <c r="AC43" s="160" t="s">
        <v>54</v>
      </c>
      <c r="AD43" s="158">
        <f t="shared" si="9"/>
        <v>0.22035676810073451</v>
      </c>
      <c r="AF43" s="32" t="str">
        <f t="shared" si="11"/>
        <v>松原市</v>
      </c>
      <c r="AG43" s="99">
        <f t="shared" si="12"/>
        <v>0.14192639549216413</v>
      </c>
      <c r="AH43" s="57"/>
      <c r="AI43" s="124">
        <f t="shared" si="10"/>
        <v>0.19011502637138958</v>
      </c>
      <c r="AJ43" s="106">
        <v>0</v>
      </c>
    </row>
    <row r="44" spans="2:36" s="51" customFormat="1">
      <c r="B44" s="54">
        <v>40</v>
      </c>
      <c r="C44" s="97" t="s">
        <v>46</v>
      </c>
      <c r="D44" s="104">
        <v>46</v>
      </c>
      <c r="E44" s="105">
        <v>3</v>
      </c>
      <c r="F44" s="55">
        <f t="shared" si="0"/>
        <v>6.5217391304347824E-2</v>
      </c>
      <c r="G44" s="104">
        <v>124</v>
      </c>
      <c r="H44" s="105">
        <v>18</v>
      </c>
      <c r="I44" s="55">
        <f t="shared" si="1"/>
        <v>0.14516129032258066</v>
      </c>
      <c r="J44" s="104">
        <v>3677</v>
      </c>
      <c r="K44" s="105">
        <v>864</v>
      </c>
      <c r="L44" s="55">
        <f t="shared" si="2"/>
        <v>0.23497416372042426</v>
      </c>
      <c r="M44" s="104">
        <v>3318</v>
      </c>
      <c r="N44" s="105">
        <v>653</v>
      </c>
      <c r="O44" s="55">
        <f t="shared" si="3"/>
        <v>0.1968053044002411</v>
      </c>
      <c r="P44" s="104">
        <v>2138</v>
      </c>
      <c r="Q44" s="105">
        <v>285</v>
      </c>
      <c r="R44" s="55">
        <f t="shared" si="4"/>
        <v>0.13330215154349859</v>
      </c>
      <c r="S44" s="104">
        <v>885</v>
      </c>
      <c r="T44" s="105">
        <v>83</v>
      </c>
      <c r="U44" s="55">
        <f t="shared" si="5"/>
        <v>9.3785310734463279E-2</v>
      </c>
      <c r="V44" s="104">
        <v>246</v>
      </c>
      <c r="W44" s="105">
        <v>19</v>
      </c>
      <c r="X44" s="55">
        <f t="shared" si="6"/>
        <v>7.7235772357723581E-2</v>
      </c>
      <c r="Y44" s="104">
        <f t="shared" si="7"/>
        <v>10434</v>
      </c>
      <c r="Z44" s="105">
        <f t="shared" si="7"/>
        <v>1925</v>
      </c>
      <c r="AA44" s="55">
        <f t="shared" si="8"/>
        <v>0.18449300364193982</v>
      </c>
      <c r="AB44" s="57"/>
      <c r="AC44" s="160" t="s">
        <v>55</v>
      </c>
      <c r="AD44" s="158">
        <f t="shared" si="9"/>
        <v>9.7227097227097228E-2</v>
      </c>
      <c r="AF44" s="32" t="str">
        <f t="shared" si="11"/>
        <v>守口市</v>
      </c>
      <c r="AG44" s="99">
        <f t="shared" si="12"/>
        <v>0.12353429490505344</v>
      </c>
      <c r="AH44" s="57"/>
      <c r="AI44" s="124">
        <f t="shared" si="10"/>
        <v>0.19011502637138958</v>
      </c>
      <c r="AJ44" s="106">
        <v>0</v>
      </c>
    </row>
    <row r="45" spans="2:36" s="51" customFormat="1">
      <c r="B45" s="54">
        <v>41</v>
      </c>
      <c r="C45" s="97" t="s">
        <v>13</v>
      </c>
      <c r="D45" s="104">
        <v>13</v>
      </c>
      <c r="E45" s="105">
        <v>2</v>
      </c>
      <c r="F45" s="55">
        <f t="shared" si="0"/>
        <v>0.15384615384615385</v>
      </c>
      <c r="G45" s="104">
        <v>97</v>
      </c>
      <c r="H45" s="105">
        <v>11</v>
      </c>
      <c r="I45" s="55">
        <f t="shared" si="1"/>
        <v>0.1134020618556701</v>
      </c>
      <c r="J45" s="104">
        <v>6946</v>
      </c>
      <c r="K45" s="105">
        <v>1156</v>
      </c>
      <c r="L45" s="55">
        <f t="shared" si="2"/>
        <v>0.16642672041462711</v>
      </c>
      <c r="M45" s="104">
        <v>6589</v>
      </c>
      <c r="N45" s="105">
        <v>806</v>
      </c>
      <c r="O45" s="55">
        <f t="shared" si="3"/>
        <v>0.12232508726665654</v>
      </c>
      <c r="P45" s="104">
        <v>3764</v>
      </c>
      <c r="Q45" s="105">
        <v>320</v>
      </c>
      <c r="R45" s="55">
        <f t="shared" si="4"/>
        <v>8.501594048884166E-2</v>
      </c>
      <c r="S45" s="104">
        <v>1425</v>
      </c>
      <c r="T45" s="105">
        <v>71</v>
      </c>
      <c r="U45" s="55">
        <f t="shared" si="5"/>
        <v>4.9824561403508771E-2</v>
      </c>
      <c r="V45" s="104">
        <v>440</v>
      </c>
      <c r="W45" s="105">
        <v>15</v>
      </c>
      <c r="X45" s="55">
        <f t="shared" si="6"/>
        <v>3.4090909090909088E-2</v>
      </c>
      <c r="Y45" s="104">
        <f t="shared" si="7"/>
        <v>19274</v>
      </c>
      <c r="Z45" s="105">
        <f t="shared" si="7"/>
        <v>2381</v>
      </c>
      <c r="AA45" s="55">
        <f t="shared" si="8"/>
        <v>0.12353429490505344</v>
      </c>
      <c r="AB45" s="57"/>
      <c r="AC45" s="160" t="s">
        <v>31</v>
      </c>
      <c r="AD45" s="158">
        <f t="shared" si="9"/>
        <v>0.24802705749718151</v>
      </c>
      <c r="AF45" s="32" t="str">
        <f t="shared" si="11"/>
        <v>阪南市</v>
      </c>
      <c r="AG45" s="99">
        <f t="shared" si="12"/>
        <v>0.12217194570135746</v>
      </c>
      <c r="AH45" s="57"/>
      <c r="AI45" s="124">
        <f t="shared" si="10"/>
        <v>0.19011502637138958</v>
      </c>
      <c r="AJ45" s="106">
        <v>0</v>
      </c>
    </row>
    <row r="46" spans="2:36" s="51" customFormat="1">
      <c r="B46" s="54">
        <v>42</v>
      </c>
      <c r="C46" s="97" t="s">
        <v>14</v>
      </c>
      <c r="D46" s="104">
        <v>103</v>
      </c>
      <c r="E46" s="105">
        <v>20</v>
      </c>
      <c r="F46" s="55">
        <f t="shared" si="0"/>
        <v>0.1941747572815534</v>
      </c>
      <c r="G46" s="104">
        <v>314</v>
      </c>
      <c r="H46" s="105">
        <v>34</v>
      </c>
      <c r="I46" s="55">
        <f t="shared" si="1"/>
        <v>0.10828025477707007</v>
      </c>
      <c r="J46" s="104">
        <v>19391</v>
      </c>
      <c r="K46" s="105">
        <v>4891</v>
      </c>
      <c r="L46" s="55">
        <f t="shared" si="2"/>
        <v>0.25223041617245112</v>
      </c>
      <c r="M46" s="104">
        <v>16388</v>
      </c>
      <c r="N46" s="105">
        <v>3212</v>
      </c>
      <c r="O46" s="55">
        <f t="shared" si="3"/>
        <v>0.19599707102758115</v>
      </c>
      <c r="P46" s="104">
        <v>9449</v>
      </c>
      <c r="Q46" s="105">
        <v>1171</v>
      </c>
      <c r="R46" s="55">
        <f t="shared" si="4"/>
        <v>0.1239284580378876</v>
      </c>
      <c r="S46" s="104">
        <v>3920</v>
      </c>
      <c r="T46" s="105">
        <v>274</v>
      </c>
      <c r="U46" s="55">
        <f t="shared" si="5"/>
        <v>6.9897959183673475E-2</v>
      </c>
      <c r="V46" s="104">
        <v>1291</v>
      </c>
      <c r="W46" s="105">
        <v>35</v>
      </c>
      <c r="X46" s="55">
        <f t="shared" si="6"/>
        <v>2.7110766847405113E-2</v>
      </c>
      <c r="Y46" s="104">
        <f t="shared" si="7"/>
        <v>50856</v>
      </c>
      <c r="Z46" s="105">
        <f t="shared" si="7"/>
        <v>9637</v>
      </c>
      <c r="AA46" s="55">
        <f t="shared" si="8"/>
        <v>0.18949583136699702</v>
      </c>
      <c r="AB46" s="57"/>
      <c r="AC46" s="160" t="s">
        <v>32</v>
      </c>
      <c r="AD46" s="158">
        <f t="shared" si="9"/>
        <v>0.23730964467005075</v>
      </c>
      <c r="AF46" s="32" t="str">
        <f t="shared" si="11"/>
        <v>大阪市</v>
      </c>
      <c r="AG46" s="99">
        <f t="shared" si="12"/>
        <v>0.11919904158822522</v>
      </c>
      <c r="AH46" s="57"/>
      <c r="AI46" s="124">
        <f t="shared" si="10"/>
        <v>0.19011502637138958</v>
      </c>
      <c r="AJ46" s="106">
        <v>0</v>
      </c>
    </row>
    <row r="47" spans="2:36" s="51" customFormat="1">
      <c r="B47" s="54">
        <v>43</v>
      </c>
      <c r="C47" s="97" t="s">
        <v>9</v>
      </c>
      <c r="D47" s="104">
        <v>65</v>
      </c>
      <c r="E47" s="105">
        <v>4</v>
      </c>
      <c r="F47" s="55">
        <f t="shared" si="0"/>
        <v>6.1538461538461542E-2</v>
      </c>
      <c r="G47" s="104">
        <v>166</v>
      </c>
      <c r="H47" s="105">
        <v>23</v>
      </c>
      <c r="I47" s="55">
        <f t="shared" si="1"/>
        <v>0.13855421686746988</v>
      </c>
      <c r="J47" s="104">
        <v>11414</v>
      </c>
      <c r="K47" s="105">
        <v>3294</v>
      </c>
      <c r="L47" s="55">
        <f t="shared" si="2"/>
        <v>0.28859295601892415</v>
      </c>
      <c r="M47" s="104">
        <v>9781</v>
      </c>
      <c r="N47" s="105">
        <v>2513</v>
      </c>
      <c r="O47" s="55">
        <f t="shared" si="3"/>
        <v>0.25692669461200285</v>
      </c>
      <c r="P47" s="104">
        <v>5855</v>
      </c>
      <c r="Q47" s="105">
        <v>1088</v>
      </c>
      <c r="R47" s="55">
        <f t="shared" si="4"/>
        <v>0.18582408198121264</v>
      </c>
      <c r="S47" s="104">
        <v>2480</v>
      </c>
      <c r="T47" s="105">
        <v>261</v>
      </c>
      <c r="U47" s="55">
        <f t="shared" si="5"/>
        <v>0.10524193548387097</v>
      </c>
      <c r="V47" s="104">
        <v>822</v>
      </c>
      <c r="W47" s="105">
        <v>42</v>
      </c>
      <c r="X47" s="55">
        <f t="shared" si="6"/>
        <v>5.1094890510948905E-2</v>
      </c>
      <c r="Y47" s="104">
        <f t="shared" si="7"/>
        <v>30583</v>
      </c>
      <c r="Z47" s="105">
        <f t="shared" si="7"/>
        <v>7225</v>
      </c>
      <c r="AA47" s="55">
        <f t="shared" si="8"/>
        <v>0.23624235686492495</v>
      </c>
      <c r="AB47" s="57"/>
      <c r="AC47" s="160" t="s">
        <v>33</v>
      </c>
      <c r="AD47" s="158">
        <f t="shared" si="9"/>
        <v>0.31144465290806755</v>
      </c>
      <c r="AF47" s="32" t="str">
        <f>INDEX($AC$5:$AC$47,MATCH(AG47,AD$5:AD$47,0))</f>
        <v>岬町</v>
      </c>
      <c r="AG47" s="99">
        <f t="shared" si="12"/>
        <v>9.7227097227097228E-2</v>
      </c>
      <c r="AH47" s="57"/>
      <c r="AI47" s="124">
        <f t="shared" si="10"/>
        <v>0.19011502637138958</v>
      </c>
      <c r="AJ47" s="106">
        <v>999</v>
      </c>
    </row>
    <row r="48" spans="2:36" s="51" customFormat="1">
      <c r="B48" s="54">
        <v>44</v>
      </c>
      <c r="C48" s="97" t="s">
        <v>21</v>
      </c>
      <c r="D48" s="104">
        <v>26</v>
      </c>
      <c r="E48" s="105">
        <v>3</v>
      </c>
      <c r="F48" s="55">
        <f t="shared" si="0"/>
        <v>0.11538461538461539</v>
      </c>
      <c r="G48" s="104">
        <v>85</v>
      </c>
      <c r="H48" s="105">
        <v>9</v>
      </c>
      <c r="I48" s="55">
        <f t="shared" si="1"/>
        <v>0.10588235294117647</v>
      </c>
      <c r="J48" s="104">
        <v>12807</v>
      </c>
      <c r="K48" s="105">
        <v>3668</v>
      </c>
      <c r="L48" s="55">
        <f t="shared" si="2"/>
        <v>0.28640587178886545</v>
      </c>
      <c r="M48" s="104">
        <v>11571</v>
      </c>
      <c r="N48" s="105">
        <v>2790</v>
      </c>
      <c r="O48" s="55">
        <f t="shared" si="3"/>
        <v>0.24112004148301788</v>
      </c>
      <c r="P48" s="104">
        <v>6760</v>
      </c>
      <c r="Q48" s="105">
        <v>1192</v>
      </c>
      <c r="R48" s="55">
        <f t="shared" si="4"/>
        <v>0.17633136094674556</v>
      </c>
      <c r="S48" s="104">
        <v>2608</v>
      </c>
      <c r="T48" s="105">
        <v>331</v>
      </c>
      <c r="U48" s="55">
        <f t="shared" si="5"/>
        <v>0.12691717791411042</v>
      </c>
      <c r="V48" s="104">
        <v>794</v>
      </c>
      <c r="W48" s="105">
        <v>61</v>
      </c>
      <c r="X48" s="55">
        <f t="shared" si="6"/>
        <v>7.6826196473551642E-2</v>
      </c>
      <c r="Y48" s="104">
        <f t="shared" si="7"/>
        <v>34651</v>
      </c>
      <c r="Z48" s="105">
        <f t="shared" si="7"/>
        <v>8054</v>
      </c>
      <c r="AA48" s="55">
        <f t="shared" si="8"/>
        <v>0.23243196444547054</v>
      </c>
      <c r="AB48" s="57"/>
      <c r="AC48" s="57"/>
      <c r="AD48" s="57"/>
      <c r="AF48" s="4"/>
      <c r="AG48" s="150"/>
      <c r="AH48" s="57"/>
      <c r="AI48" s="150"/>
      <c r="AJ48" s="151"/>
    </row>
    <row r="49" spans="2:36" s="51" customFormat="1">
      <c r="B49" s="54">
        <v>45</v>
      </c>
      <c r="C49" s="97" t="s">
        <v>47</v>
      </c>
      <c r="D49" s="104">
        <v>43</v>
      </c>
      <c r="E49" s="105">
        <v>5</v>
      </c>
      <c r="F49" s="55">
        <f t="shared" si="0"/>
        <v>0.11627906976744186</v>
      </c>
      <c r="G49" s="104">
        <v>146</v>
      </c>
      <c r="H49" s="105">
        <v>16</v>
      </c>
      <c r="I49" s="55">
        <f t="shared" si="1"/>
        <v>0.1095890410958904</v>
      </c>
      <c r="J49" s="104">
        <v>4144</v>
      </c>
      <c r="K49" s="105">
        <v>925</v>
      </c>
      <c r="L49" s="55">
        <f t="shared" si="2"/>
        <v>0.22321428571428573</v>
      </c>
      <c r="M49" s="104">
        <v>3907</v>
      </c>
      <c r="N49" s="105">
        <v>718</v>
      </c>
      <c r="O49" s="55">
        <f t="shared" si="3"/>
        <v>0.1837727156385974</v>
      </c>
      <c r="P49" s="104">
        <v>2373</v>
      </c>
      <c r="Q49" s="105">
        <v>246</v>
      </c>
      <c r="R49" s="55">
        <f t="shared" si="4"/>
        <v>0.10366624525916561</v>
      </c>
      <c r="S49" s="104">
        <v>993</v>
      </c>
      <c r="T49" s="105">
        <v>72</v>
      </c>
      <c r="U49" s="55">
        <f t="shared" si="5"/>
        <v>7.2507552870090641E-2</v>
      </c>
      <c r="V49" s="104">
        <v>265</v>
      </c>
      <c r="W49" s="105">
        <v>9</v>
      </c>
      <c r="X49" s="55">
        <f t="shared" si="6"/>
        <v>3.3962264150943396E-2</v>
      </c>
      <c r="Y49" s="104">
        <f t="shared" si="7"/>
        <v>11871</v>
      </c>
      <c r="Z49" s="105">
        <f t="shared" si="7"/>
        <v>1991</v>
      </c>
      <c r="AA49" s="55">
        <f t="shared" si="8"/>
        <v>0.16771965293572572</v>
      </c>
      <c r="AB49" s="57"/>
      <c r="AC49" s="57"/>
      <c r="AD49" s="57"/>
      <c r="AF49" s="4"/>
      <c r="AG49" s="150"/>
      <c r="AH49" s="57"/>
      <c r="AI49" s="150"/>
      <c r="AJ49" s="151"/>
    </row>
    <row r="50" spans="2:36" s="51" customFormat="1">
      <c r="B50" s="54">
        <v>46</v>
      </c>
      <c r="C50" s="97" t="s">
        <v>25</v>
      </c>
      <c r="D50" s="104">
        <v>48</v>
      </c>
      <c r="E50" s="105">
        <v>7</v>
      </c>
      <c r="F50" s="55">
        <f t="shared" si="0"/>
        <v>0.14583333333333334</v>
      </c>
      <c r="G50" s="104">
        <v>114</v>
      </c>
      <c r="H50" s="105">
        <v>22</v>
      </c>
      <c r="I50" s="55">
        <f t="shared" si="1"/>
        <v>0.19298245614035087</v>
      </c>
      <c r="J50" s="104">
        <v>5317</v>
      </c>
      <c r="K50" s="105">
        <v>1835</v>
      </c>
      <c r="L50" s="55">
        <f t="shared" si="2"/>
        <v>0.34511942824901259</v>
      </c>
      <c r="M50" s="104">
        <v>4763</v>
      </c>
      <c r="N50" s="105">
        <v>1416</v>
      </c>
      <c r="O50" s="55">
        <f t="shared" si="3"/>
        <v>0.29729162292672684</v>
      </c>
      <c r="P50" s="104">
        <v>2985</v>
      </c>
      <c r="Q50" s="105">
        <v>685</v>
      </c>
      <c r="R50" s="55">
        <f t="shared" si="4"/>
        <v>0.22948073701842547</v>
      </c>
      <c r="S50" s="104">
        <v>1280</v>
      </c>
      <c r="T50" s="105">
        <v>211</v>
      </c>
      <c r="U50" s="55">
        <f t="shared" si="5"/>
        <v>0.16484375000000001</v>
      </c>
      <c r="V50" s="104">
        <v>434</v>
      </c>
      <c r="W50" s="105">
        <v>29</v>
      </c>
      <c r="X50" s="55">
        <f t="shared" si="6"/>
        <v>6.6820276497695855E-2</v>
      </c>
      <c r="Y50" s="104">
        <f t="shared" si="7"/>
        <v>14941</v>
      </c>
      <c r="Z50" s="105">
        <f t="shared" si="7"/>
        <v>4205</v>
      </c>
      <c r="AA50" s="55">
        <f t="shared" si="8"/>
        <v>0.28144033197242485</v>
      </c>
      <c r="AB50" s="57"/>
      <c r="AC50" s="57"/>
      <c r="AD50" s="57"/>
      <c r="AF50" s="4"/>
      <c r="AG50" s="150"/>
      <c r="AH50" s="57"/>
      <c r="AI50" s="150"/>
      <c r="AJ50" s="151"/>
    </row>
    <row r="51" spans="2:36" s="51" customFormat="1">
      <c r="B51" s="54">
        <v>47</v>
      </c>
      <c r="C51" s="97" t="s">
        <v>15</v>
      </c>
      <c r="D51" s="104">
        <v>56</v>
      </c>
      <c r="E51" s="105">
        <v>16</v>
      </c>
      <c r="F51" s="55">
        <f t="shared" si="0"/>
        <v>0.2857142857142857</v>
      </c>
      <c r="G51" s="104">
        <v>167</v>
      </c>
      <c r="H51" s="105">
        <v>41</v>
      </c>
      <c r="I51" s="55">
        <f t="shared" si="1"/>
        <v>0.24550898203592814</v>
      </c>
      <c r="J51" s="104">
        <v>12239</v>
      </c>
      <c r="K51" s="105">
        <v>3752</v>
      </c>
      <c r="L51" s="55">
        <f t="shared" si="2"/>
        <v>0.30656099354522426</v>
      </c>
      <c r="M51" s="104">
        <v>10315</v>
      </c>
      <c r="N51" s="105">
        <v>2808</v>
      </c>
      <c r="O51" s="55">
        <f t="shared" si="3"/>
        <v>0.27222491517207947</v>
      </c>
      <c r="P51" s="104">
        <v>5664</v>
      </c>
      <c r="Q51" s="105">
        <v>1279</v>
      </c>
      <c r="R51" s="55">
        <f t="shared" si="4"/>
        <v>0.22581214689265536</v>
      </c>
      <c r="S51" s="104">
        <v>2068</v>
      </c>
      <c r="T51" s="105">
        <v>297</v>
      </c>
      <c r="U51" s="55">
        <f t="shared" si="5"/>
        <v>0.14361702127659576</v>
      </c>
      <c r="V51" s="104">
        <v>648</v>
      </c>
      <c r="W51" s="105">
        <v>50</v>
      </c>
      <c r="X51" s="55">
        <f t="shared" si="6"/>
        <v>7.716049382716049E-2</v>
      </c>
      <c r="Y51" s="104">
        <f t="shared" si="7"/>
        <v>31157</v>
      </c>
      <c r="Z51" s="105">
        <f t="shared" si="7"/>
        <v>8243</v>
      </c>
      <c r="AA51" s="55">
        <f t="shared" si="8"/>
        <v>0.26456334050133196</v>
      </c>
      <c r="AB51" s="57"/>
      <c r="AC51" s="57"/>
      <c r="AD51" s="57"/>
      <c r="AF51" s="4"/>
      <c r="AG51" s="150"/>
      <c r="AH51" s="57"/>
      <c r="AI51" s="150"/>
      <c r="AJ51" s="151"/>
    </row>
    <row r="52" spans="2:36" s="51" customFormat="1">
      <c r="B52" s="54">
        <v>48</v>
      </c>
      <c r="C52" s="97" t="s">
        <v>26</v>
      </c>
      <c r="D52" s="104">
        <v>10</v>
      </c>
      <c r="E52" s="105">
        <v>1</v>
      </c>
      <c r="F52" s="55">
        <f t="shared" si="0"/>
        <v>0.1</v>
      </c>
      <c r="G52" s="104">
        <v>97</v>
      </c>
      <c r="H52" s="105">
        <v>18</v>
      </c>
      <c r="I52" s="55">
        <f t="shared" si="1"/>
        <v>0.18556701030927836</v>
      </c>
      <c r="J52" s="104">
        <v>6230</v>
      </c>
      <c r="K52" s="105">
        <v>2212</v>
      </c>
      <c r="L52" s="55">
        <f t="shared" si="2"/>
        <v>0.35505617977528092</v>
      </c>
      <c r="M52" s="104">
        <v>5206</v>
      </c>
      <c r="N52" s="105">
        <v>1587</v>
      </c>
      <c r="O52" s="55">
        <f t="shared" si="3"/>
        <v>0.30484056857472147</v>
      </c>
      <c r="P52" s="104">
        <v>3157</v>
      </c>
      <c r="Q52" s="105">
        <v>690</v>
      </c>
      <c r="R52" s="55">
        <f t="shared" si="4"/>
        <v>0.21856192587899906</v>
      </c>
      <c r="S52" s="104">
        <v>1505</v>
      </c>
      <c r="T52" s="105">
        <v>174</v>
      </c>
      <c r="U52" s="55">
        <f t="shared" si="5"/>
        <v>0.11561461794019934</v>
      </c>
      <c r="V52" s="104">
        <v>448</v>
      </c>
      <c r="W52" s="105">
        <v>30</v>
      </c>
      <c r="X52" s="55">
        <f t="shared" si="6"/>
        <v>6.6964285714285712E-2</v>
      </c>
      <c r="Y52" s="104">
        <f t="shared" si="7"/>
        <v>16653</v>
      </c>
      <c r="Z52" s="105">
        <f t="shared" si="7"/>
        <v>4712</v>
      </c>
      <c r="AA52" s="55">
        <f t="shared" si="8"/>
        <v>0.2829520206569387</v>
      </c>
      <c r="AB52" s="57"/>
      <c r="AC52" s="57"/>
      <c r="AD52" s="57"/>
      <c r="AF52" s="4"/>
      <c r="AG52" s="150"/>
      <c r="AH52" s="57"/>
      <c r="AI52" s="150"/>
      <c r="AJ52" s="151"/>
    </row>
    <row r="53" spans="2:36" s="51" customFormat="1">
      <c r="B53" s="54">
        <v>49</v>
      </c>
      <c r="C53" s="97" t="s">
        <v>27</v>
      </c>
      <c r="D53" s="104">
        <v>6</v>
      </c>
      <c r="E53" s="105">
        <v>0</v>
      </c>
      <c r="F53" s="55">
        <f t="shared" si="0"/>
        <v>0</v>
      </c>
      <c r="G53" s="104">
        <v>26</v>
      </c>
      <c r="H53" s="105">
        <v>5</v>
      </c>
      <c r="I53" s="55">
        <f t="shared" si="1"/>
        <v>0.19230769230769232</v>
      </c>
      <c r="J53" s="104">
        <v>6409</v>
      </c>
      <c r="K53" s="105">
        <v>1217</v>
      </c>
      <c r="L53" s="55">
        <f t="shared" si="2"/>
        <v>0.18988921828678421</v>
      </c>
      <c r="M53" s="104">
        <v>5886</v>
      </c>
      <c r="N53" s="105">
        <v>806</v>
      </c>
      <c r="O53" s="55">
        <f t="shared" si="3"/>
        <v>0.13693510023785252</v>
      </c>
      <c r="P53" s="104">
        <v>3121</v>
      </c>
      <c r="Q53" s="105">
        <v>314</v>
      </c>
      <c r="R53" s="55">
        <f t="shared" si="4"/>
        <v>0.10060877923742391</v>
      </c>
      <c r="S53" s="104">
        <v>1211</v>
      </c>
      <c r="T53" s="105">
        <v>68</v>
      </c>
      <c r="U53" s="55">
        <f t="shared" si="5"/>
        <v>5.615194054500413E-2</v>
      </c>
      <c r="V53" s="104">
        <v>378</v>
      </c>
      <c r="W53" s="105">
        <v>8</v>
      </c>
      <c r="X53" s="55">
        <f t="shared" si="6"/>
        <v>2.1164021164021163E-2</v>
      </c>
      <c r="Y53" s="104">
        <f t="shared" si="7"/>
        <v>17037</v>
      </c>
      <c r="Z53" s="105">
        <f t="shared" si="7"/>
        <v>2418</v>
      </c>
      <c r="AA53" s="55">
        <f t="shared" si="8"/>
        <v>0.14192639549216413</v>
      </c>
      <c r="AB53" s="57"/>
      <c r="AC53" s="57"/>
      <c r="AD53" s="57"/>
      <c r="AF53" s="4"/>
      <c r="AG53" s="150"/>
      <c r="AH53" s="57"/>
      <c r="AI53" s="150"/>
      <c r="AJ53" s="151"/>
    </row>
    <row r="54" spans="2:36" s="51" customFormat="1">
      <c r="B54" s="54">
        <v>50</v>
      </c>
      <c r="C54" s="97" t="s">
        <v>16</v>
      </c>
      <c r="D54" s="104">
        <v>25</v>
      </c>
      <c r="E54" s="105">
        <v>3</v>
      </c>
      <c r="F54" s="55">
        <f t="shared" si="0"/>
        <v>0.12</v>
      </c>
      <c r="G54" s="104">
        <v>131</v>
      </c>
      <c r="H54" s="105">
        <v>16</v>
      </c>
      <c r="I54" s="55">
        <f t="shared" si="1"/>
        <v>0.12213740458015267</v>
      </c>
      <c r="J54" s="104">
        <v>5835</v>
      </c>
      <c r="K54" s="105">
        <v>1526</v>
      </c>
      <c r="L54" s="55">
        <f t="shared" si="2"/>
        <v>0.26152527849185947</v>
      </c>
      <c r="M54" s="104">
        <v>5082</v>
      </c>
      <c r="N54" s="105">
        <v>1091</v>
      </c>
      <c r="O54" s="55">
        <f t="shared" si="3"/>
        <v>0.21467926013380559</v>
      </c>
      <c r="P54" s="104">
        <v>2663</v>
      </c>
      <c r="Q54" s="105">
        <v>412</v>
      </c>
      <c r="R54" s="55">
        <f t="shared" si="4"/>
        <v>0.15471273000375516</v>
      </c>
      <c r="S54" s="104">
        <v>959</v>
      </c>
      <c r="T54" s="105">
        <v>106</v>
      </c>
      <c r="U54" s="55">
        <f t="shared" si="5"/>
        <v>0.1105318039624609</v>
      </c>
      <c r="V54" s="104">
        <v>275</v>
      </c>
      <c r="W54" s="105">
        <v>20</v>
      </c>
      <c r="X54" s="55">
        <f t="shared" si="6"/>
        <v>7.2727272727272724E-2</v>
      </c>
      <c r="Y54" s="104">
        <f t="shared" si="7"/>
        <v>14970</v>
      </c>
      <c r="Z54" s="105">
        <f t="shared" si="7"/>
        <v>3174</v>
      </c>
      <c r="AA54" s="55">
        <f t="shared" si="8"/>
        <v>0.21202404809619238</v>
      </c>
      <c r="AB54" s="57"/>
      <c r="AC54" s="57"/>
      <c r="AD54" s="57"/>
      <c r="AF54" s="4"/>
      <c r="AG54" s="150"/>
      <c r="AH54" s="57"/>
      <c r="AI54" s="150"/>
      <c r="AJ54" s="151"/>
    </row>
    <row r="55" spans="2:36" s="51" customFormat="1">
      <c r="B55" s="54">
        <v>51</v>
      </c>
      <c r="C55" s="97" t="s">
        <v>48</v>
      </c>
      <c r="D55" s="104">
        <v>38</v>
      </c>
      <c r="E55" s="105">
        <v>8</v>
      </c>
      <c r="F55" s="55">
        <f t="shared" si="0"/>
        <v>0.21052631578947367</v>
      </c>
      <c r="G55" s="104">
        <v>144</v>
      </c>
      <c r="H55" s="105">
        <v>23</v>
      </c>
      <c r="I55" s="55">
        <f t="shared" si="1"/>
        <v>0.15972222222222221</v>
      </c>
      <c r="J55" s="104">
        <v>7354</v>
      </c>
      <c r="K55" s="105">
        <v>2647</v>
      </c>
      <c r="L55" s="55">
        <f t="shared" si="2"/>
        <v>0.35994016861571931</v>
      </c>
      <c r="M55" s="104">
        <v>6301</v>
      </c>
      <c r="N55" s="105">
        <v>2071</v>
      </c>
      <c r="O55" s="55">
        <f t="shared" si="3"/>
        <v>0.32867798762101252</v>
      </c>
      <c r="P55" s="104">
        <v>3591</v>
      </c>
      <c r="Q55" s="105">
        <v>888</v>
      </c>
      <c r="R55" s="55">
        <f t="shared" si="4"/>
        <v>0.24728487886382622</v>
      </c>
      <c r="S55" s="104">
        <v>1502</v>
      </c>
      <c r="T55" s="105">
        <v>263</v>
      </c>
      <c r="U55" s="55">
        <f t="shared" si="5"/>
        <v>0.17509986684420772</v>
      </c>
      <c r="V55" s="104">
        <v>508</v>
      </c>
      <c r="W55" s="105">
        <v>60</v>
      </c>
      <c r="X55" s="55">
        <f t="shared" si="6"/>
        <v>0.11811023622047244</v>
      </c>
      <c r="Y55" s="104">
        <f t="shared" si="7"/>
        <v>19438</v>
      </c>
      <c r="Z55" s="105">
        <f t="shared" si="7"/>
        <v>5960</v>
      </c>
      <c r="AA55" s="55">
        <f t="shared" si="8"/>
        <v>0.30661590698631547</v>
      </c>
      <c r="AB55" s="57"/>
      <c r="AC55" s="57"/>
      <c r="AD55" s="57"/>
      <c r="AF55" s="4"/>
      <c r="AG55" s="150"/>
      <c r="AH55" s="57"/>
      <c r="AI55" s="150"/>
      <c r="AJ55" s="151"/>
    </row>
    <row r="56" spans="2:36" s="51" customFormat="1">
      <c r="B56" s="54">
        <v>52</v>
      </c>
      <c r="C56" s="97" t="s">
        <v>4</v>
      </c>
      <c r="D56" s="104">
        <v>4</v>
      </c>
      <c r="E56" s="105">
        <v>0</v>
      </c>
      <c r="F56" s="55">
        <f t="shared" si="0"/>
        <v>0</v>
      </c>
      <c r="G56" s="104">
        <v>18</v>
      </c>
      <c r="H56" s="105">
        <v>4</v>
      </c>
      <c r="I56" s="55">
        <f t="shared" si="1"/>
        <v>0.22222222222222221</v>
      </c>
      <c r="J56" s="104">
        <v>5956</v>
      </c>
      <c r="K56" s="105">
        <v>1948</v>
      </c>
      <c r="L56" s="55">
        <f t="shared" si="2"/>
        <v>0.32706514439220952</v>
      </c>
      <c r="M56" s="104">
        <v>5141</v>
      </c>
      <c r="N56" s="105">
        <v>1427</v>
      </c>
      <c r="O56" s="55">
        <f t="shared" si="3"/>
        <v>0.27757245672048242</v>
      </c>
      <c r="P56" s="104">
        <v>3039</v>
      </c>
      <c r="Q56" s="105">
        <v>577</v>
      </c>
      <c r="R56" s="55">
        <f t="shared" si="4"/>
        <v>0.18986508719973674</v>
      </c>
      <c r="S56" s="104">
        <v>1446</v>
      </c>
      <c r="T56" s="105">
        <v>185</v>
      </c>
      <c r="U56" s="55">
        <f t="shared" si="5"/>
        <v>0.12793914246196403</v>
      </c>
      <c r="V56" s="104">
        <v>506</v>
      </c>
      <c r="W56" s="105">
        <v>39</v>
      </c>
      <c r="X56" s="55">
        <f t="shared" si="6"/>
        <v>7.7075098814229248E-2</v>
      </c>
      <c r="Y56" s="104">
        <f t="shared" si="7"/>
        <v>16110</v>
      </c>
      <c r="Z56" s="105">
        <f t="shared" si="7"/>
        <v>4180</v>
      </c>
      <c r="AA56" s="55">
        <f t="shared" si="8"/>
        <v>0.25946617008069522</v>
      </c>
      <c r="AB56" s="57"/>
      <c r="AC56" s="57"/>
      <c r="AD56" s="57"/>
      <c r="AF56" s="4"/>
      <c r="AG56" s="150"/>
      <c r="AH56" s="57"/>
      <c r="AI56" s="150"/>
      <c r="AJ56" s="151"/>
    </row>
    <row r="57" spans="2:36" s="51" customFormat="1">
      <c r="B57" s="54">
        <v>53</v>
      </c>
      <c r="C57" s="97" t="s">
        <v>22</v>
      </c>
      <c r="D57" s="104">
        <v>25</v>
      </c>
      <c r="E57" s="105">
        <v>5</v>
      </c>
      <c r="F57" s="55">
        <f t="shared" si="0"/>
        <v>0.2</v>
      </c>
      <c r="G57" s="104">
        <v>67</v>
      </c>
      <c r="H57" s="105">
        <v>4</v>
      </c>
      <c r="I57" s="55">
        <f t="shared" si="1"/>
        <v>5.9701492537313432E-2</v>
      </c>
      <c r="J57" s="104">
        <v>3400</v>
      </c>
      <c r="K57" s="105">
        <v>966</v>
      </c>
      <c r="L57" s="55">
        <f t="shared" si="2"/>
        <v>0.28411764705882353</v>
      </c>
      <c r="M57" s="104">
        <v>3055</v>
      </c>
      <c r="N57" s="105">
        <v>677</v>
      </c>
      <c r="O57" s="55">
        <f t="shared" si="3"/>
        <v>0.2216039279869067</v>
      </c>
      <c r="P57" s="104">
        <v>1689</v>
      </c>
      <c r="Q57" s="105">
        <v>234</v>
      </c>
      <c r="R57" s="55">
        <f t="shared" si="4"/>
        <v>0.13854351687388988</v>
      </c>
      <c r="S57" s="104">
        <v>696</v>
      </c>
      <c r="T57" s="105">
        <v>83</v>
      </c>
      <c r="U57" s="55">
        <f t="shared" si="5"/>
        <v>0.11925287356321838</v>
      </c>
      <c r="V57" s="104">
        <v>226</v>
      </c>
      <c r="W57" s="105">
        <v>17</v>
      </c>
      <c r="X57" s="55">
        <f t="shared" si="6"/>
        <v>7.5221238938053103E-2</v>
      </c>
      <c r="Y57" s="104">
        <f t="shared" si="7"/>
        <v>9158</v>
      </c>
      <c r="Z57" s="105">
        <f t="shared" si="7"/>
        <v>1986</v>
      </c>
      <c r="AA57" s="55">
        <f t="shared" si="8"/>
        <v>0.21685957632670888</v>
      </c>
      <c r="AB57" s="57"/>
      <c r="AC57" s="57"/>
      <c r="AD57" s="57"/>
      <c r="AF57" s="4"/>
      <c r="AG57" s="150"/>
      <c r="AH57" s="57"/>
      <c r="AI57" s="150"/>
      <c r="AJ57" s="151"/>
    </row>
    <row r="58" spans="2:36" s="51" customFormat="1">
      <c r="B58" s="54">
        <v>54</v>
      </c>
      <c r="C58" s="97" t="s">
        <v>28</v>
      </c>
      <c r="D58" s="104">
        <v>54</v>
      </c>
      <c r="E58" s="105">
        <v>6</v>
      </c>
      <c r="F58" s="55">
        <f t="shared" si="0"/>
        <v>0.1111111111111111</v>
      </c>
      <c r="G58" s="104">
        <v>131</v>
      </c>
      <c r="H58" s="105">
        <v>23</v>
      </c>
      <c r="I58" s="55">
        <f t="shared" si="1"/>
        <v>0.17557251908396945</v>
      </c>
      <c r="J58" s="104">
        <v>5544</v>
      </c>
      <c r="K58" s="105">
        <v>1940</v>
      </c>
      <c r="L58" s="55">
        <f t="shared" si="2"/>
        <v>0.34992784992784992</v>
      </c>
      <c r="M58" s="104">
        <v>4879</v>
      </c>
      <c r="N58" s="105">
        <v>1505</v>
      </c>
      <c r="O58" s="55">
        <f t="shared" si="3"/>
        <v>0.3084648493543759</v>
      </c>
      <c r="P58" s="104">
        <v>2924</v>
      </c>
      <c r="Q58" s="105">
        <v>709</v>
      </c>
      <c r="R58" s="55">
        <f t="shared" si="4"/>
        <v>0.24247606019151846</v>
      </c>
      <c r="S58" s="104">
        <v>1225</v>
      </c>
      <c r="T58" s="105">
        <v>200</v>
      </c>
      <c r="U58" s="55">
        <f t="shared" si="5"/>
        <v>0.16326530612244897</v>
      </c>
      <c r="V58" s="104">
        <v>373</v>
      </c>
      <c r="W58" s="105">
        <v>38</v>
      </c>
      <c r="X58" s="55">
        <f t="shared" si="6"/>
        <v>0.10187667560321716</v>
      </c>
      <c r="Y58" s="104">
        <f t="shared" si="7"/>
        <v>15130</v>
      </c>
      <c r="Z58" s="105">
        <f t="shared" si="7"/>
        <v>4421</v>
      </c>
      <c r="AA58" s="55">
        <f t="shared" si="8"/>
        <v>0.29220092531394581</v>
      </c>
      <c r="AB58" s="57"/>
      <c r="AC58" s="57"/>
      <c r="AD58" s="57"/>
      <c r="AF58" s="4"/>
      <c r="AG58" s="150"/>
      <c r="AH58" s="57"/>
      <c r="AI58" s="150"/>
      <c r="AJ58" s="151"/>
    </row>
    <row r="59" spans="2:36" s="51" customFormat="1">
      <c r="B59" s="54">
        <v>55</v>
      </c>
      <c r="C59" s="97" t="s">
        <v>17</v>
      </c>
      <c r="D59" s="104">
        <v>17</v>
      </c>
      <c r="E59" s="105">
        <v>5</v>
      </c>
      <c r="F59" s="55">
        <f t="shared" si="0"/>
        <v>0.29411764705882354</v>
      </c>
      <c r="G59" s="104">
        <v>97</v>
      </c>
      <c r="H59" s="105">
        <v>11</v>
      </c>
      <c r="I59" s="55">
        <f t="shared" si="1"/>
        <v>0.1134020618556701</v>
      </c>
      <c r="J59" s="104">
        <v>6066</v>
      </c>
      <c r="K59" s="105">
        <v>1793</v>
      </c>
      <c r="L59" s="55">
        <f t="shared" si="2"/>
        <v>0.29558193208044842</v>
      </c>
      <c r="M59" s="104">
        <v>5542</v>
      </c>
      <c r="N59" s="105">
        <v>1483</v>
      </c>
      <c r="O59" s="55">
        <f t="shared" si="3"/>
        <v>0.26759292674124863</v>
      </c>
      <c r="P59" s="104">
        <v>2945</v>
      </c>
      <c r="Q59" s="105">
        <v>562</v>
      </c>
      <c r="R59" s="55">
        <f t="shared" si="4"/>
        <v>0.19083191850594228</v>
      </c>
      <c r="S59" s="104">
        <v>941</v>
      </c>
      <c r="T59" s="105">
        <v>108</v>
      </c>
      <c r="U59" s="55">
        <f t="shared" si="5"/>
        <v>0.11477151965993623</v>
      </c>
      <c r="V59" s="104">
        <v>255</v>
      </c>
      <c r="W59" s="105">
        <v>20</v>
      </c>
      <c r="X59" s="55">
        <f t="shared" si="6"/>
        <v>7.8431372549019607E-2</v>
      </c>
      <c r="Y59" s="104">
        <f t="shared" si="7"/>
        <v>15863</v>
      </c>
      <c r="Z59" s="105">
        <f t="shared" si="7"/>
        <v>3982</v>
      </c>
      <c r="AA59" s="55">
        <f t="shared" si="8"/>
        <v>0.25102439639412472</v>
      </c>
      <c r="AB59" s="57"/>
      <c r="AC59" s="57"/>
      <c r="AD59" s="57"/>
      <c r="AF59" s="4"/>
      <c r="AG59" s="150"/>
      <c r="AH59" s="57"/>
      <c r="AI59" s="150"/>
      <c r="AJ59" s="151"/>
    </row>
    <row r="60" spans="2:36" s="51" customFormat="1">
      <c r="B60" s="54">
        <v>56</v>
      </c>
      <c r="C60" s="97" t="s">
        <v>10</v>
      </c>
      <c r="D60" s="104">
        <v>12</v>
      </c>
      <c r="E60" s="105">
        <v>1</v>
      </c>
      <c r="F60" s="55">
        <f t="shared" si="0"/>
        <v>8.3333333333333329E-2</v>
      </c>
      <c r="G60" s="104">
        <v>48</v>
      </c>
      <c r="H60" s="105">
        <v>2</v>
      </c>
      <c r="I60" s="55">
        <f t="shared" si="1"/>
        <v>4.1666666666666664E-2</v>
      </c>
      <c r="J60" s="104">
        <v>3998</v>
      </c>
      <c r="K60" s="105">
        <v>831</v>
      </c>
      <c r="L60" s="55">
        <f t="shared" si="2"/>
        <v>0.20785392696348173</v>
      </c>
      <c r="M60" s="104">
        <v>3284</v>
      </c>
      <c r="N60" s="105">
        <v>503</v>
      </c>
      <c r="O60" s="55">
        <f t="shared" si="3"/>
        <v>0.15316686967113277</v>
      </c>
      <c r="P60" s="104">
        <v>1666</v>
      </c>
      <c r="Q60" s="105">
        <v>163</v>
      </c>
      <c r="R60" s="55">
        <f t="shared" si="4"/>
        <v>9.7839135654261708E-2</v>
      </c>
      <c r="S60" s="104">
        <v>640</v>
      </c>
      <c r="T60" s="105">
        <v>27</v>
      </c>
      <c r="U60" s="55">
        <f t="shared" si="5"/>
        <v>4.2187500000000003E-2</v>
      </c>
      <c r="V60" s="104">
        <v>205</v>
      </c>
      <c r="W60" s="105">
        <v>6</v>
      </c>
      <c r="X60" s="55">
        <f t="shared" si="6"/>
        <v>2.9268292682926831E-2</v>
      </c>
      <c r="Y60" s="104">
        <f t="shared" si="7"/>
        <v>9853</v>
      </c>
      <c r="Z60" s="105">
        <f t="shared" si="7"/>
        <v>1533</v>
      </c>
      <c r="AA60" s="55">
        <f t="shared" si="8"/>
        <v>0.15558713082309955</v>
      </c>
      <c r="AB60" s="57"/>
      <c r="AC60" s="57"/>
      <c r="AD60" s="57"/>
      <c r="AF60" s="4"/>
      <c r="AG60" s="150"/>
      <c r="AH60" s="57"/>
      <c r="AI60" s="150"/>
      <c r="AJ60" s="151"/>
    </row>
    <row r="61" spans="2:36" s="51" customFormat="1">
      <c r="B61" s="54">
        <v>57</v>
      </c>
      <c r="C61" s="97" t="s">
        <v>49</v>
      </c>
      <c r="D61" s="104">
        <v>19</v>
      </c>
      <c r="E61" s="105">
        <v>6</v>
      </c>
      <c r="F61" s="55">
        <f t="shared" si="0"/>
        <v>0.31578947368421051</v>
      </c>
      <c r="G61" s="104">
        <v>50</v>
      </c>
      <c r="H61" s="105">
        <v>6</v>
      </c>
      <c r="I61" s="55">
        <f t="shared" si="1"/>
        <v>0.12</v>
      </c>
      <c r="J61" s="104">
        <v>2491</v>
      </c>
      <c r="K61" s="105">
        <v>589</v>
      </c>
      <c r="L61" s="55">
        <f t="shared" si="2"/>
        <v>0.23645122440786834</v>
      </c>
      <c r="M61" s="104">
        <v>2390</v>
      </c>
      <c r="N61" s="105">
        <v>404</v>
      </c>
      <c r="O61" s="55">
        <f t="shared" si="3"/>
        <v>0.16903765690376568</v>
      </c>
      <c r="P61" s="104">
        <v>1458</v>
      </c>
      <c r="Q61" s="105">
        <v>167</v>
      </c>
      <c r="R61" s="55">
        <f t="shared" si="4"/>
        <v>0.11454046639231824</v>
      </c>
      <c r="S61" s="104">
        <v>680</v>
      </c>
      <c r="T61" s="105">
        <v>68</v>
      </c>
      <c r="U61" s="55">
        <f t="shared" si="5"/>
        <v>0.1</v>
      </c>
      <c r="V61" s="104">
        <v>196</v>
      </c>
      <c r="W61" s="105">
        <v>15</v>
      </c>
      <c r="X61" s="55">
        <f t="shared" si="6"/>
        <v>7.6530612244897961E-2</v>
      </c>
      <c r="Y61" s="104">
        <f t="shared" si="7"/>
        <v>7284</v>
      </c>
      <c r="Z61" s="105">
        <f t="shared" si="7"/>
        <v>1255</v>
      </c>
      <c r="AA61" s="55">
        <f t="shared" si="8"/>
        <v>0.17229544206479955</v>
      </c>
      <c r="AB61" s="57"/>
      <c r="AC61" s="57"/>
      <c r="AD61" s="57"/>
      <c r="AF61" s="4"/>
      <c r="AG61" s="150"/>
      <c r="AH61" s="57"/>
      <c r="AI61" s="150"/>
      <c r="AJ61" s="151"/>
    </row>
    <row r="62" spans="2:36" s="51" customFormat="1">
      <c r="B62" s="54">
        <v>58</v>
      </c>
      <c r="C62" s="97" t="s">
        <v>29</v>
      </c>
      <c r="D62" s="104">
        <v>16</v>
      </c>
      <c r="E62" s="105">
        <v>4</v>
      </c>
      <c r="F62" s="55">
        <f t="shared" si="0"/>
        <v>0.25</v>
      </c>
      <c r="G62" s="104">
        <v>30</v>
      </c>
      <c r="H62" s="105">
        <v>9</v>
      </c>
      <c r="I62" s="55">
        <f t="shared" si="1"/>
        <v>0.3</v>
      </c>
      <c r="J62" s="104">
        <v>3015</v>
      </c>
      <c r="K62" s="105">
        <v>1230</v>
      </c>
      <c r="L62" s="55">
        <f t="shared" si="2"/>
        <v>0.4079601990049751</v>
      </c>
      <c r="M62" s="104">
        <v>2777</v>
      </c>
      <c r="N62" s="105">
        <v>980</v>
      </c>
      <c r="O62" s="55">
        <f t="shared" si="3"/>
        <v>0.35289881166726683</v>
      </c>
      <c r="P62" s="104">
        <v>1676</v>
      </c>
      <c r="Q62" s="105">
        <v>497</v>
      </c>
      <c r="R62" s="55">
        <f t="shared" si="4"/>
        <v>0.29653937947494036</v>
      </c>
      <c r="S62" s="104">
        <v>730</v>
      </c>
      <c r="T62" s="105">
        <v>143</v>
      </c>
      <c r="U62" s="55">
        <f t="shared" si="5"/>
        <v>0.19589041095890411</v>
      </c>
      <c r="V62" s="104">
        <v>249</v>
      </c>
      <c r="W62" s="105">
        <v>24</v>
      </c>
      <c r="X62" s="55">
        <f t="shared" si="6"/>
        <v>9.6385542168674704E-2</v>
      </c>
      <c r="Y62" s="104">
        <f t="shared" si="7"/>
        <v>8493</v>
      </c>
      <c r="Z62" s="105">
        <f t="shared" si="7"/>
        <v>2887</v>
      </c>
      <c r="AA62" s="55">
        <f t="shared" si="8"/>
        <v>0.33992699870481574</v>
      </c>
      <c r="AB62" s="57"/>
      <c r="AC62" s="57"/>
      <c r="AD62" s="57"/>
      <c r="AF62" s="4"/>
      <c r="AG62" s="150"/>
      <c r="AH62" s="57"/>
      <c r="AI62" s="150"/>
      <c r="AJ62" s="151"/>
    </row>
    <row r="63" spans="2:36" s="51" customFormat="1">
      <c r="B63" s="54">
        <v>59</v>
      </c>
      <c r="C63" s="97" t="s">
        <v>23</v>
      </c>
      <c r="D63" s="104">
        <v>26</v>
      </c>
      <c r="E63" s="105">
        <v>3</v>
      </c>
      <c r="F63" s="55">
        <f t="shared" si="0"/>
        <v>0.11538461538461539</v>
      </c>
      <c r="G63" s="104">
        <v>107</v>
      </c>
      <c r="H63" s="105">
        <v>29</v>
      </c>
      <c r="I63" s="55">
        <f t="shared" si="1"/>
        <v>0.27102803738317754</v>
      </c>
      <c r="J63" s="104">
        <v>22727</v>
      </c>
      <c r="K63" s="105">
        <v>5333</v>
      </c>
      <c r="L63" s="55">
        <f t="shared" si="2"/>
        <v>0.2346548158577903</v>
      </c>
      <c r="M63" s="104">
        <v>20900</v>
      </c>
      <c r="N63" s="105">
        <v>3958</v>
      </c>
      <c r="O63" s="55">
        <f t="shared" si="3"/>
        <v>0.18937799043062201</v>
      </c>
      <c r="P63" s="104">
        <v>12166</v>
      </c>
      <c r="Q63" s="105">
        <v>1542</v>
      </c>
      <c r="R63" s="55">
        <f t="shared" si="4"/>
        <v>0.12674667105046852</v>
      </c>
      <c r="S63" s="104">
        <v>4537</v>
      </c>
      <c r="T63" s="105">
        <v>311</v>
      </c>
      <c r="U63" s="55">
        <f t="shared" si="5"/>
        <v>6.8547498346925279E-2</v>
      </c>
      <c r="V63" s="104">
        <v>1431</v>
      </c>
      <c r="W63" s="105">
        <v>54</v>
      </c>
      <c r="X63" s="55">
        <f t="shared" si="6"/>
        <v>3.7735849056603772E-2</v>
      </c>
      <c r="Y63" s="104">
        <f t="shared" si="7"/>
        <v>61894</v>
      </c>
      <c r="Z63" s="105">
        <f t="shared" si="7"/>
        <v>11230</v>
      </c>
      <c r="AA63" s="55">
        <f t="shared" si="8"/>
        <v>0.18143923482082269</v>
      </c>
      <c r="AB63" s="57"/>
      <c r="AC63" s="57"/>
      <c r="AD63" s="57"/>
      <c r="AF63" s="4"/>
      <c r="AG63" s="150"/>
      <c r="AH63" s="57"/>
      <c r="AI63" s="150"/>
      <c r="AJ63" s="151"/>
    </row>
    <row r="64" spans="2:36" s="51" customFormat="1">
      <c r="B64" s="54">
        <v>60</v>
      </c>
      <c r="C64" s="97" t="s">
        <v>50</v>
      </c>
      <c r="D64" s="104">
        <v>17</v>
      </c>
      <c r="E64" s="105">
        <v>5</v>
      </c>
      <c r="F64" s="55">
        <f t="shared" si="0"/>
        <v>0.29411764705882354</v>
      </c>
      <c r="G64" s="104">
        <v>60</v>
      </c>
      <c r="H64" s="105">
        <v>5</v>
      </c>
      <c r="I64" s="55">
        <f t="shared" si="1"/>
        <v>8.3333333333333329E-2</v>
      </c>
      <c r="J64" s="104">
        <v>3011</v>
      </c>
      <c r="K64" s="105">
        <v>666</v>
      </c>
      <c r="L64" s="55">
        <f t="shared" si="2"/>
        <v>0.22118897376286947</v>
      </c>
      <c r="M64" s="104">
        <v>2555</v>
      </c>
      <c r="N64" s="105">
        <v>422</v>
      </c>
      <c r="O64" s="55">
        <f t="shared" si="3"/>
        <v>0.16516634050880627</v>
      </c>
      <c r="P64" s="104">
        <v>1458</v>
      </c>
      <c r="Q64" s="105">
        <v>127</v>
      </c>
      <c r="R64" s="55">
        <f t="shared" si="4"/>
        <v>8.7105624142661181E-2</v>
      </c>
      <c r="S64" s="104">
        <v>581</v>
      </c>
      <c r="T64" s="105">
        <v>48</v>
      </c>
      <c r="U64" s="55">
        <f t="shared" si="5"/>
        <v>8.2616179001721177E-2</v>
      </c>
      <c r="V64" s="104">
        <v>169</v>
      </c>
      <c r="W64" s="105">
        <v>8</v>
      </c>
      <c r="X64" s="55">
        <f t="shared" si="6"/>
        <v>4.7337278106508875E-2</v>
      </c>
      <c r="Y64" s="104">
        <f t="shared" si="7"/>
        <v>7851</v>
      </c>
      <c r="Z64" s="105">
        <f t="shared" si="7"/>
        <v>1281</v>
      </c>
      <c r="AA64" s="55">
        <f t="shared" si="8"/>
        <v>0.16316392816201758</v>
      </c>
      <c r="AB64" s="57"/>
      <c r="AC64" s="57"/>
      <c r="AD64" s="57"/>
      <c r="AF64" s="4"/>
      <c r="AG64" s="150"/>
      <c r="AH64" s="57"/>
      <c r="AI64" s="150"/>
      <c r="AJ64" s="151"/>
    </row>
    <row r="65" spans="2:36" s="51" customFormat="1">
      <c r="B65" s="54">
        <v>61</v>
      </c>
      <c r="C65" s="97" t="s">
        <v>18</v>
      </c>
      <c r="D65" s="104">
        <v>0</v>
      </c>
      <c r="E65" s="105">
        <v>0</v>
      </c>
      <c r="F65" s="55" t="str">
        <f t="shared" si="0"/>
        <v>-</v>
      </c>
      <c r="G65" s="104">
        <v>13</v>
      </c>
      <c r="H65" s="105">
        <v>3</v>
      </c>
      <c r="I65" s="55">
        <f t="shared" si="1"/>
        <v>0.23076923076923078</v>
      </c>
      <c r="J65" s="104">
        <v>2731</v>
      </c>
      <c r="K65" s="105">
        <v>719</v>
      </c>
      <c r="L65" s="55">
        <f t="shared" si="2"/>
        <v>0.26327352618088612</v>
      </c>
      <c r="M65" s="104">
        <v>2273</v>
      </c>
      <c r="N65" s="105">
        <v>466</v>
      </c>
      <c r="O65" s="55">
        <f t="shared" si="3"/>
        <v>0.20501539815222172</v>
      </c>
      <c r="P65" s="104">
        <v>1162</v>
      </c>
      <c r="Q65" s="105">
        <v>201</v>
      </c>
      <c r="R65" s="55">
        <f t="shared" si="4"/>
        <v>0.17297762478485371</v>
      </c>
      <c r="S65" s="104">
        <v>454</v>
      </c>
      <c r="T65" s="105">
        <v>51</v>
      </c>
      <c r="U65" s="55">
        <f t="shared" si="5"/>
        <v>0.11233480176211454</v>
      </c>
      <c r="V65" s="104">
        <v>133</v>
      </c>
      <c r="W65" s="105">
        <v>10</v>
      </c>
      <c r="X65" s="55">
        <f t="shared" si="6"/>
        <v>7.5187969924812026E-2</v>
      </c>
      <c r="Y65" s="104">
        <f t="shared" si="7"/>
        <v>6766</v>
      </c>
      <c r="Z65" s="105">
        <f t="shared" si="7"/>
        <v>1450</v>
      </c>
      <c r="AA65" s="55">
        <f t="shared" si="8"/>
        <v>0.21430682825894176</v>
      </c>
      <c r="AB65" s="57"/>
      <c r="AC65" s="57"/>
      <c r="AD65" s="57"/>
      <c r="AF65" s="4"/>
      <c r="AG65" s="150"/>
      <c r="AH65" s="57"/>
      <c r="AI65" s="150"/>
      <c r="AJ65" s="151"/>
    </row>
    <row r="66" spans="2:36" s="51" customFormat="1">
      <c r="B66" s="54">
        <v>62</v>
      </c>
      <c r="C66" s="97" t="s">
        <v>19</v>
      </c>
      <c r="D66" s="104">
        <v>16</v>
      </c>
      <c r="E66" s="105">
        <v>1</v>
      </c>
      <c r="F66" s="55">
        <f t="shared" si="0"/>
        <v>6.25E-2</v>
      </c>
      <c r="G66" s="104">
        <v>44</v>
      </c>
      <c r="H66" s="105">
        <v>5</v>
      </c>
      <c r="I66" s="55">
        <f t="shared" si="1"/>
        <v>0.11363636363636363</v>
      </c>
      <c r="J66" s="104">
        <v>4016</v>
      </c>
      <c r="K66" s="105">
        <v>841</v>
      </c>
      <c r="L66" s="55">
        <f t="shared" si="2"/>
        <v>0.20941235059760957</v>
      </c>
      <c r="M66" s="104">
        <v>3568</v>
      </c>
      <c r="N66" s="105">
        <v>561</v>
      </c>
      <c r="O66" s="55">
        <f t="shared" si="3"/>
        <v>0.15723094170403587</v>
      </c>
      <c r="P66" s="104">
        <v>1744</v>
      </c>
      <c r="Q66" s="105">
        <v>175</v>
      </c>
      <c r="R66" s="55">
        <f t="shared" si="4"/>
        <v>0.1003440366972477</v>
      </c>
      <c r="S66" s="104">
        <v>703</v>
      </c>
      <c r="T66" s="105">
        <v>48</v>
      </c>
      <c r="U66" s="55">
        <f t="shared" si="5"/>
        <v>6.8278805120910391E-2</v>
      </c>
      <c r="V66" s="104">
        <v>248</v>
      </c>
      <c r="W66" s="105">
        <v>9</v>
      </c>
      <c r="X66" s="55">
        <f t="shared" si="6"/>
        <v>3.6290322580645164E-2</v>
      </c>
      <c r="Y66" s="104">
        <f t="shared" si="7"/>
        <v>10339</v>
      </c>
      <c r="Z66" s="105">
        <f t="shared" si="7"/>
        <v>1640</v>
      </c>
      <c r="AA66" s="55">
        <f t="shared" si="8"/>
        <v>0.15862269078247412</v>
      </c>
      <c r="AB66" s="57"/>
      <c r="AC66" s="57"/>
      <c r="AD66" s="57"/>
      <c r="AF66" s="4"/>
      <c r="AG66" s="150"/>
      <c r="AH66" s="57"/>
      <c r="AI66" s="150"/>
      <c r="AJ66" s="151"/>
    </row>
    <row r="67" spans="2:36" s="51" customFormat="1">
      <c r="B67" s="54">
        <v>63</v>
      </c>
      <c r="C67" s="97" t="s">
        <v>30</v>
      </c>
      <c r="D67" s="104">
        <v>3</v>
      </c>
      <c r="E67" s="105">
        <v>1</v>
      </c>
      <c r="F67" s="55">
        <f t="shared" si="0"/>
        <v>0.33333333333333331</v>
      </c>
      <c r="G67" s="104">
        <v>8</v>
      </c>
      <c r="H67" s="105">
        <v>3</v>
      </c>
      <c r="I67" s="55">
        <f t="shared" si="1"/>
        <v>0.375</v>
      </c>
      <c r="J67" s="104">
        <v>2759</v>
      </c>
      <c r="K67" s="105">
        <v>922</v>
      </c>
      <c r="L67" s="55">
        <f t="shared" si="2"/>
        <v>0.33417905038057266</v>
      </c>
      <c r="M67" s="104">
        <v>2357</v>
      </c>
      <c r="N67" s="105">
        <v>692</v>
      </c>
      <c r="O67" s="55">
        <f t="shared" si="3"/>
        <v>0.29359355112431057</v>
      </c>
      <c r="P67" s="104">
        <v>1444</v>
      </c>
      <c r="Q67" s="105">
        <v>278</v>
      </c>
      <c r="R67" s="55">
        <f t="shared" si="4"/>
        <v>0.19252077562326869</v>
      </c>
      <c r="S67" s="104">
        <v>648</v>
      </c>
      <c r="T67" s="105">
        <v>86</v>
      </c>
      <c r="U67" s="55">
        <f t="shared" si="5"/>
        <v>0.13271604938271606</v>
      </c>
      <c r="V67" s="104">
        <v>181</v>
      </c>
      <c r="W67" s="105">
        <v>13</v>
      </c>
      <c r="X67" s="55">
        <f t="shared" si="6"/>
        <v>7.18232044198895E-2</v>
      </c>
      <c r="Y67" s="104">
        <f t="shared" si="7"/>
        <v>7400</v>
      </c>
      <c r="Z67" s="105">
        <f t="shared" si="7"/>
        <v>1995</v>
      </c>
      <c r="AA67" s="55">
        <f t="shared" si="8"/>
        <v>0.26959459459459462</v>
      </c>
      <c r="AB67" s="57"/>
      <c r="AC67" s="57"/>
      <c r="AD67" s="57"/>
      <c r="AF67" s="4"/>
      <c r="AG67" s="150"/>
      <c r="AH67" s="57"/>
      <c r="AI67" s="150"/>
      <c r="AJ67" s="151"/>
    </row>
    <row r="68" spans="2:36" s="51" customFormat="1">
      <c r="B68" s="54">
        <v>64</v>
      </c>
      <c r="C68" s="97" t="s">
        <v>51</v>
      </c>
      <c r="D68" s="104">
        <v>50</v>
      </c>
      <c r="E68" s="105">
        <v>8</v>
      </c>
      <c r="F68" s="55">
        <f t="shared" si="0"/>
        <v>0.16</v>
      </c>
      <c r="G68" s="104">
        <v>109</v>
      </c>
      <c r="H68" s="105">
        <v>8</v>
      </c>
      <c r="I68" s="55">
        <f t="shared" si="1"/>
        <v>7.3394495412844041E-2</v>
      </c>
      <c r="J68" s="104">
        <v>3088</v>
      </c>
      <c r="K68" s="105">
        <v>535</v>
      </c>
      <c r="L68" s="55">
        <f t="shared" si="2"/>
        <v>0.17325129533678757</v>
      </c>
      <c r="M68" s="104">
        <v>2375</v>
      </c>
      <c r="N68" s="105">
        <v>268</v>
      </c>
      <c r="O68" s="55">
        <f t="shared" si="3"/>
        <v>0.1128421052631579</v>
      </c>
      <c r="P68" s="104">
        <v>1374</v>
      </c>
      <c r="Q68" s="105">
        <v>101</v>
      </c>
      <c r="R68" s="55">
        <f t="shared" si="4"/>
        <v>7.3508005822416303E-2</v>
      </c>
      <c r="S68" s="104">
        <v>551</v>
      </c>
      <c r="T68" s="105">
        <v>22</v>
      </c>
      <c r="U68" s="55">
        <f t="shared" si="5"/>
        <v>3.9927404718693285E-2</v>
      </c>
      <c r="V68" s="104">
        <v>188</v>
      </c>
      <c r="W68" s="105">
        <v>3</v>
      </c>
      <c r="X68" s="55">
        <f t="shared" si="6"/>
        <v>1.5957446808510637E-2</v>
      </c>
      <c r="Y68" s="104">
        <f t="shared" si="7"/>
        <v>7735</v>
      </c>
      <c r="Z68" s="105">
        <f t="shared" si="7"/>
        <v>945</v>
      </c>
      <c r="AA68" s="55">
        <f t="shared" si="8"/>
        <v>0.12217194570135746</v>
      </c>
      <c r="AB68" s="57"/>
      <c r="AC68" s="57"/>
      <c r="AD68" s="57"/>
      <c r="AF68" s="4"/>
      <c r="AG68" s="150"/>
      <c r="AH68" s="57"/>
      <c r="AI68" s="150"/>
      <c r="AJ68" s="151"/>
    </row>
    <row r="69" spans="2:36" s="51" customFormat="1">
      <c r="B69" s="54">
        <v>65</v>
      </c>
      <c r="C69" s="97" t="s">
        <v>11</v>
      </c>
      <c r="D69" s="104">
        <v>4</v>
      </c>
      <c r="E69" s="105">
        <v>0</v>
      </c>
      <c r="F69" s="55">
        <f t="shared" si="0"/>
        <v>0</v>
      </c>
      <c r="G69" s="104">
        <v>19</v>
      </c>
      <c r="H69" s="105">
        <v>1</v>
      </c>
      <c r="I69" s="55">
        <f t="shared" si="1"/>
        <v>5.2631578947368418E-2</v>
      </c>
      <c r="J69" s="104">
        <v>1454</v>
      </c>
      <c r="K69" s="105">
        <v>392</v>
      </c>
      <c r="L69" s="55">
        <f t="shared" si="2"/>
        <v>0.26960110041265473</v>
      </c>
      <c r="M69" s="104">
        <v>1178</v>
      </c>
      <c r="N69" s="105">
        <v>258</v>
      </c>
      <c r="O69" s="55">
        <f t="shared" si="3"/>
        <v>0.21901528013582344</v>
      </c>
      <c r="P69" s="104">
        <v>729</v>
      </c>
      <c r="Q69" s="105">
        <v>91</v>
      </c>
      <c r="R69" s="55">
        <f t="shared" si="4"/>
        <v>0.12482853223593965</v>
      </c>
      <c r="S69" s="104">
        <v>364</v>
      </c>
      <c r="T69" s="105">
        <v>24</v>
      </c>
      <c r="U69" s="55">
        <f t="shared" si="5"/>
        <v>6.5934065934065936E-2</v>
      </c>
      <c r="V69" s="104">
        <v>124</v>
      </c>
      <c r="W69" s="105">
        <v>4</v>
      </c>
      <c r="X69" s="55">
        <f t="shared" si="6"/>
        <v>3.2258064516129031E-2</v>
      </c>
      <c r="Y69" s="104">
        <f t="shared" si="7"/>
        <v>3872</v>
      </c>
      <c r="Z69" s="105">
        <f t="shared" si="7"/>
        <v>770</v>
      </c>
      <c r="AA69" s="55">
        <f t="shared" si="8"/>
        <v>0.19886363636363635</v>
      </c>
      <c r="AB69" s="57"/>
      <c r="AC69" s="57"/>
      <c r="AD69" s="57"/>
      <c r="AF69" s="4"/>
      <c r="AG69" s="150"/>
      <c r="AH69" s="57"/>
      <c r="AI69" s="150"/>
      <c r="AJ69" s="151"/>
    </row>
    <row r="70" spans="2:36" s="51" customFormat="1">
      <c r="B70" s="54">
        <v>66</v>
      </c>
      <c r="C70" s="97" t="s">
        <v>5</v>
      </c>
      <c r="D70" s="104">
        <v>1</v>
      </c>
      <c r="E70" s="105">
        <v>0</v>
      </c>
      <c r="F70" s="55">
        <f t="shared" ref="F70:F78" si="13">IFERROR(E70/D70,"-")</f>
        <v>0</v>
      </c>
      <c r="G70" s="104">
        <v>6</v>
      </c>
      <c r="H70" s="105">
        <v>1</v>
      </c>
      <c r="I70" s="55">
        <f t="shared" ref="I70:I78" si="14">IFERROR(H70/G70,"-")</f>
        <v>0.16666666666666666</v>
      </c>
      <c r="J70" s="104">
        <v>1595</v>
      </c>
      <c r="K70" s="105">
        <v>893</v>
      </c>
      <c r="L70" s="55">
        <f t="shared" ref="L70:L78" si="15">IFERROR(K70/J70,"-")</f>
        <v>0.55987460815047019</v>
      </c>
      <c r="M70" s="104">
        <v>1191</v>
      </c>
      <c r="N70" s="105">
        <v>641</v>
      </c>
      <c r="O70" s="55">
        <f t="shared" ref="O70:O78" si="16">IFERROR(N70/M70,"-")</f>
        <v>0.53820319059613775</v>
      </c>
      <c r="P70" s="104">
        <v>700</v>
      </c>
      <c r="Q70" s="105">
        <v>321</v>
      </c>
      <c r="R70" s="55">
        <f t="shared" ref="R70:R78" si="17">IFERROR(Q70/P70,"-")</f>
        <v>0.45857142857142857</v>
      </c>
      <c r="S70" s="104">
        <v>350</v>
      </c>
      <c r="T70" s="105">
        <v>130</v>
      </c>
      <c r="U70" s="55">
        <f t="shared" ref="U70:U78" si="18">IFERROR(T70/S70,"-")</f>
        <v>0.37142857142857144</v>
      </c>
      <c r="V70" s="104">
        <v>128</v>
      </c>
      <c r="W70" s="105">
        <v>26</v>
      </c>
      <c r="X70" s="55">
        <f t="shared" ref="X70:X78" si="19">IFERROR(W70/V70,"-")</f>
        <v>0.203125</v>
      </c>
      <c r="Y70" s="104">
        <f>SUM(D70,G70,J70,M70,P70,S70,V70)</f>
        <v>3971</v>
      </c>
      <c r="Z70" s="105">
        <f t="shared" ref="Y70:Z78" si="20">SUM(E70,H70,K70,N70,Q70,T70,W70)</f>
        <v>2012</v>
      </c>
      <c r="AA70" s="55">
        <f t="shared" ref="AA70:AA78" si="21">IFERROR(Z70/Y70,"-")</f>
        <v>0.5066733820196424</v>
      </c>
      <c r="AB70" s="57"/>
      <c r="AC70" s="57"/>
      <c r="AD70" s="57"/>
      <c r="AF70" s="4"/>
      <c r="AG70" s="150"/>
      <c r="AH70" s="57"/>
      <c r="AI70" s="150"/>
      <c r="AJ70" s="151"/>
    </row>
    <row r="71" spans="2:36" s="51" customFormat="1">
      <c r="B71" s="54">
        <v>67</v>
      </c>
      <c r="C71" s="97" t="s">
        <v>6</v>
      </c>
      <c r="D71" s="104">
        <v>15</v>
      </c>
      <c r="E71" s="105">
        <v>8</v>
      </c>
      <c r="F71" s="55">
        <f t="shared" si="13"/>
        <v>0.53333333333333333</v>
      </c>
      <c r="G71" s="104">
        <v>27</v>
      </c>
      <c r="H71" s="105">
        <v>14</v>
      </c>
      <c r="I71" s="55">
        <f t="shared" si="14"/>
        <v>0.51851851851851849</v>
      </c>
      <c r="J71" s="104">
        <v>564</v>
      </c>
      <c r="K71" s="105">
        <v>154</v>
      </c>
      <c r="L71" s="55">
        <f t="shared" si="15"/>
        <v>0.27304964539007093</v>
      </c>
      <c r="M71" s="104">
        <v>492</v>
      </c>
      <c r="N71" s="105">
        <v>110</v>
      </c>
      <c r="O71" s="55">
        <f t="shared" si="16"/>
        <v>0.22357723577235772</v>
      </c>
      <c r="P71" s="104">
        <v>343</v>
      </c>
      <c r="Q71" s="105">
        <v>45</v>
      </c>
      <c r="R71" s="55">
        <f t="shared" si="17"/>
        <v>0.13119533527696792</v>
      </c>
      <c r="S71" s="104">
        <v>180</v>
      </c>
      <c r="T71" s="105">
        <v>7</v>
      </c>
      <c r="U71" s="55">
        <f t="shared" si="18"/>
        <v>3.888888888888889E-2</v>
      </c>
      <c r="V71" s="104">
        <v>79</v>
      </c>
      <c r="W71" s="105">
        <v>2</v>
      </c>
      <c r="X71" s="55">
        <f t="shared" si="19"/>
        <v>2.5316455696202531E-2</v>
      </c>
      <c r="Y71" s="104">
        <f t="shared" si="20"/>
        <v>1700</v>
      </c>
      <c r="Z71" s="105">
        <f t="shared" si="20"/>
        <v>340</v>
      </c>
      <c r="AA71" s="55">
        <f t="shared" si="21"/>
        <v>0.2</v>
      </c>
      <c r="AB71" s="57"/>
      <c r="AC71" s="57"/>
      <c r="AD71" s="57"/>
      <c r="AF71" s="4"/>
      <c r="AG71" s="150"/>
      <c r="AH71" s="57"/>
      <c r="AI71" s="150"/>
      <c r="AJ71" s="151"/>
    </row>
    <row r="72" spans="2:36" s="51" customFormat="1">
      <c r="B72" s="54">
        <v>68</v>
      </c>
      <c r="C72" s="97" t="s">
        <v>52</v>
      </c>
      <c r="D72" s="104">
        <v>10</v>
      </c>
      <c r="E72" s="105">
        <v>3</v>
      </c>
      <c r="F72" s="55">
        <f t="shared" si="13"/>
        <v>0.3</v>
      </c>
      <c r="G72" s="104">
        <v>35</v>
      </c>
      <c r="H72" s="105">
        <v>4</v>
      </c>
      <c r="I72" s="55">
        <f t="shared" si="14"/>
        <v>0.11428571428571428</v>
      </c>
      <c r="J72" s="104">
        <v>741</v>
      </c>
      <c r="K72" s="105">
        <v>181</v>
      </c>
      <c r="L72" s="55">
        <f t="shared" si="15"/>
        <v>0.24426450742240216</v>
      </c>
      <c r="M72" s="104">
        <v>739</v>
      </c>
      <c r="N72" s="105">
        <v>120</v>
      </c>
      <c r="O72" s="55">
        <f t="shared" si="16"/>
        <v>0.16238159675236807</v>
      </c>
      <c r="P72" s="104">
        <v>441</v>
      </c>
      <c r="Q72" s="105">
        <v>49</v>
      </c>
      <c r="R72" s="55">
        <f t="shared" si="17"/>
        <v>0.1111111111111111</v>
      </c>
      <c r="S72" s="104">
        <v>220</v>
      </c>
      <c r="T72" s="105">
        <v>12</v>
      </c>
      <c r="U72" s="55">
        <f t="shared" si="18"/>
        <v>5.4545454545454543E-2</v>
      </c>
      <c r="V72" s="104">
        <v>71</v>
      </c>
      <c r="W72" s="105">
        <v>1</v>
      </c>
      <c r="X72" s="55">
        <f t="shared" si="19"/>
        <v>1.4084507042253521E-2</v>
      </c>
      <c r="Y72" s="104">
        <f t="shared" si="20"/>
        <v>2257</v>
      </c>
      <c r="Z72" s="105">
        <f t="shared" si="20"/>
        <v>370</v>
      </c>
      <c r="AA72" s="55">
        <f t="shared" si="21"/>
        <v>0.16393442622950818</v>
      </c>
      <c r="AB72" s="57"/>
      <c r="AC72" s="57"/>
      <c r="AD72" s="57"/>
      <c r="AF72" s="4"/>
      <c r="AG72" s="150"/>
      <c r="AH72" s="57"/>
      <c r="AI72" s="150"/>
      <c r="AJ72" s="151"/>
    </row>
    <row r="73" spans="2:36" s="51" customFormat="1">
      <c r="B73" s="54">
        <v>69</v>
      </c>
      <c r="C73" s="97" t="s">
        <v>53</v>
      </c>
      <c r="D73" s="104">
        <v>15</v>
      </c>
      <c r="E73" s="105">
        <v>0</v>
      </c>
      <c r="F73" s="55">
        <f t="shared" si="13"/>
        <v>0</v>
      </c>
      <c r="G73" s="104">
        <v>37</v>
      </c>
      <c r="H73" s="105">
        <v>4</v>
      </c>
      <c r="I73" s="55">
        <f t="shared" si="14"/>
        <v>0.10810810810810811</v>
      </c>
      <c r="J73" s="104">
        <v>2138</v>
      </c>
      <c r="K73" s="105">
        <v>456</v>
      </c>
      <c r="L73" s="55">
        <f t="shared" si="15"/>
        <v>0.21328344246959777</v>
      </c>
      <c r="M73" s="104">
        <v>1585</v>
      </c>
      <c r="N73" s="105">
        <v>262</v>
      </c>
      <c r="O73" s="55">
        <f t="shared" si="16"/>
        <v>0.16529968454258676</v>
      </c>
      <c r="P73" s="104">
        <v>871</v>
      </c>
      <c r="Q73" s="105">
        <v>92</v>
      </c>
      <c r="R73" s="55">
        <f t="shared" si="17"/>
        <v>0.10562571756601608</v>
      </c>
      <c r="S73" s="104">
        <v>435</v>
      </c>
      <c r="T73" s="105">
        <v>27</v>
      </c>
      <c r="U73" s="55">
        <f t="shared" si="18"/>
        <v>6.2068965517241378E-2</v>
      </c>
      <c r="V73" s="104">
        <v>136</v>
      </c>
      <c r="W73" s="105">
        <v>5</v>
      </c>
      <c r="X73" s="55">
        <f t="shared" si="19"/>
        <v>3.6764705882352942E-2</v>
      </c>
      <c r="Y73" s="104">
        <f t="shared" si="20"/>
        <v>5217</v>
      </c>
      <c r="Z73" s="105">
        <f t="shared" si="20"/>
        <v>846</v>
      </c>
      <c r="AA73" s="55">
        <f t="shared" si="21"/>
        <v>0.16216216216216217</v>
      </c>
      <c r="AB73" s="57"/>
      <c r="AC73" s="57"/>
      <c r="AD73" s="57"/>
      <c r="AF73" s="4"/>
      <c r="AG73" s="150"/>
      <c r="AH73" s="57"/>
      <c r="AI73" s="150"/>
      <c r="AJ73" s="151"/>
    </row>
    <row r="74" spans="2:36" s="51" customFormat="1">
      <c r="B74" s="54">
        <v>70</v>
      </c>
      <c r="C74" s="97" t="s">
        <v>54</v>
      </c>
      <c r="D74" s="104">
        <v>2</v>
      </c>
      <c r="E74" s="105">
        <v>0</v>
      </c>
      <c r="F74" s="55">
        <f t="shared" si="13"/>
        <v>0</v>
      </c>
      <c r="G74" s="104">
        <v>5</v>
      </c>
      <c r="H74" s="105">
        <v>1</v>
      </c>
      <c r="I74" s="55">
        <f t="shared" si="14"/>
        <v>0.2</v>
      </c>
      <c r="J74" s="104">
        <v>335</v>
      </c>
      <c r="K74" s="105">
        <v>90</v>
      </c>
      <c r="L74" s="55">
        <f t="shared" si="15"/>
        <v>0.26865671641791045</v>
      </c>
      <c r="M74" s="104">
        <v>308</v>
      </c>
      <c r="N74" s="105">
        <v>77</v>
      </c>
      <c r="O74" s="55">
        <f t="shared" si="16"/>
        <v>0.25</v>
      </c>
      <c r="P74" s="104">
        <v>197</v>
      </c>
      <c r="Q74" s="105">
        <v>35</v>
      </c>
      <c r="R74" s="55">
        <f t="shared" si="17"/>
        <v>0.17766497461928935</v>
      </c>
      <c r="S74" s="104">
        <v>87</v>
      </c>
      <c r="T74" s="105">
        <v>7</v>
      </c>
      <c r="U74" s="55">
        <f t="shared" si="18"/>
        <v>8.0459770114942528E-2</v>
      </c>
      <c r="V74" s="104">
        <v>19</v>
      </c>
      <c r="W74" s="105">
        <v>0</v>
      </c>
      <c r="X74" s="55">
        <f t="shared" si="19"/>
        <v>0</v>
      </c>
      <c r="Y74" s="104">
        <f t="shared" si="20"/>
        <v>953</v>
      </c>
      <c r="Z74" s="105">
        <f t="shared" si="20"/>
        <v>210</v>
      </c>
      <c r="AA74" s="55">
        <f t="shared" si="21"/>
        <v>0.22035676810073451</v>
      </c>
      <c r="AB74" s="57"/>
      <c r="AC74" s="57"/>
      <c r="AD74" s="57"/>
      <c r="AF74" s="4"/>
      <c r="AG74" s="150"/>
      <c r="AH74" s="57"/>
      <c r="AI74" s="150"/>
      <c r="AJ74" s="151"/>
    </row>
    <row r="75" spans="2:36" s="51" customFormat="1">
      <c r="B75" s="54">
        <v>71</v>
      </c>
      <c r="C75" s="97" t="s">
        <v>55</v>
      </c>
      <c r="D75" s="104">
        <v>1</v>
      </c>
      <c r="E75" s="105">
        <v>0</v>
      </c>
      <c r="F75" s="55">
        <f t="shared" si="13"/>
        <v>0</v>
      </c>
      <c r="G75" s="104">
        <v>9</v>
      </c>
      <c r="H75" s="105">
        <v>1</v>
      </c>
      <c r="I75" s="55">
        <f t="shared" si="14"/>
        <v>0.1111111111111111</v>
      </c>
      <c r="J75" s="104">
        <v>1049</v>
      </c>
      <c r="K75" s="105">
        <v>150</v>
      </c>
      <c r="L75" s="55">
        <f t="shared" si="15"/>
        <v>0.14299332697807435</v>
      </c>
      <c r="M75" s="104">
        <v>835</v>
      </c>
      <c r="N75" s="105">
        <v>86</v>
      </c>
      <c r="O75" s="55">
        <f t="shared" si="16"/>
        <v>0.10299401197604791</v>
      </c>
      <c r="P75" s="104">
        <v>596</v>
      </c>
      <c r="Q75" s="105">
        <v>28</v>
      </c>
      <c r="R75" s="55">
        <f t="shared" si="17"/>
        <v>4.6979865771812082E-2</v>
      </c>
      <c r="S75" s="104">
        <v>279</v>
      </c>
      <c r="T75" s="105">
        <v>11</v>
      </c>
      <c r="U75" s="55">
        <f t="shared" si="18"/>
        <v>3.9426523297491037E-2</v>
      </c>
      <c r="V75" s="104">
        <v>80</v>
      </c>
      <c r="W75" s="105">
        <v>1</v>
      </c>
      <c r="X75" s="55">
        <f t="shared" si="19"/>
        <v>1.2500000000000001E-2</v>
      </c>
      <c r="Y75" s="104">
        <f t="shared" si="20"/>
        <v>2849</v>
      </c>
      <c r="Z75" s="105">
        <f t="shared" si="20"/>
        <v>277</v>
      </c>
      <c r="AA75" s="55">
        <f t="shared" si="21"/>
        <v>9.7227097227097228E-2</v>
      </c>
      <c r="AB75" s="57"/>
      <c r="AC75" s="57"/>
      <c r="AD75" s="57"/>
      <c r="AF75" s="4"/>
      <c r="AG75" s="150"/>
      <c r="AH75" s="57"/>
      <c r="AI75" s="150"/>
      <c r="AJ75" s="151"/>
    </row>
    <row r="76" spans="2:36" s="51" customFormat="1">
      <c r="B76" s="54">
        <v>72</v>
      </c>
      <c r="C76" s="97" t="s">
        <v>31</v>
      </c>
      <c r="D76" s="104">
        <v>0</v>
      </c>
      <c r="E76" s="105">
        <v>0</v>
      </c>
      <c r="F76" s="55" t="str">
        <f t="shared" si="13"/>
        <v>-</v>
      </c>
      <c r="G76" s="104">
        <v>10</v>
      </c>
      <c r="H76" s="105">
        <v>2</v>
      </c>
      <c r="I76" s="55">
        <f t="shared" si="14"/>
        <v>0.2</v>
      </c>
      <c r="J76" s="104">
        <v>647</v>
      </c>
      <c r="K76" s="105">
        <v>214</v>
      </c>
      <c r="L76" s="55">
        <f t="shared" si="15"/>
        <v>0.33075734157650694</v>
      </c>
      <c r="M76" s="104">
        <v>536</v>
      </c>
      <c r="N76" s="105">
        <v>153</v>
      </c>
      <c r="O76" s="55">
        <f t="shared" si="16"/>
        <v>0.28544776119402987</v>
      </c>
      <c r="P76" s="104">
        <v>357</v>
      </c>
      <c r="Q76" s="105">
        <v>55</v>
      </c>
      <c r="R76" s="55">
        <f t="shared" si="17"/>
        <v>0.15406162464985995</v>
      </c>
      <c r="S76" s="104">
        <v>169</v>
      </c>
      <c r="T76" s="105">
        <v>15</v>
      </c>
      <c r="U76" s="55">
        <f t="shared" si="18"/>
        <v>8.8757396449704137E-2</v>
      </c>
      <c r="V76" s="104">
        <v>55</v>
      </c>
      <c r="W76" s="105">
        <v>1</v>
      </c>
      <c r="X76" s="55">
        <f t="shared" si="19"/>
        <v>1.8181818181818181E-2</v>
      </c>
      <c r="Y76" s="104">
        <f t="shared" si="20"/>
        <v>1774</v>
      </c>
      <c r="Z76" s="105">
        <f t="shared" si="20"/>
        <v>440</v>
      </c>
      <c r="AA76" s="55">
        <f t="shared" si="21"/>
        <v>0.24802705749718151</v>
      </c>
      <c r="AB76" s="57"/>
      <c r="AC76" s="57"/>
      <c r="AD76" s="57"/>
      <c r="AF76" s="4"/>
      <c r="AG76" s="150"/>
      <c r="AH76" s="57"/>
      <c r="AI76" s="150"/>
      <c r="AJ76" s="151"/>
    </row>
    <row r="77" spans="2:36" s="51" customFormat="1">
      <c r="B77" s="54">
        <v>73</v>
      </c>
      <c r="C77" s="97" t="s">
        <v>32</v>
      </c>
      <c r="D77" s="104">
        <v>0</v>
      </c>
      <c r="E77" s="105">
        <v>0</v>
      </c>
      <c r="F77" s="55" t="str">
        <f t="shared" si="13"/>
        <v>-</v>
      </c>
      <c r="G77" s="104">
        <v>2</v>
      </c>
      <c r="H77" s="105">
        <v>1</v>
      </c>
      <c r="I77" s="55">
        <f t="shared" si="14"/>
        <v>0.5</v>
      </c>
      <c r="J77" s="104">
        <v>817</v>
      </c>
      <c r="K77" s="105">
        <v>233</v>
      </c>
      <c r="L77" s="55">
        <f t="shared" si="15"/>
        <v>0.28518971848225216</v>
      </c>
      <c r="M77" s="104">
        <v>745</v>
      </c>
      <c r="N77" s="105">
        <v>186</v>
      </c>
      <c r="O77" s="55">
        <f t="shared" si="16"/>
        <v>0.24966442953020135</v>
      </c>
      <c r="P77" s="104">
        <v>514</v>
      </c>
      <c r="Q77" s="105">
        <v>94</v>
      </c>
      <c r="R77" s="55">
        <f t="shared" si="17"/>
        <v>0.1828793774319066</v>
      </c>
      <c r="S77" s="104">
        <v>208</v>
      </c>
      <c r="T77" s="105">
        <v>34</v>
      </c>
      <c r="U77" s="55">
        <f t="shared" si="18"/>
        <v>0.16346153846153846</v>
      </c>
      <c r="V77" s="104">
        <v>78</v>
      </c>
      <c r="W77" s="105">
        <v>13</v>
      </c>
      <c r="X77" s="55">
        <f t="shared" si="19"/>
        <v>0.16666666666666666</v>
      </c>
      <c r="Y77" s="104">
        <f t="shared" si="20"/>
        <v>2364</v>
      </c>
      <c r="Z77" s="105">
        <f t="shared" si="20"/>
        <v>561</v>
      </c>
      <c r="AA77" s="55">
        <f t="shared" si="21"/>
        <v>0.23730964467005075</v>
      </c>
      <c r="AB77" s="57"/>
      <c r="AC77" s="57"/>
      <c r="AD77" s="57"/>
      <c r="AF77" s="4"/>
      <c r="AG77" s="150"/>
      <c r="AH77" s="57"/>
      <c r="AI77" s="150"/>
      <c r="AJ77" s="151"/>
    </row>
    <row r="78" spans="2:36" s="51" customFormat="1" ht="14.25" thickBot="1">
      <c r="B78" s="54">
        <v>74</v>
      </c>
      <c r="C78" s="97" t="s">
        <v>33</v>
      </c>
      <c r="D78" s="104">
        <v>2</v>
      </c>
      <c r="E78" s="105">
        <v>1</v>
      </c>
      <c r="F78" s="55">
        <f t="shared" si="13"/>
        <v>0.5</v>
      </c>
      <c r="G78" s="104">
        <v>2</v>
      </c>
      <c r="H78" s="105">
        <v>0</v>
      </c>
      <c r="I78" s="55">
        <f t="shared" si="14"/>
        <v>0</v>
      </c>
      <c r="J78" s="104">
        <v>414</v>
      </c>
      <c r="K78" s="105">
        <v>141</v>
      </c>
      <c r="L78" s="55">
        <f t="shared" si="15"/>
        <v>0.34057971014492755</v>
      </c>
      <c r="M78" s="104">
        <v>316</v>
      </c>
      <c r="N78" s="105">
        <v>118</v>
      </c>
      <c r="O78" s="55">
        <f t="shared" si="16"/>
        <v>0.37341772151898733</v>
      </c>
      <c r="P78" s="104">
        <v>205</v>
      </c>
      <c r="Q78" s="105">
        <v>51</v>
      </c>
      <c r="R78" s="55">
        <f t="shared" si="17"/>
        <v>0.24878048780487805</v>
      </c>
      <c r="S78" s="104">
        <v>93</v>
      </c>
      <c r="T78" s="105">
        <v>14</v>
      </c>
      <c r="U78" s="55">
        <f t="shared" si="18"/>
        <v>0.15053763440860216</v>
      </c>
      <c r="V78" s="104">
        <v>34</v>
      </c>
      <c r="W78" s="105">
        <v>7</v>
      </c>
      <c r="X78" s="55">
        <f t="shared" si="19"/>
        <v>0.20588235294117646</v>
      </c>
      <c r="Y78" s="104">
        <f t="shared" si="20"/>
        <v>1066</v>
      </c>
      <c r="Z78" s="105">
        <f t="shared" si="20"/>
        <v>332</v>
      </c>
      <c r="AA78" s="55">
        <f t="shared" si="21"/>
        <v>0.31144465290806755</v>
      </c>
      <c r="AB78" s="57"/>
      <c r="AC78" s="57"/>
      <c r="AD78" s="57"/>
      <c r="AF78" s="4"/>
      <c r="AG78" s="150"/>
      <c r="AH78" s="57"/>
      <c r="AI78" s="150"/>
      <c r="AJ78" s="151"/>
    </row>
    <row r="79" spans="2:36" s="51" customFormat="1" ht="14.25" thickTop="1">
      <c r="B79" s="212" t="s">
        <v>0</v>
      </c>
      <c r="C79" s="213"/>
      <c r="D79" s="121">
        <f>'地区別_健診受診率(通年資格)'!D13</f>
        <v>2259</v>
      </c>
      <c r="E79" s="122">
        <f>'地区別_健診受診率(通年資格)'!E13</f>
        <v>263</v>
      </c>
      <c r="F79" s="123">
        <f>'地区別_健診受診率(通年資格)'!F13</f>
        <v>0.11642319610447101</v>
      </c>
      <c r="G79" s="121">
        <f>'地区別_健診受診率(通年資格)'!G13</f>
        <v>6856</v>
      </c>
      <c r="H79" s="122">
        <f>'地区別_健診受診率(通年資格)'!H13</f>
        <v>793</v>
      </c>
      <c r="I79" s="123">
        <f>'地区別_健診受診率(通年資格)'!I13</f>
        <v>0.11566511085180864</v>
      </c>
      <c r="J79" s="121">
        <f>'地区別_健診受診率(通年資格)'!J13</f>
        <v>386956</v>
      </c>
      <c r="K79" s="122">
        <f>'地区別_健診受診率(通年資格)'!K13</f>
        <v>93633</v>
      </c>
      <c r="L79" s="123">
        <f>'地区別_健診受診率(通年資格)'!L13</f>
        <v>0.2419732476043788</v>
      </c>
      <c r="M79" s="121">
        <f>'地区別_健診受診率(通年資格)'!M13</f>
        <v>357044</v>
      </c>
      <c r="N79" s="122">
        <f>'地区別_健診受診率(通年資格)'!N13</f>
        <v>72037</v>
      </c>
      <c r="O79" s="123">
        <f>'地区別_健診受診率(通年資格)'!O13</f>
        <v>0.20175944701493373</v>
      </c>
      <c r="P79" s="121">
        <f>'地区別_健診受診率(通年資格)'!P13</f>
        <v>221838</v>
      </c>
      <c r="Q79" s="122">
        <f>'地区別_健診受診率(通年資格)'!Q13</f>
        <v>31908</v>
      </c>
      <c r="R79" s="123">
        <f>'地区別_健診受診率(通年資格)'!R13</f>
        <v>0.14383469017932005</v>
      </c>
      <c r="S79" s="121">
        <f>'地区別_健診受診率(通年資格)'!S13</f>
        <v>94305</v>
      </c>
      <c r="T79" s="122">
        <f>'地区別_健診受診率(通年資格)'!T13</f>
        <v>8756</v>
      </c>
      <c r="U79" s="123">
        <f>'地区別_健診受診率(通年資格)'!U13</f>
        <v>9.2847675096760507E-2</v>
      </c>
      <c r="V79" s="121">
        <f>'地区別_健診受診率(通年資格)'!V13</f>
        <v>30229</v>
      </c>
      <c r="W79" s="122">
        <f>'地区別_健診受診率(通年資格)'!W13</f>
        <v>1639</v>
      </c>
      <c r="X79" s="123">
        <f>'地区別_健診受診率(通年資格)'!X13</f>
        <v>5.4219458136226799E-2</v>
      </c>
      <c r="Y79" s="121">
        <f>'地区別_健診受診率(通年資格)'!Y13</f>
        <v>1099487</v>
      </c>
      <c r="Z79" s="122">
        <f>'地区別_健診受診率(通年資格)'!Z13</f>
        <v>209029</v>
      </c>
      <c r="AA79" s="123">
        <f>'地区別_健診受診率(通年資格)'!AA13</f>
        <v>0.19011502637138958</v>
      </c>
      <c r="AB79" s="57"/>
      <c r="AC79" s="57"/>
      <c r="AD79" s="57"/>
      <c r="AF79" s="17"/>
      <c r="AG79" s="150"/>
      <c r="AH79" s="57"/>
      <c r="AI79" s="111"/>
    </row>
    <row r="80" spans="2:36">
      <c r="B80" s="33"/>
      <c r="P80" s="114"/>
      <c r="AF80" s="38"/>
      <c r="AG80" s="150"/>
    </row>
    <row r="81" spans="32:33">
      <c r="AF81" s="38"/>
      <c r="AG81" s="38"/>
    </row>
  </sheetData>
  <mergeCells count="14">
    <mergeCell ref="AF4:AG4"/>
    <mergeCell ref="AI4:AJ4"/>
    <mergeCell ref="P3:R3"/>
    <mergeCell ref="S3:U3"/>
    <mergeCell ref="V3:X3"/>
    <mergeCell ref="Y3:AA3"/>
    <mergeCell ref="AC4:AD4"/>
    <mergeCell ref="J3:L3"/>
    <mergeCell ref="M3:O3"/>
    <mergeCell ref="B3:B4"/>
    <mergeCell ref="C3:C4"/>
    <mergeCell ref="B79:C79"/>
    <mergeCell ref="D3:F3"/>
    <mergeCell ref="G3:I3"/>
  </mergeCells>
  <phoneticPr fontId="3"/>
  <pageMargins left="0.70866141732283472" right="0.19685039370078741" top="0.59055118110236227" bottom="0.59055118110236227" header="0.31496062992125984" footer="0.31496062992125984"/>
  <pageSetup paperSize="8" scale="70" fitToHeight="0" orientation="landscape" r:id="rId1"/>
  <headerFooter>
    <oddHeader>&amp;R&amp;"ＭＳ 明朝,標準"&amp;12 2-6.医科健診分析</oddHeader>
  </headerFooter>
  <ignoredErrors>
    <ignoredError sqref="AG7:AG47" emptyCellReferenc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2"/>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210</v>
      </c>
    </row>
    <row r="2" spans="1:1" ht="16.5" customHeight="1">
      <c r="A2" s="6" t="s">
        <v>345</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3"/>
  <dimension ref="A1:P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6" width="8.875" style="66" customWidth="1"/>
    <col min="17" max="17" width="2" style="1" customWidth="1"/>
    <col min="18" max="16384" width="9" style="1"/>
  </cols>
  <sheetData>
    <row r="1" spans="1:16">
      <c r="A1" s="66" t="s">
        <v>242</v>
      </c>
    </row>
    <row r="2" spans="1:16">
      <c r="A2" s="66" t="s">
        <v>237</v>
      </c>
    </row>
    <row r="4" spans="1:16" ht="13.5" customHeight="1">
      <c r="B4" s="67"/>
      <c r="C4" s="68"/>
      <c r="D4" s="68"/>
      <c r="E4" s="68"/>
      <c r="F4" s="68"/>
      <c r="G4" s="69"/>
    </row>
    <row r="5" spans="1:16" ht="13.5" customHeight="1">
      <c r="B5" s="70"/>
      <c r="C5" s="71"/>
      <c r="D5" s="72">
        <v>0.24199999999999999</v>
      </c>
      <c r="E5" s="38" t="s">
        <v>266</v>
      </c>
      <c r="F5" s="73">
        <v>0.27</v>
      </c>
      <c r="G5" s="74" t="s">
        <v>267</v>
      </c>
    </row>
    <row r="6" spans="1:16">
      <c r="B6" s="70"/>
      <c r="D6" s="72"/>
      <c r="E6" s="38"/>
      <c r="F6" s="73"/>
      <c r="G6" s="74"/>
    </row>
    <row r="7" spans="1:16">
      <c r="B7" s="70"/>
      <c r="C7" s="75"/>
      <c r="D7" s="72">
        <v>0.214</v>
      </c>
      <c r="E7" s="38" t="s">
        <v>266</v>
      </c>
      <c r="F7" s="73">
        <v>0.24199999999999999</v>
      </c>
      <c r="G7" s="74" t="s">
        <v>268</v>
      </c>
    </row>
    <row r="8" spans="1:16">
      <c r="B8" s="70"/>
      <c r="D8" s="72"/>
      <c r="E8" s="38"/>
      <c r="F8" s="73"/>
      <c r="G8" s="74"/>
    </row>
    <row r="9" spans="1:16">
      <c r="B9" s="70"/>
      <c r="C9" s="76"/>
      <c r="D9" s="72">
        <v>0.186</v>
      </c>
      <c r="E9" s="38" t="s">
        <v>266</v>
      </c>
      <c r="F9" s="73">
        <v>0.214</v>
      </c>
      <c r="G9" s="74" t="s">
        <v>268</v>
      </c>
    </row>
    <row r="10" spans="1:16">
      <c r="B10" s="70"/>
      <c r="D10" s="72"/>
      <c r="E10" s="38"/>
      <c r="F10" s="73"/>
      <c r="G10" s="74"/>
    </row>
    <row r="11" spans="1:16">
      <c r="B11" s="70"/>
      <c r="C11" s="77"/>
      <c r="D11" s="72">
        <v>0.158</v>
      </c>
      <c r="E11" s="38" t="s">
        <v>266</v>
      </c>
      <c r="F11" s="73">
        <v>0.186</v>
      </c>
      <c r="G11" s="74" t="s">
        <v>268</v>
      </c>
    </row>
    <row r="12" spans="1:16">
      <c r="B12" s="70"/>
      <c r="D12" s="72"/>
      <c r="E12" s="38"/>
      <c r="F12" s="73"/>
      <c r="G12" s="74"/>
    </row>
    <row r="13" spans="1:16">
      <c r="B13" s="70"/>
      <c r="C13" s="78"/>
      <c r="D13" s="72">
        <v>0.13</v>
      </c>
      <c r="E13" s="38" t="s">
        <v>266</v>
      </c>
      <c r="F13" s="73">
        <v>0.158</v>
      </c>
      <c r="G13" s="74" t="s">
        <v>268</v>
      </c>
    </row>
    <row r="14" spans="1:16">
      <c r="B14" s="79"/>
      <c r="C14" s="80"/>
      <c r="D14" s="80"/>
      <c r="E14" s="80"/>
      <c r="F14" s="80"/>
      <c r="G14" s="81"/>
    </row>
    <row r="16" spans="1:16">
      <c r="B16" s="67"/>
      <c r="C16" s="68"/>
      <c r="D16" s="68"/>
      <c r="E16" s="68"/>
      <c r="F16" s="68"/>
      <c r="G16" s="68"/>
      <c r="H16" s="68"/>
      <c r="I16" s="68"/>
      <c r="J16" s="68"/>
      <c r="K16" s="68"/>
      <c r="L16" s="68"/>
      <c r="M16" s="68"/>
      <c r="N16" s="68"/>
      <c r="O16" s="68"/>
      <c r="P16" s="69"/>
    </row>
    <row r="17" spans="2:16">
      <c r="B17" s="70"/>
      <c r="P17" s="82"/>
    </row>
    <row r="18" spans="2:16">
      <c r="B18" s="70"/>
      <c r="P18" s="82"/>
    </row>
    <row r="19" spans="2:16">
      <c r="B19" s="70"/>
      <c r="P19" s="82"/>
    </row>
    <row r="20" spans="2:16">
      <c r="B20" s="70"/>
      <c r="P20" s="82"/>
    </row>
    <row r="21" spans="2:16">
      <c r="B21" s="70"/>
      <c r="P21" s="82"/>
    </row>
    <row r="22" spans="2:16">
      <c r="B22" s="70"/>
      <c r="P22" s="82"/>
    </row>
    <row r="23" spans="2:16">
      <c r="B23" s="70"/>
      <c r="P23" s="82"/>
    </row>
    <row r="24" spans="2:16">
      <c r="B24" s="70"/>
      <c r="P24" s="82"/>
    </row>
    <row r="25" spans="2:16">
      <c r="B25" s="70"/>
      <c r="P25" s="82"/>
    </row>
    <row r="26" spans="2:16">
      <c r="B26" s="70"/>
      <c r="P26" s="82"/>
    </row>
    <row r="27" spans="2:16">
      <c r="B27" s="70"/>
      <c r="P27" s="82"/>
    </row>
    <row r="28" spans="2:16">
      <c r="B28" s="70"/>
      <c r="P28" s="82"/>
    </row>
    <row r="29" spans="2:16">
      <c r="B29" s="70"/>
      <c r="P29" s="82"/>
    </row>
    <row r="30" spans="2:16">
      <c r="B30" s="70"/>
      <c r="P30" s="82"/>
    </row>
    <row r="31" spans="2:16">
      <c r="B31" s="70"/>
      <c r="P31" s="82"/>
    </row>
    <row r="32" spans="2:16">
      <c r="B32" s="70"/>
      <c r="P32" s="82"/>
    </row>
    <row r="33" spans="2:16">
      <c r="B33" s="70"/>
      <c r="P33" s="82"/>
    </row>
    <row r="34" spans="2:16">
      <c r="B34" s="70"/>
      <c r="P34" s="82"/>
    </row>
    <row r="35" spans="2:16">
      <c r="B35" s="70"/>
      <c r="P35" s="82"/>
    </row>
    <row r="36" spans="2:16">
      <c r="B36" s="70"/>
      <c r="P36" s="82"/>
    </row>
    <row r="37" spans="2:16">
      <c r="B37" s="70"/>
      <c r="P37" s="82"/>
    </row>
    <row r="38" spans="2:16">
      <c r="B38" s="70"/>
      <c r="P38" s="82"/>
    </row>
    <row r="39" spans="2:16">
      <c r="B39" s="70"/>
      <c r="P39" s="82"/>
    </row>
    <row r="40" spans="2:16">
      <c r="B40" s="70"/>
      <c r="P40" s="82"/>
    </row>
    <row r="41" spans="2:16">
      <c r="B41" s="70"/>
      <c r="P41" s="82"/>
    </row>
    <row r="42" spans="2:16">
      <c r="B42" s="70"/>
      <c r="P42" s="82"/>
    </row>
    <row r="43" spans="2:16">
      <c r="B43" s="70"/>
      <c r="P43" s="82"/>
    </row>
    <row r="44" spans="2:16">
      <c r="B44" s="70"/>
      <c r="P44" s="82"/>
    </row>
    <row r="45" spans="2:16">
      <c r="B45" s="70"/>
      <c r="P45" s="82"/>
    </row>
    <row r="46" spans="2:16">
      <c r="B46" s="70"/>
      <c r="P46" s="82"/>
    </row>
    <row r="47" spans="2:16">
      <c r="B47" s="70"/>
      <c r="P47" s="82"/>
    </row>
    <row r="48" spans="2:16">
      <c r="B48" s="70"/>
      <c r="P48" s="82"/>
    </row>
    <row r="49" spans="2:16">
      <c r="B49" s="70"/>
      <c r="P49" s="82"/>
    </row>
    <row r="50" spans="2:16">
      <c r="B50" s="70"/>
      <c r="P50" s="82"/>
    </row>
    <row r="51" spans="2:16">
      <c r="B51" s="70"/>
      <c r="P51" s="82"/>
    </row>
    <row r="52" spans="2:16">
      <c r="B52" s="70"/>
      <c r="P52" s="82"/>
    </row>
    <row r="53" spans="2:16">
      <c r="B53" s="70"/>
      <c r="P53" s="82"/>
    </row>
    <row r="54" spans="2:16">
      <c r="B54" s="70"/>
      <c r="P54" s="82"/>
    </row>
    <row r="55" spans="2:16">
      <c r="B55" s="70"/>
      <c r="P55" s="82"/>
    </row>
    <row r="56" spans="2:16">
      <c r="B56" s="70"/>
      <c r="P56" s="82"/>
    </row>
    <row r="57" spans="2:16">
      <c r="B57" s="70"/>
      <c r="P57" s="82"/>
    </row>
    <row r="58" spans="2:16">
      <c r="B58" s="70"/>
      <c r="P58" s="82"/>
    </row>
    <row r="59" spans="2:16">
      <c r="B59" s="70"/>
      <c r="P59" s="82"/>
    </row>
    <row r="60" spans="2:16">
      <c r="B60" s="70"/>
      <c r="P60" s="82"/>
    </row>
    <row r="61" spans="2:16">
      <c r="B61" s="70"/>
      <c r="P61" s="82"/>
    </row>
    <row r="62" spans="2:16">
      <c r="B62" s="70"/>
      <c r="P62" s="82"/>
    </row>
    <row r="63" spans="2:16">
      <c r="B63" s="70"/>
      <c r="P63" s="82"/>
    </row>
    <row r="64" spans="2:16">
      <c r="B64" s="70"/>
      <c r="P64" s="82"/>
    </row>
    <row r="65" spans="2:16">
      <c r="B65" s="70"/>
      <c r="P65" s="82"/>
    </row>
    <row r="66" spans="2:16">
      <c r="B66" s="70"/>
      <c r="P66" s="82"/>
    </row>
    <row r="67" spans="2:16">
      <c r="B67" s="70"/>
      <c r="P67" s="82"/>
    </row>
    <row r="68" spans="2:16">
      <c r="B68" s="70"/>
      <c r="P68" s="82"/>
    </row>
    <row r="69" spans="2:16">
      <c r="B69" s="70"/>
      <c r="P69" s="82"/>
    </row>
    <row r="70" spans="2:16">
      <c r="B70" s="70"/>
      <c r="P70" s="82"/>
    </row>
    <row r="71" spans="2:16">
      <c r="B71" s="70"/>
      <c r="P71" s="82"/>
    </row>
    <row r="72" spans="2:16">
      <c r="B72" s="70"/>
      <c r="P72" s="82"/>
    </row>
    <row r="73" spans="2:16">
      <c r="B73" s="70"/>
      <c r="P73" s="82"/>
    </row>
    <row r="74" spans="2:16">
      <c r="B74" s="70"/>
      <c r="P74" s="82"/>
    </row>
    <row r="75" spans="2:16">
      <c r="B75" s="70"/>
      <c r="P75" s="82"/>
    </row>
    <row r="76" spans="2:16">
      <c r="B76" s="70"/>
      <c r="P76" s="82"/>
    </row>
    <row r="77" spans="2:16">
      <c r="B77" s="70"/>
      <c r="P77" s="82"/>
    </row>
    <row r="78" spans="2:16">
      <c r="B78" s="70"/>
      <c r="P78" s="82"/>
    </row>
    <row r="79" spans="2:16">
      <c r="B79" s="70"/>
      <c r="P79" s="82"/>
    </row>
    <row r="80" spans="2:16">
      <c r="B80" s="70"/>
      <c r="P80" s="82"/>
    </row>
    <row r="81" spans="2:16">
      <c r="B81" s="70"/>
      <c r="P81" s="82"/>
    </row>
    <row r="82" spans="2:16">
      <c r="B82" s="70"/>
      <c r="P82" s="82"/>
    </row>
    <row r="83" spans="2:16">
      <c r="B83" s="70"/>
      <c r="P83" s="82"/>
    </row>
    <row r="84" spans="2:16">
      <c r="B84" s="79"/>
      <c r="C84" s="80"/>
      <c r="D84" s="80"/>
      <c r="E84" s="80"/>
      <c r="F84" s="80"/>
      <c r="G84" s="80"/>
      <c r="H84" s="80"/>
      <c r="I84" s="80"/>
      <c r="J84" s="80"/>
      <c r="K84" s="80"/>
      <c r="L84" s="80"/>
      <c r="M84" s="80"/>
      <c r="N84" s="80"/>
      <c r="O84" s="80"/>
      <c r="P84" s="83"/>
    </row>
  </sheetData>
  <phoneticPr fontId="3"/>
  <pageMargins left="0.47244094488188976" right="0.23622047244094488" top="0.43307086614173229" bottom="0.31496062992125984" header="0.31496062992125984" footer="0.19685039370078741"/>
  <pageSetup paperSize="9" scale="72" orientation="portrait" r:id="rId1"/>
  <headerFooter>
    <oddHeader>&amp;R&amp;"ＭＳ 明朝,標準"&amp;12 2-6.医科健診分析</oddHead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4"/>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211</v>
      </c>
    </row>
    <row r="2" spans="1:1" ht="16.5" customHeight="1">
      <c r="A2" s="6" t="s">
        <v>345</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5"/>
  <dimension ref="A1:P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6" width="8.875" style="66" customWidth="1"/>
    <col min="17" max="17" width="2" style="1" customWidth="1"/>
    <col min="18" max="16384" width="9" style="1"/>
  </cols>
  <sheetData>
    <row r="1" spans="1:16">
      <c r="A1" s="66" t="s">
        <v>243</v>
      </c>
    </row>
    <row r="2" spans="1:16">
      <c r="A2" s="66" t="s">
        <v>237</v>
      </c>
    </row>
    <row r="4" spans="1:16" ht="13.5" customHeight="1">
      <c r="B4" s="67"/>
      <c r="C4" s="68"/>
      <c r="D4" s="68"/>
      <c r="E4" s="68"/>
      <c r="F4" s="68"/>
      <c r="G4" s="69"/>
    </row>
    <row r="5" spans="1:16" ht="13.5" customHeight="1">
      <c r="B5" s="70"/>
      <c r="C5" s="71"/>
      <c r="D5" s="72">
        <v>8.3999999999999991E-2</v>
      </c>
      <c r="E5" s="38" t="s">
        <v>266</v>
      </c>
      <c r="F5" s="73">
        <v>9.9999999999999992E-2</v>
      </c>
      <c r="G5" s="74" t="s">
        <v>267</v>
      </c>
    </row>
    <row r="6" spans="1:16">
      <c r="B6" s="70"/>
      <c r="D6" s="72"/>
      <c r="E6" s="38"/>
      <c r="F6" s="73"/>
      <c r="G6" s="74"/>
    </row>
    <row r="7" spans="1:16">
      <c r="B7" s="70"/>
      <c r="C7" s="75"/>
      <c r="D7" s="72">
        <v>6.7999999999999991E-2</v>
      </c>
      <c r="E7" s="38" t="s">
        <v>266</v>
      </c>
      <c r="F7" s="73">
        <v>8.3999999999999991E-2</v>
      </c>
      <c r="G7" s="74" t="s">
        <v>268</v>
      </c>
    </row>
    <row r="8" spans="1:16">
      <c r="B8" s="70"/>
      <c r="D8" s="72"/>
      <c r="E8" s="38"/>
      <c r="F8" s="73"/>
      <c r="G8" s="74"/>
    </row>
    <row r="9" spans="1:16">
      <c r="B9" s="70"/>
      <c r="C9" s="76"/>
      <c r="D9" s="72">
        <v>5.1999999999999991E-2</v>
      </c>
      <c r="E9" s="38" t="s">
        <v>266</v>
      </c>
      <c r="F9" s="73">
        <v>6.7999999999999991E-2</v>
      </c>
      <c r="G9" s="74" t="s">
        <v>268</v>
      </c>
    </row>
    <row r="10" spans="1:16">
      <c r="B10" s="70"/>
      <c r="D10" s="72"/>
      <c r="E10" s="38"/>
      <c r="F10" s="73"/>
      <c r="G10" s="74"/>
    </row>
    <row r="11" spans="1:16">
      <c r="B11" s="70"/>
      <c r="C11" s="77"/>
      <c r="D11" s="72">
        <v>3.5999999999999997E-2</v>
      </c>
      <c r="E11" s="38" t="s">
        <v>266</v>
      </c>
      <c r="F11" s="73">
        <v>5.1999999999999991E-2</v>
      </c>
      <c r="G11" s="74" t="s">
        <v>268</v>
      </c>
    </row>
    <row r="12" spans="1:16">
      <c r="B12" s="70"/>
      <c r="D12" s="72"/>
      <c r="E12" s="38"/>
      <c r="F12" s="73"/>
      <c r="G12" s="74"/>
    </row>
    <row r="13" spans="1:16">
      <c r="B13" s="70"/>
      <c r="C13" s="78"/>
      <c r="D13" s="72">
        <v>0.02</v>
      </c>
      <c r="E13" s="38" t="s">
        <v>266</v>
      </c>
      <c r="F13" s="73">
        <v>3.5999999999999997E-2</v>
      </c>
      <c r="G13" s="74" t="s">
        <v>268</v>
      </c>
    </row>
    <row r="14" spans="1:16">
      <c r="B14" s="79"/>
      <c r="C14" s="80"/>
      <c r="D14" s="80"/>
      <c r="E14" s="80"/>
      <c r="F14" s="80"/>
      <c r="G14" s="81"/>
    </row>
    <row r="16" spans="1:16">
      <c r="B16" s="67"/>
      <c r="C16" s="68"/>
      <c r="D16" s="68"/>
      <c r="E16" s="68"/>
      <c r="F16" s="68"/>
      <c r="G16" s="68"/>
      <c r="H16" s="68"/>
      <c r="I16" s="68"/>
      <c r="J16" s="68"/>
      <c r="K16" s="68"/>
      <c r="L16" s="68"/>
      <c r="M16" s="68"/>
      <c r="N16" s="68"/>
      <c r="O16" s="68"/>
      <c r="P16" s="69"/>
    </row>
    <row r="17" spans="2:16">
      <c r="B17" s="70"/>
      <c r="P17" s="82"/>
    </row>
    <row r="18" spans="2:16">
      <c r="B18" s="70"/>
      <c r="P18" s="82"/>
    </row>
    <row r="19" spans="2:16">
      <c r="B19" s="70"/>
      <c r="P19" s="82"/>
    </row>
    <row r="20" spans="2:16">
      <c r="B20" s="70"/>
      <c r="P20" s="82"/>
    </row>
    <row r="21" spans="2:16">
      <c r="B21" s="70"/>
      <c r="P21" s="82"/>
    </row>
    <row r="22" spans="2:16">
      <c r="B22" s="70"/>
      <c r="P22" s="82"/>
    </row>
    <row r="23" spans="2:16">
      <c r="B23" s="70"/>
      <c r="P23" s="82"/>
    </row>
    <row r="24" spans="2:16">
      <c r="B24" s="70"/>
      <c r="P24" s="82"/>
    </row>
    <row r="25" spans="2:16">
      <c r="B25" s="70"/>
      <c r="P25" s="82"/>
    </row>
    <row r="26" spans="2:16">
      <c r="B26" s="70"/>
      <c r="P26" s="82"/>
    </row>
    <row r="27" spans="2:16">
      <c r="B27" s="70"/>
      <c r="P27" s="82"/>
    </row>
    <row r="28" spans="2:16">
      <c r="B28" s="70"/>
      <c r="P28" s="82"/>
    </row>
    <row r="29" spans="2:16">
      <c r="B29" s="70"/>
      <c r="P29" s="82"/>
    </row>
    <row r="30" spans="2:16">
      <c r="B30" s="70"/>
      <c r="P30" s="82"/>
    </row>
    <row r="31" spans="2:16">
      <c r="B31" s="70"/>
      <c r="P31" s="82"/>
    </row>
    <row r="32" spans="2:16">
      <c r="B32" s="70"/>
      <c r="P32" s="82"/>
    </row>
    <row r="33" spans="2:16">
      <c r="B33" s="70"/>
      <c r="P33" s="82"/>
    </row>
    <row r="34" spans="2:16">
      <c r="B34" s="70"/>
      <c r="P34" s="82"/>
    </row>
    <row r="35" spans="2:16">
      <c r="B35" s="70"/>
      <c r="P35" s="82"/>
    </row>
    <row r="36" spans="2:16">
      <c r="B36" s="70"/>
      <c r="P36" s="82"/>
    </row>
    <row r="37" spans="2:16">
      <c r="B37" s="70"/>
      <c r="P37" s="82"/>
    </row>
    <row r="38" spans="2:16">
      <c r="B38" s="70"/>
      <c r="P38" s="82"/>
    </row>
    <row r="39" spans="2:16">
      <c r="B39" s="70"/>
      <c r="P39" s="82"/>
    </row>
    <row r="40" spans="2:16">
      <c r="B40" s="70"/>
      <c r="P40" s="82"/>
    </row>
    <row r="41" spans="2:16">
      <c r="B41" s="70"/>
      <c r="P41" s="82"/>
    </row>
    <row r="42" spans="2:16">
      <c r="B42" s="70"/>
      <c r="P42" s="82"/>
    </row>
    <row r="43" spans="2:16">
      <c r="B43" s="70"/>
      <c r="P43" s="82"/>
    </row>
    <row r="44" spans="2:16">
      <c r="B44" s="70"/>
      <c r="P44" s="82"/>
    </row>
    <row r="45" spans="2:16">
      <c r="B45" s="70"/>
      <c r="P45" s="82"/>
    </row>
    <row r="46" spans="2:16">
      <c r="B46" s="70"/>
      <c r="P46" s="82"/>
    </row>
    <row r="47" spans="2:16">
      <c r="B47" s="70"/>
      <c r="P47" s="82"/>
    </row>
    <row r="48" spans="2:16">
      <c r="B48" s="70"/>
      <c r="P48" s="82"/>
    </row>
    <row r="49" spans="2:16">
      <c r="B49" s="70"/>
      <c r="P49" s="82"/>
    </row>
    <row r="50" spans="2:16">
      <c r="B50" s="70"/>
      <c r="P50" s="82"/>
    </row>
    <row r="51" spans="2:16">
      <c r="B51" s="70"/>
      <c r="P51" s="82"/>
    </row>
    <row r="52" spans="2:16">
      <c r="B52" s="70"/>
      <c r="P52" s="82"/>
    </row>
    <row r="53" spans="2:16">
      <c r="B53" s="70"/>
      <c r="P53" s="82"/>
    </row>
    <row r="54" spans="2:16">
      <c r="B54" s="70"/>
      <c r="P54" s="82"/>
    </row>
    <row r="55" spans="2:16">
      <c r="B55" s="70"/>
      <c r="P55" s="82"/>
    </row>
    <row r="56" spans="2:16">
      <c r="B56" s="70"/>
      <c r="P56" s="82"/>
    </row>
    <row r="57" spans="2:16">
      <c r="B57" s="70"/>
      <c r="P57" s="82"/>
    </row>
    <row r="58" spans="2:16">
      <c r="B58" s="70"/>
      <c r="P58" s="82"/>
    </row>
    <row r="59" spans="2:16">
      <c r="B59" s="70"/>
      <c r="P59" s="82"/>
    </row>
    <row r="60" spans="2:16">
      <c r="B60" s="70"/>
      <c r="P60" s="82"/>
    </row>
    <row r="61" spans="2:16">
      <c r="B61" s="70"/>
      <c r="P61" s="82"/>
    </row>
    <row r="62" spans="2:16">
      <c r="B62" s="70"/>
      <c r="P62" s="82"/>
    </row>
    <row r="63" spans="2:16">
      <c r="B63" s="70"/>
      <c r="P63" s="82"/>
    </row>
    <row r="64" spans="2:16">
      <c r="B64" s="70"/>
      <c r="P64" s="82"/>
    </row>
    <row r="65" spans="2:16">
      <c r="B65" s="70"/>
      <c r="P65" s="82"/>
    </row>
    <row r="66" spans="2:16">
      <c r="B66" s="70"/>
      <c r="P66" s="82"/>
    </row>
    <row r="67" spans="2:16">
      <c r="B67" s="70"/>
      <c r="P67" s="82"/>
    </row>
    <row r="68" spans="2:16">
      <c r="B68" s="70"/>
      <c r="P68" s="82"/>
    </row>
    <row r="69" spans="2:16">
      <c r="B69" s="70"/>
      <c r="P69" s="82"/>
    </row>
    <row r="70" spans="2:16">
      <c r="B70" s="70"/>
      <c r="P70" s="82"/>
    </row>
    <row r="71" spans="2:16">
      <c r="B71" s="70"/>
      <c r="P71" s="82"/>
    </row>
    <row r="72" spans="2:16">
      <c r="B72" s="70"/>
      <c r="P72" s="82"/>
    </row>
    <row r="73" spans="2:16">
      <c r="B73" s="70"/>
      <c r="P73" s="82"/>
    </row>
    <row r="74" spans="2:16">
      <c r="B74" s="70"/>
      <c r="P74" s="82"/>
    </row>
    <row r="75" spans="2:16">
      <c r="B75" s="70"/>
      <c r="P75" s="82"/>
    </row>
    <row r="76" spans="2:16">
      <c r="B76" s="70"/>
      <c r="P76" s="82"/>
    </row>
    <row r="77" spans="2:16">
      <c r="B77" s="70"/>
      <c r="P77" s="82"/>
    </row>
    <row r="78" spans="2:16">
      <c r="B78" s="70"/>
      <c r="P78" s="82"/>
    </row>
    <row r="79" spans="2:16">
      <c r="B79" s="70"/>
      <c r="P79" s="82"/>
    </row>
    <row r="80" spans="2:16">
      <c r="B80" s="70"/>
      <c r="P80" s="82"/>
    </row>
    <row r="81" spans="2:16">
      <c r="B81" s="70"/>
      <c r="P81" s="82"/>
    </row>
    <row r="82" spans="2:16">
      <c r="B82" s="70"/>
      <c r="P82" s="82"/>
    </row>
    <row r="83" spans="2:16">
      <c r="B83" s="70"/>
      <c r="P83" s="82"/>
    </row>
    <row r="84" spans="2:16">
      <c r="B84" s="79"/>
      <c r="C84" s="80"/>
      <c r="D84" s="80"/>
      <c r="E84" s="80"/>
      <c r="F84" s="80"/>
      <c r="G84" s="80"/>
      <c r="H84" s="80"/>
      <c r="I84" s="80"/>
      <c r="J84" s="80"/>
      <c r="K84" s="80"/>
      <c r="L84" s="80"/>
      <c r="M84" s="80"/>
      <c r="N84" s="80"/>
      <c r="O84" s="80"/>
      <c r="P84" s="83"/>
    </row>
  </sheetData>
  <phoneticPr fontId="3"/>
  <pageMargins left="0.47244094488188976" right="0.23622047244094488" top="0.43307086614173229" bottom="0.31496062992125984" header="0.31496062992125984" footer="0.19685039370078741"/>
  <pageSetup paperSize="9" scale="72" orientation="portrait" r:id="rId1"/>
  <headerFooter>
    <oddHeader>&amp;R&amp;"ＭＳ 明朝,標準"&amp;12 2-6.医科健診分析</oddHead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6"/>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212</v>
      </c>
    </row>
    <row r="2" spans="1:1" ht="16.5" customHeight="1">
      <c r="A2" s="6" t="s">
        <v>345</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7"/>
  <dimension ref="A1:P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6" width="8.875" style="66" customWidth="1"/>
    <col min="17" max="17" width="2" style="1" customWidth="1"/>
    <col min="18" max="16384" width="9" style="1"/>
  </cols>
  <sheetData>
    <row r="1" spans="1:16">
      <c r="A1" s="66" t="s">
        <v>244</v>
      </c>
    </row>
    <row r="2" spans="1:16">
      <c r="A2" s="66" t="s">
        <v>237</v>
      </c>
    </row>
    <row r="4" spans="1:16" ht="13.5" customHeight="1">
      <c r="B4" s="67"/>
      <c r="C4" s="68"/>
      <c r="D4" s="68"/>
      <c r="E4" s="68"/>
      <c r="F4" s="68"/>
      <c r="G4" s="69"/>
    </row>
    <row r="5" spans="1:16" ht="13.5" customHeight="1">
      <c r="B5" s="70"/>
      <c r="C5" s="71"/>
      <c r="D5" s="72">
        <v>0.45799999999999991</v>
      </c>
      <c r="E5" s="38" t="s">
        <v>266</v>
      </c>
      <c r="F5" s="73">
        <v>0.49</v>
      </c>
      <c r="G5" s="74" t="s">
        <v>267</v>
      </c>
    </row>
    <row r="6" spans="1:16">
      <c r="B6" s="70"/>
      <c r="D6" s="72"/>
      <c r="E6" s="38"/>
      <c r="F6" s="73"/>
      <c r="G6" s="74"/>
    </row>
    <row r="7" spans="1:16">
      <c r="B7" s="70"/>
      <c r="C7" s="75"/>
      <c r="D7" s="72">
        <v>0.42599999999999993</v>
      </c>
      <c r="E7" s="38" t="s">
        <v>266</v>
      </c>
      <c r="F7" s="73">
        <v>0.45799999999999991</v>
      </c>
      <c r="G7" s="74" t="s">
        <v>268</v>
      </c>
    </row>
    <row r="8" spans="1:16">
      <c r="B8" s="70"/>
      <c r="D8" s="72"/>
      <c r="E8" s="38"/>
      <c r="F8" s="73"/>
      <c r="G8" s="74"/>
    </row>
    <row r="9" spans="1:16">
      <c r="B9" s="70"/>
      <c r="C9" s="76"/>
      <c r="D9" s="72">
        <v>0.39399999999999996</v>
      </c>
      <c r="E9" s="38" t="s">
        <v>266</v>
      </c>
      <c r="F9" s="73">
        <v>0.42599999999999993</v>
      </c>
      <c r="G9" s="74" t="s">
        <v>268</v>
      </c>
    </row>
    <row r="10" spans="1:16">
      <c r="B10" s="70"/>
      <c r="D10" s="72"/>
      <c r="E10" s="38"/>
      <c r="F10" s="73"/>
      <c r="G10" s="74"/>
    </row>
    <row r="11" spans="1:16">
      <c r="B11" s="70"/>
      <c r="C11" s="77"/>
      <c r="D11" s="72">
        <v>0.36199999999999999</v>
      </c>
      <c r="E11" s="38" t="s">
        <v>266</v>
      </c>
      <c r="F11" s="73">
        <v>0.39399999999999996</v>
      </c>
      <c r="G11" s="74" t="s">
        <v>268</v>
      </c>
    </row>
    <row r="12" spans="1:16">
      <c r="B12" s="70"/>
      <c r="D12" s="72"/>
      <c r="E12" s="38"/>
      <c r="F12" s="73"/>
      <c r="G12" s="74"/>
    </row>
    <row r="13" spans="1:16">
      <c r="B13" s="70"/>
      <c r="C13" s="78"/>
      <c r="D13" s="72">
        <v>0.33</v>
      </c>
      <c r="E13" s="38" t="s">
        <v>266</v>
      </c>
      <c r="F13" s="73">
        <v>0.36199999999999999</v>
      </c>
      <c r="G13" s="74" t="s">
        <v>268</v>
      </c>
    </row>
    <row r="14" spans="1:16">
      <c r="B14" s="79"/>
      <c r="C14" s="80"/>
      <c r="D14" s="80"/>
      <c r="E14" s="80"/>
      <c r="F14" s="80"/>
      <c r="G14" s="81"/>
    </row>
    <row r="16" spans="1:16">
      <c r="B16" s="67"/>
      <c r="C16" s="68"/>
      <c r="D16" s="68"/>
      <c r="E16" s="68"/>
      <c r="F16" s="68"/>
      <c r="G16" s="68"/>
      <c r="H16" s="68"/>
      <c r="I16" s="68"/>
      <c r="J16" s="68"/>
      <c r="K16" s="68"/>
      <c r="L16" s="68"/>
      <c r="M16" s="68"/>
      <c r="N16" s="68"/>
      <c r="O16" s="68"/>
      <c r="P16" s="69"/>
    </row>
    <row r="17" spans="2:16">
      <c r="B17" s="70"/>
      <c r="P17" s="82"/>
    </row>
    <row r="18" spans="2:16">
      <c r="B18" s="70"/>
      <c r="P18" s="82"/>
    </row>
    <row r="19" spans="2:16">
      <c r="B19" s="70"/>
      <c r="P19" s="82"/>
    </row>
    <row r="20" spans="2:16">
      <c r="B20" s="70"/>
      <c r="P20" s="82"/>
    </row>
    <row r="21" spans="2:16">
      <c r="B21" s="70"/>
      <c r="P21" s="82"/>
    </row>
    <row r="22" spans="2:16">
      <c r="B22" s="70"/>
      <c r="P22" s="82"/>
    </row>
    <row r="23" spans="2:16">
      <c r="B23" s="70"/>
      <c r="P23" s="82"/>
    </row>
    <row r="24" spans="2:16">
      <c r="B24" s="70"/>
      <c r="P24" s="82"/>
    </row>
    <row r="25" spans="2:16">
      <c r="B25" s="70"/>
      <c r="P25" s="82"/>
    </row>
    <row r="26" spans="2:16">
      <c r="B26" s="70"/>
      <c r="P26" s="82"/>
    </row>
    <row r="27" spans="2:16">
      <c r="B27" s="70"/>
      <c r="P27" s="82"/>
    </row>
    <row r="28" spans="2:16">
      <c r="B28" s="70"/>
      <c r="P28" s="82"/>
    </row>
    <row r="29" spans="2:16">
      <c r="B29" s="70"/>
      <c r="P29" s="82"/>
    </row>
    <row r="30" spans="2:16">
      <c r="B30" s="70"/>
      <c r="P30" s="82"/>
    </row>
    <row r="31" spans="2:16">
      <c r="B31" s="70"/>
      <c r="P31" s="82"/>
    </row>
    <row r="32" spans="2:16">
      <c r="B32" s="70"/>
      <c r="P32" s="82"/>
    </row>
    <row r="33" spans="2:16">
      <c r="B33" s="70"/>
      <c r="P33" s="82"/>
    </row>
    <row r="34" spans="2:16">
      <c r="B34" s="70"/>
      <c r="P34" s="82"/>
    </row>
    <row r="35" spans="2:16">
      <c r="B35" s="70"/>
      <c r="P35" s="82"/>
    </row>
    <row r="36" spans="2:16">
      <c r="B36" s="70"/>
      <c r="P36" s="82"/>
    </row>
    <row r="37" spans="2:16">
      <c r="B37" s="70"/>
      <c r="P37" s="82"/>
    </row>
    <row r="38" spans="2:16">
      <c r="B38" s="70"/>
      <c r="P38" s="82"/>
    </row>
    <row r="39" spans="2:16">
      <c r="B39" s="70"/>
      <c r="P39" s="82"/>
    </row>
    <row r="40" spans="2:16">
      <c r="B40" s="70"/>
      <c r="P40" s="82"/>
    </row>
    <row r="41" spans="2:16">
      <c r="B41" s="70"/>
      <c r="P41" s="82"/>
    </row>
    <row r="42" spans="2:16">
      <c r="B42" s="70"/>
      <c r="P42" s="82"/>
    </row>
    <row r="43" spans="2:16">
      <c r="B43" s="70"/>
      <c r="P43" s="82"/>
    </row>
    <row r="44" spans="2:16">
      <c r="B44" s="70"/>
      <c r="P44" s="82"/>
    </row>
    <row r="45" spans="2:16">
      <c r="B45" s="70"/>
      <c r="P45" s="82"/>
    </row>
    <row r="46" spans="2:16">
      <c r="B46" s="70"/>
      <c r="P46" s="82"/>
    </row>
    <row r="47" spans="2:16">
      <c r="B47" s="70"/>
      <c r="P47" s="82"/>
    </row>
    <row r="48" spans="2:16">
      <c r="B48" s="70"/>
      <c r="P48" s="82"/>
    </row>
    <row r="49" spans="2:16">
      <c r="B49" s="70"/>
      <c r="P49" s="82"/>
    </row>
    <row r="50" spans="2:16">
      <c r="B50" s="70"/>
      <c r="P50" s="82"/>
    </row>
    <row r="51" spans="2:16">
      <c r="B51" s="70"/>
      <c r="P51" s="82"/>
    </row>
    <row r="52" spans="2:16">
      <c r="B52" s="70"/>
      <c r="P52" s="82"/>
    </row>
    <row r="53" spans="2:16">
      <c r="B53" s="70"/>
      <c r="P53" s="82"/>
    </row>
    <row r="54" spans="2:16">
      <c r="B54" s="70"/>
      <c r="P54" s="82"/>
    </row>
    <row r="55" spans="2:16">
      <c r="B55" s="70"/>
      <c r="P55" s="82"/>
    </row>
    <row r="56" spans="2:16">
      <c r="B56" s="70"/>
      <c r="P56" s="82"/>
    </row>
    <row r="57" spans="2:16">
      <c r="B57" s="70"/>
      <c r="P57" s="82"/>
    </row>
    <row r="58" spans="2:16">
      <c r="B58" s="70"/>
      <c r="P58" s="82"/>
    </row>
    <row r="59" spans="2:16">
      <c r="B59" s="70"/>
      <c r="P59" s="82"/>
    </row>
    <row r="60" spans="2:16">
      <c r="B60" s="70"/>
      <c r="P60" s="82"/>
    </row>
    <row r="61" spans="2:16">
      <c r="B61" s="70"/>
      <c r="P61" s="82"/>
    </row>
    <row r="62" spans="2:16">
      <c r="B62" s="70"/>
      <c r="P62" s="82"/>
    </row>
    <row r="63" spans="2:16">
      <c r="B63" s="70"/>
      <c r="P63" s="82"/>
    </row>
    <row r="64" spans="2:16">
      <c r="B64" s="70"/>
      <c r="P64" s="82"/>
    </row>
    <row r="65" spans="2:16">
      <c r="B65" s="70"/>
      <c r="P65" s="82"/>
    </row>
    <row r="66" spans="2:16">
      <c r="B66" s="70"/>
      <c r="P66" s="82"/>
    </row>
    <row r="67" spans="2:16">
      <c r="B67" s="70"/>
      <c r="P67" s="82"/>
    </row>
    <row r="68" spans="2:16">
      <c r="B68" s="70"/>
      <c r="P68" s="82"/>
    </row>
    <row r="69" spans="2:16">
      <c r="B69" s="70"/>
      <c r="P69" s="82"/>
    </row>
    <row r="70" spans="2:16">
      <c r="B70" s="70"/>
      <c r="P70" s="82"/>
    </row>
    <row r="71" spans="2:16">
      <c r="B71" s="70"/>
      <c r="P71" s="82"/>
    </row>
    <row r="72" spans="2:16">
      <c r="B72" s="70"/>
      <c r="P72" s="82"/>
    </row>
    <row r="73" spans="2:16">
      <c r="B73" s="70"/>
      <c r="P73" s="82"/>
    </row>
    <row r="74" spans="2:16">
      <c r="B74" s="70"/>
      <c r="P74" s="82"/>
    </row>
    <row r="75" spans="2:16">
      <c r="B75" s="70"/>
      <c r="P75" s="82"/>
    </row>
    <row r="76" spans="2:16">
      <c r="B76" s="70"/>
      <c r="P76" s="82"/>
    </row>
    <row r="77" spans="2:16">
      <c r="B77" s="70"/>
      <c r="P77" s="82"/>
    </row>
    <row r="78" spans="2:16">
      <c r="B78" s="70"/>
      <c r="P78" s="82"/>
    </row>
    <row r="79" spans="2:16">
      <c r="B79" s="70"/>
      <c r="P79" s="82"/>
    </row>
    <row r="80" spans="2:16">
      <c r="B80" s="70"/>
      <c r="P80" s="82"/>
    </row>
    <row r="81" spans="2:16">
      <c r="B81" s="70"/>
      <c r="P81" s="82"/>
    </row>
    <row r="82" spans="2:16">
      <c r="B82" s="70"/>
      <c r="P82" s="82"/>
    </row>
    <row r="83" spans="2:16">
      <c r="B83" s="70"/>
      <c r="P83" s="82"/>
    </row>
    <row r="84" spans="2:16">
      <c r="B84" s="79"/>
      <c r="C84" s="80"/>
      <c r="D84" s="80"/>
      <c r="E84" s="80"/>
      <c r="F84" s="80"/>
      <c r="G84" s="80"/>
      <c r="H84" s="80"/>
      <c r="I84" s="80"/>
      <c r="J84" s="80"/>
      <c r="K84" s="80"/>
      <c r="L84" s="80"/>
      <c r="M84" s="80"/>
      <c r="N84" s="80"/>
      <c r="O84" s="80"/>
      <c r="P84" s="83"/>
    </row>
  </sheetData>
  <phoneticPr fontId="3"/>
  <pageMargins left="0.47244094488188976" right="0.23622047244094488" top="0.43307086614173229" bottom="0.31496062992125984" header="0.31496062992125984" footer="0.19685039370078741"/>
  <pageSetup paperSize="9" scale="72" orientation="portrait" r:id="rId1"/>
  <headerFooter>
    <oddHeader>&amp;R&amp;"ＭＳ 明朝,標準"&amp;12 2-6.医科健診分析</oddHead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8"/>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213</v>
      </c>
    </row>
    <row r="2" spans="1:1" ht="16.5" customHeight="1">
      <c r="A2" s="6" t="s">
        <v>345</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9"/>
  <dimension ref="A1:P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6" width="8.875" style="66" customWidth="1"/>
    <col min="17" max="17" width="2" style="1" customWidth="1"/>
    <col min="18" max="16384" width="9" style="1"/>
  </cols>
  <sheetData>
    <row r="1" spans="1:16">
      <c r="A1" s="66" t="s">
        <v>245</v>
      </c>
    </row>
    <row r="2" spans="1:16">
      <c r="A2" s="66" t="s">
        <v>237</v>
      </c>
    </row>
    <row r="4" spans="1:16" ht="13.5" customHeight="1">
      <c r="B4" s="67"/>
      <c r="C4" s="68"/>
      <c r="D4" s="68"/>
      <c r="E4" s="68"/>
      <c r="F4" s="68"/>
      <c r="G4" s="69"/>
    </row>
    <row r="5" spans="1:16" ht="13.5" customHeight="1">
      <c r="B5" s="70"/>
      <c r="C5" s="71"/>
      <c r="D5" s="72">
        <v>0.43799999999999989</v>
      </c>
      <c r="E5" s="38" t="s">
        <v>266</v>
      </c>
      <c r="F5" s="73">
        <v>0.47</v>
      </c>
      <c r="G5" s="74" t="s">
        <v>267</v>
      </c>
    </row>
    <row r="6" spans="1:16">
      <c r="B6" s="70"/>
      <c r="D6" s="72"/>
      <c r="E6" s="38"/>
      <c r="F6" s="73"/>
      <c r="G6" s="74"/>
    </row>
    <row r="7" spans="1:16">
      <c r="B7" s="70"/>
      <c r="C7" s="75"/>
      <c r="D7" s="72">
        <v>0.40599999999999992</v>
      </c>
      <c r="E7" s="38" t="s">
        <v>266</v>
      </c>
      <c r="F7" s="73">
        <v>0.43799999999999989</v>
      </c>
      <c r="G7" s="74" t="s">
        <v>268</v>
      </c>
    </row>
    <row r="8" spans="1:16">
      <c r="B8" s="70"/>
      <c r="D8" s="72"/>
      <c r="E8" s="38"/>
      <c r="F8" s="73"/>
      <c r="G8" s="74"/>
    </row>
    <row r="9" spans="1:16">
      <c r="B9" s="70"/>
      <c r="C9" s="76"/>
      <c r="D9" s="72">
        <v>0.37399999999999994</v>
      </c>
      <c r="E9" s="38" t="s">
        <v>266</v>
      </c>
      <c r="F9" s="73">
        <v>0.40599999999999992</v>
      </c>
      <c r="G9" s="74" t="s">
        <v>268</v>
      </c>
    </row>
    <row r="10" spans="1:16">
      <c r="B10" s="70"/>
      <c r="D10" s="72"/>
      <c r="E10" s="38"/>
      <c r="F10" s="73"/>
      <c r="G10" s="74"/>
    </row>
    <row r="11" spans="1:16">
      <c r="B11" s="70"/>
      <c r="C11" s="77"/>
      <c r="D11" s="72">
        <v>0.34199999999999997</v>
      </c>
      <c r="E11" s="38" t="s">
        <v>266</v>
      </c>
      <c r="F11" s="73">
        <v>0.37399999999999994</v>
      </c>
      <c r="G11" s="74" t="s">
        <v>268</v>
      </c>
    </row>
    <row r="12" spans="1:16">
      <c r="B12" s="70"/>
      <c r="D12" s="72"/>
      <c r="E12" s="38"/>
      <c r="F12" s="73"/>
      <c r="G12" s="74"/>
    </row>
    <row r="13" spans="1:16">
      <c r="B13" s="70"/>
      <c r="C13" s="78"/>
      <c r="D13" s="72">
        <v>0.31</v>
      </c>
      <c r="E13" s="38" t="s">
        <v>266</v>
      </c>
      <c r="F13" s="73">
        <v>0.34199999999999997</v>
      </c>
      <c r="G13" s="74" t="s">
        <v>268</v>
      </c>
    </row>
    <row r="14" spans="1:16">
      <c r="B14" s="79"/>
      <c r="C14" s="80"/>
      <c r="D14" s="80"/>
      <c r="E14" s="80"/>
      <c r="F14" s="80"/>
      <c r="G14" s="81"/>
    </row>
    <row r="16" spans="1:16">
      <c r="B16" s="67"/>
      <c r="C16" s="68"/>
      <c r="D16" s="68"/>
      <c r="E16" s="68"/>
      <c r="F16" s="68"/>
      <c r="G16" s="68"/>
      <c r="H16" s="68"/>
      <c r="I16" s="68"/>
      <c r="J16" s="68"/>
      <c r="K16" s="68"/>
      <c r="L16" s="68"/>
      <c r="M16" s="68"/>
      <c r="N16" s="68"/>
      <c r="O16" s="68"/>
      <c r="P16" s="69"/>
    </row>
    <row r="17" spans="2:16">
      <c r="B17" s="70"/>
      <c r="P17" s="82"/>
    </row>
    <row r="18" spans="2:16">
      <c r="B18" s="70"/>
      <c r="P18" s="82"/>
    </row>
    <row r="19" spans="2:16">
      <c r="B19" s="70"/>
      <c r="P19" s="82"/>
    </row>
    <row r="20" spans="2:16">
      <c r="B20" s="70"/>
      <c r="P20" s="82"/>
    </row>
    <row r="21" spans="2:16">
      <c r="B21" s="70"/>
      <c r="P21" s="82"/>
    </row>
    <row r="22" spans="2:16">
      <c r="B22" s="70"/>
      <c r="P22" s="82"/>
    </row>
    <row r="23" spans="2:16">
      <c r="B23" s="70"/>
      <c r="P23" s="82"/>
    </row>
    <row r="24" spans="2:16">
      <c r="B24" s="70"/>
      <c r="P24" s="82"/>
    </row>
    <row r="25" spans="2:16">
      <c r="B25" s="70"/>
      <c r="P25" s="82"/>
    </row>
    <row r="26" spans="2:16">
      <c r="B26" s="70"/>
      <c r="P26" s="82"/>
    </row>
    <row r="27" spans="2:16">
      <c r="B27" s="70"/>
      <c r="P27" s="82"/>
    </row>
    <row r="28" spans="2:16">
      <c r="B28" s="70"/>
      <c r="P28" s="82"/>
    </row>
    <row r="29" spans="2:16">
      <c r="B29" s="70"/>
      <c r="P29" s="82"/>
    </row>
    <row r="30" spans="2:16">
      <c r="B30" s="70"/>
      <c r="P30" s="82"/>
    </row>
    <row r="31" spans="2:16">
      <c r="B31" s="70"/>
      <c r="P31" s="82"/>
    </row>
    <row r="32" spans="2:16">
      <c r="B32" s="70"/>
      <c r="P32" s="82"/>
    </row>
    <row r="33" spans="2:16">
      <c r="B33" s="70"/>
      <c r="P33" s="82"/>
    </row>
    <row r="34" spans="2:16">
      <c r="B34" s="70"/>
      <c r="P34" s="82"/>
    </row>
    <row r="35" spans="2:16">
      <c r="B35" s="70"/>
      <c r="P35" s="82"/>
    </row>
    <row r="36" spans="2:16">
      <c r="B36" s="70"/>
      <c r="P36" s="82"/>
    </row>
    <row r="37" spans="2:16">
      <c r="B37" s="70"/>
      <c r="P37" s="82"/>
    </row>
    <row r="38" spans="2:16">
      <c r="B38" s="70"/>
      <c r="P38" s="82"/>
    </row>
    <row r="39" spans="2:16">
      <c r="B39" s="70"/>
      <c r="P39" s="82"/>
    </row>
    <row r="40" spans="2:16">
      <c r="B40" s="70"/>
      <c r="P40" s="82"/>
    </row>
    <row r="41" spans="2:16">
      <c r="B41" s="70"/>
      <c r="P41" s="82"/>
    </row>
    <row r="42" spans="2:16">
      <c r="B42" s="70"/>
      <c r="P42" s="82"/>
    </row>
    <row r="43" spans="2:16">
      <c r="B43" s="70"/>
      <c r="P43" s="82"/>
    </row>
    <row r="44" spans="2:16">
      <c r="B44" s="70"/>
      <c r="P44" s="82"/>
    </row>
    <row r="45" spans="2:16">
      <c r="B45" s="70"/>
      <c r="P45" s="82"/>
    </row>
    <row r="46" spans="2:16">
      <c r="B46" s="70"/>
      <c r="P46" s="82"/>
    </row>
    <row r="47" spans="2:16">
      <c r="B47" s="70"/>
      <c r="P47" s="82"/>
    </row>
    <row r="48" spans="2:16">
      <c r="B48" s="70"/>
      <c r="P48" s="82"/>
    </row>
    <row r="49" spans="2:16">
      <c r="B49" s="70"/>
      <c r="P49" s="82"/>
    </row>
    <row r="50" spans="2:16">
      <c r="B50" s="70"/>
      <c r="P50" s="82"/>
    </row>
    <row r="51" spans="2:16">
      <c r="B51" s="70"/>
      <c r="P51" s="82"/>
    </row>
    <row r="52" spans="2:16">
      <c r="B52" s="70"/>
      <c r="P52" s="82"/>
    </row>
    <row r="53" spans="2:16">
      <c r="B53" s="70"/>
      <c r="P53" s="82"/>
    </row>
    <row r="54" spans="2:16">
      <c r="B54" s="70"/>
      <c r="P54" s="82"/>
    </row>
    <row r="55" spans="2:16">
      <c r="B55" s="70"/>
      <c r="P55" s="82"/>
    </row>
    <row r="56" spans="2:16">
      <c r="B56" s="70"/>
      <c r="P56" s="82"/>
    </row>
    <row r="57" spans="2:16">
      <c r="B57" s="70"/>
      <c r="P57" s="82"/>
    </row>
    <row r="58" spans="2:16">
      <c r="B58" s="70"/>
      <c r="P58" s="82"/>
    </row>
    <row r="59" spans="2:16">
      <c r="B59" s="70"/>
      <c r="P59" s="82"/>
    </row>
    <row r="60" spans="2:16">
      <c r="B60" s="70"/>
      <c r="P60" s="82"/>
    </row>
    <row r="61" spans="2:16">
      <c r="B61" s="70"/>
      <c r="P61" s="82"/>
    </row>
    <row r="62" spans="2:16">
      <c r="B62" s="70"/>
      <c r="P62" s="82"/>
    </row>
    <row r="63" spans="2:16">
      <c r="B63" s="70"/>
      <c r="P63" s="82"/>
    </row>
    <row r="64" spans="2:16">
      <c r="B64" s="70"/>
      <c r="P64" s="82"/>
    </row>
    <row r="65" spans="2:16">
      <c r="B65" s="70"/>
      <c r="P65" s="82"/>
    </row>
    <row r="66" spans="2:16">
      <c r="B66" s="70"/>
      <c r="P66" s="82"/>
    </row>
    <row r="67" spans="2:16">
      <c r="B67" s="70"/>
      <c r="P67" s="82"/>
    </row>
    <row r="68" spans="2:16">
      <c r="B68" s="70"/>
      <c r="P68" s="82"/>
    </row>
    <row r="69" spans="2:16">
      <c r="B69" s="70"/>
      <c r="P69" s="82"/>
    </row>
    <row r="70" spans="2:16">
      <c r="B70" s="70"/>
      <c r="P70" s="82"/>
    </row>
    <row r="71" spans="2:16">
      <c r="B71" s="70"/>
      <c r="P71" s="82"/>
    </row>
    <row r="72" spans="2:16">
      <c r="B72" s="70"/>
      <c r="P72" s="82"/>
    </row>
    <row r="73" spans="2:16">
      <c r="B73" s="70"/>
      <c r="P73" s="82"/>
    </row>
    <row r="74" spans="2:16">
      <c r="B74" s="70"/>
      <c r="P74" s="82"/>
    </row>
    <row r="75" spans="2:16">
      <c r="B75" s="70"/>
      <c r="P75" s="82"/>
    </row>
    <row r="76" spans="2:16">
      <c r="B76" s="70"/>
      <c r="P76" s="82"/>
    </row>
    <row r="77" spans="2:16">
      <c r="B77" s="70"/>
      <c r="P77" s="82"/>
    </row>
    <row r="78" spans="2:16">
      <c r="B78" s="70"/>
      <c r="P78" s="82"/>
    </row>
    <row r="79" spans="2:16">
      <c r="B79" s="70"/>
      <c r="P79" s="82"/>
    </row>
    <row r="80" spans="2:16">
      <c r="B80" s="70"/>
      <c r="P80" s="82"/>
    </row>
    <row r="81" spans="2:16">
      <c r="B81" s="70"/>
      <c r="P81" s="82"/>
    </row>
    <row r="82" spans="2:16">
      <c r="B82" s="70"/>
      <c r="P82" s="82"/>
    </row>
    <row r="83" spans="2:16">
      <c r="B83" s="70"/>
      <c r="P83" s="82"/>
    </row>
    <row r="84" spans="2:16">
      <c r="B84" s="79"/>
      <c r="C84" s="80"/>
      <c r="D84" s="80"/>
      <c r="E84" s="80"/>
      <c r="F84" s="80"/>
      <c r="G84" s="80"/>
      <c r="H84" s="80"/>
      <c r="I84" s="80"/>
      <c r="J84" s="80"/>
      <c r="K84" s="80"/>
      <c r="L84" s="80"/>
      <c r="M84" s="80"/>
      <c r="N84" s="80"/>
      <c r="O84" s="80"/>
      <c r="P84" s="83"/>
    </row>
  </sheetData>
  <phoneticPr fontId="3"/>
  <pageMargins left="0.47244094488188976" right="0.23622047244094488" top="0.43307086614173229" bottom="0.31496062992125984" header="0.31496062992125984" footer="0.19685039370078741"/>
  <pageSetup paperSize="9" scale="72" orientation="portrait" r:id="rId1"/>
  <headerFooter>
    <oddHeader>&amp;R&amp;"ＭＳ 明朝,標準"&amp;12 2-6.医科健診分析</oddHead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0"/>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214</v>
      </c>
    </row>
    <row r="2" spans="1:1" ht="16.5" customHeight="1">
      <c r="A2" s="6" t="s">
        <v>345</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1"/>
  <dimension ref="A1:P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6" width="8.875" style="66" customWidth="1"/>
    <col min="17" max="17" width="2" style="1" customWidth="1"/>
    <col min="18" max="16384" width="9" style="1"/>
  </cols>
  <sheetData>
    <row r="1" spans="1:16">
      <c r="A1" s="66" t="s">
        <v>246</v>
      </c>
    </row>
    <row r="2" spans="1:16">
      <c r="A2" s="66" t="s">
        <v>237</v>
      </c>
    </row>
    <row r="4" spans="1:16" ht="13.5" customHeight="1">
      <c r="B4" s="67"/>
      <c r="C4" s="68"/>
      <c r="D4" s="68"/>
      <c r="E4" s="68"/>
      <c r="F4" s="68"/>
      <c r="G4" s="69"/>
    </row>
    <row r="5" spans="1:16" ht="13.5" customHeight="1">
      <c r="B5" s="70"/>
      <c r="C5" s="71"/>
      <c r="D5" s="72">
        <v>0.76400000000000023</v>
      </c>
      <c r="E5" s="38" t="s">
        <v>266</v>
      </c>
      <c r="F5" s="73">
        <v>0.82000000000000006</v>
      </c>
      <c r="G5" s="74" t="s">
        <v>267</v>
      </c>
    </row>
    <row r="6" spans="1:16">
      <c r="B6" s="70"/>
      <c r="D6" s="72"/>
      <c r="E6" s="38"/>
      <c r="F6" s="73"/>
      <c r="G6" s="74"/>
    </row>
    <row r="7" spans="1:16">
      <c r="B7" s="70"/>
      <c r="C7" s="75"/>
      <c r="D7" s="72">
        <v>0.70800000000000018</v>
      </c>
      <c r="E7" s="38" t="s">
        <v>266</v>
      </c>
      <c r="F7" s="73">
        <v>0.76400000000000023</v>
      </c>
      <c r="G7" s="74" t="s">
        <v>268</v>
      </c>
    </row>
    <row r="8" spans="1:16">
      <c r="B8" s="70"/>
      <c r="D8" s="72"/>
      <c r="E8" s="38"/>
      <c r="F8" s="73"/>
      <c r="G8" s="74"/>
    </row>
    <row r="9" spans="1:16">
      <c r="B9" s="70"/>
      <c r="C9" s="76"/>
      <c r="D9" s="72">
        <v>0.65200000000000014</v>
      </c>
      <c r="E9" s="38" t="s">
        <v>266</v>
      </c>
      <c r="F9" s="73">
        <v>0.70800000000000018</v>
      </c>
      <c r="G9" s="74" t="s">
        <v>268</v>
      </c>
    </row>
    <row r="10" spans="1:16">
      <c r="B10" s="70"/>
      <c r="D10" s="72"/>
      <c r="E10" s="38"/>
      <c r="F10" s="73"/>
      <c r="G10" s="74"/>
    </row>
    <row r="11" spans="1:16">
      <c r="B11" s="70"/>
      <c r="C11" s="77"/>
      <c r="D11" s="72">
        <v>0.59600000000000009</v>
      </c>
      <c r="E11" s="38" t="s">
        <v>266</v>
      </c>
      <c r="F11" s="73">
        <v>0.65200000000000014</v>
      </c>
      <c r="G11" s="74" t="s">
        <v>268</v>
      </c>
    </row>
    <row r="12" spans="1:16">
      <c r="B12" s="70"/>
      <c r="D12" s="72"/>
      <c r="E12" s="38"/>
      <c r="F12" s="73"/>
      <c r="G12" s="74"/>
    </row>
    <row r="13" spans="1:16">
      <c r="B13" s="70"/>
      <c r="C13" s="78"/>
      <c r="D13" s="72">
        <v>0.54</v>
      </c>
      <c r="E13" s="38" t="s">
        <v>266</v>
      </c>
      <c r="F13" s="73">
        <v>0.59600000000000009</v>
      </c>
      <c r="G13" s="74" t="s">
        <v>268</v>
      </c>
    </row>
    <row r="14" spans="1:16">
      <c r="B14" s="79"/>
      <c r="C14" s="80"/>
      <c r="D14" s="80"/>
      <c r="E14" s="80"/>
      <c r="F14" s="80"/>
      <c r="G14" s="81"/>
    </row>
    <row r="16" spans="1:16">
      <c r="B16" s="67"/>
      <c r="C16" s="68"/>
      <c r="D16" s="68"/>
      <c r="E16" s="68"/>
      <c r="F16" s="68"/>
      <c r="G16" s="68"/>
      <c r="H16" s="68"/>
      <c r="I16" s="68"/>
      <c r="J16" s="68"/>
      <c r="K16" s="68"/>
      <c r="L16" s="68"/>
      <c r="M16" s="68"/>
      <c r="N16" s="68"/>
      <c r="O16" s="68"/>
      <c r="P16" s="69"/>
    </row>
    <row r="17" spans="2:16">
      <c r="B17" s="70"/>
      <c r="P17" s="82"/>
    </row>
    <row r="18" spans="2:16">
      <c r="B18" s="70"/>
      <c r="P18" s="82"/>
    </row>
    <row r="19" spans="2:16">
      <c r="B19" s="70"/>
      <c r="P19" s="82"/>
    </row>
    <row r="20" spans="2:16">
      <c r="B20" s="70"/>
      <c r="P20" s="82"/>
    </row>
    <row r="21" spans="2:16">
      <c r="B21" s="70"/>
      <c r="P21" s="82"/>
    </row>
    <row r="22" spans="2:16">
      <c r="B22" s="70"/>
      <c r="P22" s="82"/>
    </row>
    <row r="23" spans="2:16">
      <c r="B23" s="70"/>
      <c r="P23" s="82"/>
    </row>
    <row r="24" spans="2:16">
      <c r="B24" s="70"/>
      <c r="P24" s="82"/>
    </row>
    <row r="25" spans="2:16">
      <c r="B25" s="70"/>
      <c r="P25" s="82"/>
    </row>
    <row r="26" spans="2:16">
      <c r="B26" s="70"/>
      <c r="P26" s="82"/>
    </row>
    <row r="27" spans="2:16">
      <c r="B27" s="70"/>
      <c r="P27" s="82"/>
    </row>
    <row r="28" spans="2:16">
      <c r="B28" s="70"/>
      <c r="P28" s="82"/>
    </row>
    <row r="29" spans="2:16">
      <c r="B29" s="70"/>
      <c r="P29" s="82"/>
    </row>
    <row r="30" spans="2:16">
      <c r="B30" s="70"/>
      <c r="P30" s="82"/>
    </row>
    <row r="31" spans="2:16">
      <c r="B31" s="70"/>
      <c r="P31" s="82"/>
    </row>
    <row r="32" spans="2:16">
      <c r="B32" s="70"/>
      <c r="P32" s="82"/>
    </row>
    <row r="33" spans="2:16">
      <c r="B33" s="70"/>
      <c r="P33" s="82"/>
    </row>
    <row r="34" spans="2:16">
      <c r="B34" s="70"/>
      <c r="P34" s="82"/>
    </row>
    <row r="35" spans="2:16">
      <c r="B35" s="70"/>
      <c r="P35" s="82"/>
    </row>
    <row r="36" spans="2:16">
      <c r="B36" s="70"/>
      <c r="P36" s="82"/>
    </row>
    <row r="37" spans="2:16">
      <c r="B37" s="70"/>
      <c r="P37" s="82"/>
    </row>
    <row r="38" spans="2:16">
      <c r="B38" s="70"/>
      <c r="P38" s="82"/>
    </row>
    <row r="39" spans="2:16">
      <c r="B39" s="70"/>
      <c r="P39" s="82"/>
    </row>
    <row r="40" spans="2:16">
      <c r="B40" s="70"/>
      <c r="P40" s="82"/>
    </row>
    <row r="41" spans="2:16">
      <c r="B41" s="70"/>
      <c r="P41" s="82"/>
    </row>
    <row r="42" spans="2:16">
      <c r="B42" s="70"/>
      <c r="P42" s="82"/>
    </row>
    <row r="43" spans="2:16">
      <c r="B43" s="70"/>
      <c r="P43" s="82"/>
    </row>
    <row r="44" spans="2:16">
      <c r="B44" s="70"/>
      <c r="P44" s="82"/>
    </row>
    <row r="45" spans="2:16">
      <c r="B45" s="70"/>
      <c r="P45" s="82"/>
    </row>
    <row r="46" spans="2:16">
      <c r="B46" s="70"/>
      <c r="P46" s="82"/>
    </row>
    <row r="47" spans="2:16">
      <c r="B47" s="70"/>
      <c r="P47" s="82"/>
    </row>
    <row r="48" spans="2:16">
      <c r="B48" s="70"/>
      <c r="P48" s="82"/>
    </row>
    <row r="49" spans="2:16">
      <c r="B49" s="70"/>
      <c r="P49" s="82"/>
    </row>
    <row r="50" spans="2:16">
      <c r="B50" s="70"/>
      <c r="P50" s="82"/>
    </row>
    <row r="51" spans="2:16">
      <c r="B51" s="70"/>
      <c r="P51" s="82"/>
    </row>
    <row r="52" spans="2:16">
      <c r="B52" s="70"/>
      <c r="P52" s="82"/>
    </row>
    <row r="53" spans="2:16">
      <c r="B53" s="70"/>
      <c r="P53" s="82"/>
    </row>
    <row r="54" spans="2:16">
      <c r="B54" s="70"/>
      <c r="P54" s="82"/>
    </row>
    <row r="55" spans="2:16">
      <c r="B55" s="70"/>
      <c r="P55" s="82"/>
    </row>
    <row r="56" spans="2:16">
      <c r="B56" s="70"/>
      <c r="P56" s="82"/>
    </row>
    <row r="57" spans="2:16">
      <c r="B57" s="70"/>
      <c r="P57" s="82"/>
    </row>
    <row r="58" spans="2:16">
      <c r="B58" s="70"/>
      <c r="P58" s="82"/>
    </row>
    <row r="59" spans="2:16">
      <c r="B59" s="70"/>
      <c r="P59" s="82"/>
    </row>
    <row r="60" spans="2:16">
      <c r="B60" s="70"/>
      <c r="P60" s="82"/>
    </row>
    <row r="61" spans="2:16">
      <c r="B61" s="70"/>
      <c r="P61" s="82"/>
    </row>
    <row r="62" spans="2:16">
      <c r="B62" s="70"/>
      <c r="P62" s="82"/>
    </row>
    <row r="63" spans="2:16">
      <c r="B63" s="70"/>
      <c r="P63" s="82"/>
    </row>
    <row r="64" spans="2:16">
      <c r="B64" s="70"/>
      <c r="P64" s="82"/>
    </row>
    <row r="65" spans="2:16">
      <c r="B65" s="70"/>
      <c r="P65" s="82"/>
    </row>
    <row r="66" spans="2:16">
      <c r="B66" s="70"/>
      <c r="P66" s="82"/>
    </row>
    <row r="67" spans="2:16">
      <c r="B67" s="70"/>
      <c r="P67" s="82"/>
    </row>
    <row r="68" spans="2:16">
      <c r="B68" s="70"/>
      <c r="P68" s="82"/>
    </row>
    <row r="69" spans="2:16">
      <c r="B69" s="70"/>
      <c r="P69" s="82"/>
    </row>
    <row r="70" spans="2:16">
      <c r="B70" s="70"/>
      <c r="P70" s="82"/>
    </row>
    <row r="71" spans="2:16">
      <c r="B71" s="70"/>
      <c r="P71" s="82"/>
    </row>
    <row r="72" spans="2:16">
      <c r="B72" s="70"/>
      <c r="P72" s="82"/>
    </row>
    <row r="73" spans="2:16">
      <c r="B73" s="70"/>
      <c r="P73" s="82"/>
    </row>
    <row r="74" spans="2:16">
      <c r="B74" s="70"/>
      <c r="P74" s="82"/>
    </row>
    <row r="75" spans="2:16">
      <c r="B75" s="70"/>
      <c r="P75" s="82"/>
    </row>
    <row r="76" spans="2:16">
      <c r="B76" s="70"/>
      <c r="P76" s="82"/>
    </row>
    <row r="77" spans="2:16">
      <c r="B77" s="70"/>
      <c r="P77" s="82"/>
    </row>
    <row r="78" spans="2:16">
      <c r="B78" s="70"/>
      <c r="P78" s="82"/>
    </row>
    <row r="79" spans="2:16">
      <c r="B79" s="70"/>
      <c r="P79" s="82"/>
    </row>
    <row r="80" spans="2:16">
      <c r="B80" s="70"/>
      <c r="P80" s="82"/>
    </row>
    <row r="81" spans="2:16">
      <c r="B81" s="70"/>
      <c r="P81" s="82"/>
    </row>
    <row r="82" spans="2:16">
      <c r="B82" s="70"/>
      <c r="P82" s="82"/>
    </row>
    <row r="83" spans="2:16">
      <c r="B83" s="70"/>
      <c r="P83" s="82"/>
    </row>
    <row r="84" spans="2:16">
      <c r="B84" s="79"/>
      <c r="C84" s="80"/>
      <c r="D84" s="80"/>
      <c r="E84" s="80"/>
      <c r="F84" s="80"/>
      <c r="G84" s="80"/>
      <c r="H84" s="80"/>
      <c r="I84" s="80"/>
      <c r="J84" s="80"/>
      <c r="K84" s="80"/>
      <c r="L84" s="80"/>
      <c r="M84" s="80"/>
      <c r="N84" s="80"/>
      <c r="O84" s="80"/>
      <c r="P84" s="83"/>
    </row>
  </sheetData>
  <phoneticPr fontId="3"/>
  <pageMargins left="0.47244094488188976" right="0.23622047244094488" top="0.43307086614173229" bottom="0.31496062992125984" header="0.31496062992125984" footer="0.19685039370078741"/>
  <pageSetup paperSize="9" scale="72" orientation="portrait" r:id="rId1"/>
  <headerFooter>
    <oddHeader>&amp;R&amp;"ＭＳ 明朝,標準"&amp;12 2-6.医科健診分析</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2"/>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283</v>
      </c>
    </row>
    <row r="2" spans="1:1" ht="16.5" customHeight="1">
      <c r="A2" s="6" t="s">
        <v>344</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84"/>
  <sheetViews>
    <sheetView showGridLines="0" zoomScaleNormal="100" zoomScaleSheetLayoutView="100" workbookViewId="0"/>
  </sheetViews>
  <sheetFormatPr defaultColWidth="9" defaultRowHeight="13.5"/>
  <cols>
    <col min="1" max="1" width="4.625" style="66" customWidth="1"/>
    <col min="2" max="2" width="2.125" style="66" customWidth="1"/>
    <col min="3" max="3" width="8.375" style="66" customWidth="1"/>
    <col min="4" max="4" width="11.625" style="66" customWidth="1"/>
    <col min="5" max="5" width="5.5" style="66" bestFit="1" customWidth="1"/>
    <col min="6" max="6" width="11.625" style="66" customWidth="1"/>
    <col min="7" max="7" width="5.5" style="66" customWidth="1"/>
    <col min="8" max="16" width="8.875" style="66" customWidth="1"/>
    <col min="17" max="17" width="2" style="1" customWidth="1"/>
    <col min="18" max="16384" width="9" style="1"/>
  </cols>
  <sheetData>
    <row r="1" spans="1:16">
      <c r="A1" s="66" t="s">
        <v>287</v>
      </c>
    </row>
    <row r="2" spans="1:16">
      <c r="A2" s="66" t="s">
        <v>237</v>
      </c>
    </row>
    <row r="4" spans="1:16" ht="13.5" customHeight="1">
      <c r="B4" s="67"/>
      <c r="C4" s="68"/>
      <c r="D4" s="68"/>
      <c r="E4" s="68"/>
      <c r="F4" s="68"/>
      <c r="G4" s="69"/>
    </row>
    <row r="5" spans="1:16" ht="13.5" customHeight="1">
      <c r="B5" s="70"/>
      <c r="C5" s="71"/>
      <c r="D5" s="72">
        <v>0.42199999999999993</v>
      </c>
      <c r="E5" s="38" t="s">
        <v>266</v>
      </c>
      <c r="F5" s="73">
        <v>0.51</v>
      </c>
      <c r="G5" s="74" t="s">
        <v>267</v>
      </c>
    </row>
    <row r="6" spans="1:16">
      <c r="B6" s="70"/>
      <c r="D6" s="72"/>
      <c r="E6" s="38"/>
      <c r="F6" s="73"/>
      <c r="G6" s="74"/>
    </row>
    <row r="7" spans="1:16">
      <c r="B7" s="70"/>
      <c r="C7" s="75"/>
      <c r="D7" s="72">
        <v>0.33399999999999996</v>
      </c>
      <c r="E7" s="38" t="s">
        <v>266</v>
      </c>
      <c r="F7" s="73">
        <v>0.42199999999999993</v>
      </c>
      <c r="G7" s="74" t="s">
        <v>268</v>
      </c>
    </row>
    <row r="8" spans="1:16">
      <c r="B8" s="70"/>
      <c r="D8" s="72"/>
      <c r="E8" s="38"/>
      <c r="F8" s="73"/>
      <c r="G8" s="74"/>
    </row>
    <row r="9" spans="1:16">
      <c r="B9" s="70"/>
      <c r="C9" s="76"/>
      <c r="D9" s="72">
        <v>0.246</v>
      </c>
      <c r="E9" s="38" t="s">
        <v>266</v>
      </c>
      <c r="F9" s="73">
        <v>0.33399999999999996</v>
      </c>
      <c r="G9" s="74" t="s">
        <v>268</v>
      </c>
    </row>
    <row r="10" spans="1:16">
      <c r="B10" s="70"/>
      <c r="D10" s="72"/>
      <c r="E10" s="38"/>
      <c r="F10" s="73"/>
      <c r="G10" s="74"/>
    </row>
    <row r="11" spans="1:16">
      <c r="B11" s="70"/>
      <c r="C11" s="77"/>
      <c r="D11" s="72">
        <v>0.158</v>
      </c>
      <c r="E11" s="38" t="s">
        <v>266</v>
      </c>
      <c r="F11" s="73">
        <v>0.246</v>
      </c>
      <c r="G11" s="74" t="s">
        <v>268</v>
      </c>
    </row>
    <row r="12" spans="1:16">
      <c r="B12" s="70"/>
      <c r="D12" s="72"/>
      <c r="E12" s="38"/>
      <c r="F12" s="73"/>
      <c r="G12" s="74"/>
    </row>
    <row r="13" spans="1:16">
      <c r="B13" s="70"/>
      <c r="C13" s="78"/>
      <c r="D13" s="72">
        <v>7.0000000000000007E-2</v>
      </c>
      <c r="E13" s="38" t="s">
        <v>266</v>
      </c>
      <c r="F13" s="73">
        <v>0.158</v>
      </c>
      <c r="G13" s="74" t="s">
        <v>268</v>
      </c>
    </row>
    <row r="14" spans="1:16">
      <c r="B14" s="79"/>
      <c r="C14" s="80"/>
      <c r="D14" s="80"/>
      <c r="E14" s="80"/>
      <c r="F14" s="80"/>
      <c r="G14" s="81"/>
    </row>
    <row r="16" spans="1:16">
      <c r="B16" s="67"/>
      <c r="C16" s="68"/>
      <c r="D16" s="68"/>
      <c r="E16" s="68"/>
      <c r="F16" s="68"/>
      <c r="G16" s="68"/>
      <c r="H16" s="68"/>
      <c r="I16" s="68"/>
      <c r="J16" s="68"/>
      <c r="K16" s="68"/>
      <c r="L16" s="68"/>
      <c r="M16" s="68"/>
      <c r="N16" s="68"/>
      <c r="O16" s="68"/>
      <c r="P16" s="69"/>
    </row>
    <row r="17" spans="2:16">
      <c r="B17" s="70"/>
      <c r="P17" s="82"/>
    </row>
    <row r="18" spans="2:16">
      <c r="B18" s="70"/>
      <c r="P18" s="82"/>
    </row>
    <row r="19" spans="2:16">
      <c r="B19" s="70"/>
      <c r="P19" s="82"/>
    </row>
    <row r="20" spans="2:16">
      <c r="B20" s="70"/>
      <c r="P20" s="82"/>
    </row>
    <row r="21" spans="2:16">
      <c r="B21" s="70"/>
      <c r="P21" s="82"/>
    </row>
    <row r="22" spans="2:16">
      <c r="B22" s="70"/>
      <c r="P22" s="82"/>
    </row>
    <row r="23" spans="2:16">
      <c r="B23" s="70"/>
      <c r="P23" s="82"/>
    </row>
    <row r="24" spans="2:16">
      <c r="B24" s="70"/>
      <c r="P24" s="82"/>
    </row>
    <row r="25" spans="2:16">
      <c r="B25" s="70"/>
      <c r="P25" s="82"/>
    </row>
    <row r="26" spans="2:16">
      <c r="B26" s="70"/>
      <c r="P26" s="82"/>
    </row>
    <row r="27" spans="2:16">
      <c r="B27" s="70"/>
      <c r="P27" s="82"/>
    </row>
    <row r="28" spans="2:16">
      <c r="B28" s="70"/>
      <c r="P28" s="82"/>
    </row>
    <row r="29" spans="2:16">
      <c r="B29" s="70"/>
      <c r="P29" s="82"/>
    </row>
    <row r="30" spans="2:16">
      <c r="B30" s="70"/>
      <c r="P30" s="82"/>
    </row>
    <row r="31" spans="2:16">
      <c r="B31" s="70"/>
      <c r="P31" s="82"/>
    </row>
    <row r="32" spans="2:16">
      <c r="B32" s="70"/>
      <c r="P32" s="82"/>
    </row>
    <row r="33" spans="2:16">
      <c r="B33" s="70"/>
      <c r="P33" s="82"/>
    </row>
    <row r="34" spans="2:16">
      <c r="B34" s="70"/>
      <c r="P34" s="82"/>
    </row>
    <row r="35" spans="2:16">
      <c r="B35" s="70"/>
      <c r="P35" s="82"/>
    </row>
    <row r="36" spans="2:16">
      <c r="B36" s="70"/>
      <c r="P36" s="82"/>
    </row>
    <row r="37" spans="2:16">
      <c r="B37" s="70"/>
      <c r="P37" s="82"/>
    </row>
    <row r="38" spans="2:16">
      <c r="B38" s="70"/>
      <c r="P38" s="82"/>
    </row>
    <row r="39" spans="2:16">
      <c r="B39" s="70"/>
      <c r="P39" s="82"/>
    </row>
    <row r="40" spans="2:16">
      <c r="B40" s="70"/>
      <c r="P40" s="82"/>
    </row>
    <row r="41" spans="2:16">
      <c r="B41" s="70"/>
      <c r="P41" s="82"/>
    </row>
    <row r="42" spans="2:16">
      <c r="B42" s="70"/>
      <c r="P42" s="82"/>
    </row>
    <row r="43" spans="2:16">
      <c r="B43" s="70"/>
      <c r="P43" s="82"/>
    </row>
    <row r="44" spans="2:16">
      <c r="B44" s="70"/>
      <c r="P44" s="82"/>
    </row>
    <row r="45" spans="2:16">
      <c r="B45" s="70"/>
      <c r="P45" s="82"/>
    </row>
    <row r="46" spans="2:16">
      <c r="B46" s="70"/>
      <c r="P46" s="82"/>
    </row>
    <row r="47" spans="2:16">
      <c r="B47" s="70"/>
      <c r="P47" s="82"/>
    </row>
    <row r="48" spans="2:16">
      <c r="B48" s="70"/>
      <c r="P48" s="82"/>
    </row>
    <row r="49" spans="2:16">
      <c r="B49" s="70"/>
      <c r="P49" s="82"/>
    </row>
    <row r="50" spans="2:16">
      <c r="B50" s="70"/>
      <c r="P50" s="82"/>
    </row>
    <row r="51" spans="2:16">
      <c r="B51" s="70"/>
      <c r="P51" s="82"/>
    </row>
    <row r="52" spans="2:16">
      <c r="B52" s="70"/>
      <c r="P52" s="82"/>
    </row>
    <row r="53" spans="2:16">
      <c r="B53" s="70"/>
      <c r="P53" s="82"/>
    </row>
    <row r="54" spans="2:16">
      <c r="B54" s="70"/>
      <c r="P54" s="82"/>
    </row>
    <row r="55" spans="2:16">
      <c r="B55" s="70"/>
      <c r="P55" s="82"/>
    </row>
    <row r="56" spans="2:16">
      <c r="B56" s="70"/>
      <c r="P56" s="82"/>
    </row>
    <row r="57" spans="2:16">
      <c r="B57" s="70"/>
      <c r="P57" s="82"/>
    </row>
    <row r="58" spans="2:16">
      <c r="B58" s="70"/>
      <c r="P58" s="82"/>
    </row>
    <row r="59" spans="2:16">
      <c r="B59" s="70"/>
      <c r="P59" s="82"/>
    </row>
    <row r="60" spans="2:16">
      <c r="B60" s="70"/>
      <c r="P60" s="82"/>
    </row>
    <row r="61" spans="2:16">
      <c r="B61" s="70"/>
      <c r="P61" s="82"/>
    </row>
    <row r="62" spans="2:16">
      <c r="B62" s="70"/>
      <c r="P62" s="82"/>
    </row>
    <row r="63" spans="2:16">
      <c r="B63" s="70"/>
      <c r="P63" s="82"/>
    </row>
    <row r="64" spans="2:16">
      <c r="B64" s="70"/>
      <c r="P64" s="82"/>
    </row>
    <row r="65" spans="2:16">
      <c r="B65" s="70"/>
      <c r="P65" s="82"/>
    </row>
    <row r="66" spans="2:16">
      <c r="B66" s="70"/>
      <c r="P66" s="82"/>
    </row>
    <row r="67" spans="2:16">
      <c r="B67" s="70"/>
      <c r="P67" s="82"/>
    </row>
    <row r="68" spans="2:16">
      <c r="B68" s="70"/>
      <c r="P68" s="82"/>
    </row>
    <row r="69" spans="2:16">
      <c r="B69" s="70"/>
      <c r="P69" s="82"/>
    </row>
    <row r="70" spans="2:16">
      <c r="B70" s="70"/>
      <c r="P70" s="82"/>
    </row>
    <row r="71" spans="2:16">
      <c r="B71" s="70"/>
      <c r="P71" s="82"/>
    </row>
    <row r="72" spans="2:16">
      <c r="B72" s="70"/>
      <c r="P72" s="82"/>
    </row>
    <row r="73" spans="2:16">
      <c r="B73" s="70"/>
      <c r="P73" s="82"/>
    </row>
    <row r="74" spans="2:16">
      <c r="B74" s="70"/>
      <c r="P74" s="82"/>
    </row>
    <row r="75" spans="2:16">
      <c r="B75" s="70"/>
      <c r="P75" s="82"/>
    </row>
    <row r="76" spans="2:16">
      <c r="B76" s="70"/>
      <c r="P76" s="82"/>
    </row>
    <row r="77" spans="2:16">
      <c r="B77" s="70"/>
      <c r="P77" s="82"/>
    </row>
    <row r="78" spans="2:16">
      <c r="B78" s="70"/>
      <c r="P78" s="82"/>
    </row>
    <row r="79" spans="2:16">
      <c r="B79" s="70"/>
      <c r="P79" s="82"/>
    </row>
    <row r="80" spans="2:16">
      <c r="B80" s="70"/>
      <c r="P80" s="82"/>
    </row>
    <row r="81" spans="2:16">
      <c r="B81" s="70"/>
      <c r="P81" s="82"/>
    </row>
    <row r="82" spans="2:16">
      <c r="B82" s="70"/>
      <c r="P82" s="82"/>
    </row>
    <row r="83" spans="2:16">
      <c r="B83" s="70"/>
      <c r="P83" s="82"/>
    </row>
    <row r="84" spans="2:16">
      <c r="B84" s="79"/>
      <c r="C84" s="80"/>
      <c r="D84" s="80"/>
      <c r="E84" s="80"/>
      <c r="F84" s="80"/>
      <c r="G84" s="80"/>
      <c r="H84" s="80"/>
      <c r="I84" s="80"/>
      <c r="J84" s="80"/>
      <c r="K84" s="80"/>
      <c r="L84" s="80"/>
      <c r="M84" s="80"/>
      <c r="N84" s="80"/>
      <c r="O84" s="80"/>
      <c r="P84" s="83"/>
    </row>
  </sheetData>
  <phoneticPr fontId="3"/>
  <pageMargins left="0.47244094488188976" right="0.23622047244094488" top="0.43307086614173229" bottom="0.31496062992125984" header="0.31496062992125984" footer="0.19685039370078741"/>
  <pageSetup paperSize="9" scale="72" orientation="portrait" r:id="rId1"/>
  <headerFooter>
    <oddHeader>&amp;R&amp;"ＭＳ 明朝,標準"&amp;12 2-6.医科健診分析</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M67"/>
  <sheetViews>
    <sheetView showGridLines="0" zoomScaleNormal="100" zoomScaleSheetLayoutView="100" workbookViewId="0"/>
  </sheetViews>
  <sheetFormatPr defaultColWidth="9" defaultRowHeight="13.5"/>
  <cols>
    <col min="1" max="1" width="4.625" style="6" customWidth="1"/>
    <col min="2" max="5" width="14.875" style="6" customWidth="1"/>
    <col min="6" max="7" width="9" style="6"/>
    <col min="8" max="10" width="14.875" style="6" customWidth="1"/>
    <col min="11" max="11" width="9" style="6"/>
    <col min="12" max="12" width="14.875" style="6" customWidth="1"/>
    <col min="13" max="16384" width="9" style="6"/>
  </cols>
  <sheetData>
    <row r="1" spans="1:13" ht="16.5" customHeight="1">
      <c r="A1" s="6" t="s">
        <v>289</v>
      </c>
    </row>
    <row r="2" spans="1:13" ht="16.5" customHeight="1">
      <c r="A2" s="6" t="s">
        <v>187</v>
      </c>
      <c r="C2" s="28" t="s">
        <v>290</v>
      </c>
      <c r="H2" s="162" t="s">
        <v>302</v>
      </c>
      <c r="L2" s="28" t="s">
        <v>311</v>
      </c>
      <c r="M2" s="28"/>
    </row>
    <row r="3" spans="1:13">
      <c r="B3" s="7"/>
      <c r="C3" s="8" t="s">
        <v>80</v>
      </c>
      <c r="D3" s="9" t="s">
        <v>72</v>
      </c>
      <c r="E3" s="26" t="s">
        <v>260</v>
      </c>
      <c r="H3" s="5" t="s">
        <v>264</v>
      </c>
      <c r="I3" s="94" t="s">
        <v>80</v>
      </c>
      <c r="J3" s="177" t="s">
        <v>72</v>
      </c>
      <c r="L3" s="49"/>
      <c r="M3" s="95" t="s">
        <v>313</v>
      </c>
    </row>
    <row r="4" spans="1:13" s="51" customFormat="1">
      <c r="B4" s="5" t="s">
        <v>185</v>
      </c>
      <c r="C4" s="125">
        <f>SUM(I4:I13)</f>
        <v>10044</v>
      </c>
      <c r="D4" s="126">
        <f>SUM(J4:J13)</f>
        <v>1149</v>
      </c>
      <c r="E4" s="116">
        <f>IFERROR(D4/C4,"-")</f>
        <v>0.11439665471923537</v>
      </c>
      <c r="H4" s="5" t="s">
        <v>91</v>
      </c>
      <c r="I4" s="103">
        <v>178</v>
      </c>
      <c r="J4" s="201">
        <v>22</v>
      </c>
      <c r="L4" s="5" t="s">
        <v>185</v>
      </c>
      <c r="M4" s="124">
        <f>E4</f>
        <v>0.11439665471923537</v>
      </c>
    </row>
    <row r="5" spans="1:13" s="51" customFormat="1">
      <c r="B5" s="5" t="s">
        <v>101</v>
      </c>
      <c r="C5" s="117">
        <f>I14</f>
        <v>72518</v>
      </c>
      <c r="D5" s="118">
        <f>J14</f>
        <v>11919</v>
      </c>
      <c r="E5" s="116">
        <f t="shared" ref="E5:E24" si="0">IFERROR(D5/C5,"-")</f>
        <v>0.16435919357952508</v>
      </c>
      <c r="H5" s="5" t="s">
        <v>92</v>
      </c>
      <c r="I5" s="117">
        <v>335</v>
      </c>
      <c r="J5" s="202">
        <v>42</v>
      </c>
      <c r="L5" s="5" t="s">
        <v>101</v>
      </c>
      <c r="M5" s="124">
        <f t="shared" ref="M5:M26" si="1">E5</f>
        <v>0.16435919357952508</v>
      </c>
    </row>
    <row r="6" spans="1:13" s="51" customFormat="1">
      <c r="B6" s="5" t="s">
        <v>102</v>
      </c>
      <c r="C6" s="117">
        <f t="shared" ref="C6:D6" si="2">I15</f>
        <v>89392</v>
      </c>
      <c r="D6" s="118">
        <f t="shared" si="2"/>
        <v>22127</v>
      </c>
      <c r="E6" s="116">
        <f t="shared" si="0"/>
        <v>0.24752774297476285</v>
      </c>
      <c r="H6" s="5" t="s">
        <v>93</v>
      </c>
      <c r="I6" s="117">
        <v>438</v>
      </c>
      <c r="J6" s="202">
        <v>53</v>
      </c>
      <c r="L6" s="5" t="s">
        <v>102</v>
      </c>
      <c r="M6" s="124">
        <f t="shared" si="1"/>
        <v>0.24752774297476285</v>
      </c>
    </row>
    <row r="7" spans="1:13" s="51" customFormat="1">
      <c r="B7" s="5" t="s">
        <v>103</v>
      </c>
      <c r="C7" s="117">
        <f t="shared" ref="C7:D7" si="3">I16</f>
        <v>100702</v>
      </c>
      <c r="D7" s="118">
        <f t="shared" si="3"/>
        <v>25066</v>
      </c>
      <c r="E7" s="116">
        <f t="shared" si="0"/>
        <v>0.24891263331413477</v>
      </c>
      <c r="H7" s="5" t="s">
        <v>94</v>
      </c>
      <c r="I7" s="117">
        <v>809</v>
      </c>
      <c r="J7" s="202">
        <v>103</v>
      </c>
      <c r="L7" s="5" t="s">
        <v>103</v>
      </c>
      <c r="M7" s="124">
        <f t="shared" si="1"/>
        <v>0.24891263331413477</v>
      </c>
    </row>
    <row r="8" spans="1:13" s="51" customFormat="1">
      <c r="B8" s="5" t="s">
        <v>104</v>
      </c>
      <c r="C8" s="117">
        <f t="shared" ref="C8:D8" si="4">I17</f>
        <v>95138</v>
      </c>
      <c r="D8" s="118">
        <f t="shared" si="4"/>
        <v>22913</v>
      </c>
      <c r="E8" s="116">
        <f t="shared" si="0"/>
        <v>0.2408396224431878</v>
      </c>
      <c r="H8" s="5" t="s">
        <v>95</v>
      </c>
      <c r="I8" s="117">
        <v>983</v>
      </c>
      <c r="J8" s="202">
        <v>90</v>
      </c>
      <c r="L8" s="5" t="s">
        <v>104</v>
      </c>
      <c r="M8" s="124">
        <f t="shared" si="1"/>
        <v>0.2408396224431878</v>
      </c>
    </row>
    <row r="9" spans="1:13" s="51" customFormat="1">
      <c r="B9" s="5" t="s">
        <v>105</v>
      </c>
      <c r="C9" s="117">
        <f t="shared" ref="C9:D9" si="5">I18</f>
        <v>100281</v>
      </c>
      <c r="D9" s="118">
        <f t="shared" si="5"/>
        <v>23171</v>
      </c>
      <c r="E9" s="116">
        <f t="shared" si="0"/>
        <v>0.23106071937854628</v>
      </c>
      <c r="H9" s="5" t="s">
        <v>96</v>
      </c>
      <c r="I9" s="117">
        <v>1188</v>
      </c>
      <c r="J9" s="202">
        <v>141</v>
      </c>
      <c r="L9" s="5" t="s">
        <v>105</v>
      </c>
      <c r="M9" s="124">
        <f t="shared" si="1"/>
        <v>0.23106071937854628</v>
      </c>
    </row>
    <row r="10" spans="1:13" s="51" customFormat="1">
      <c r="B10" s="5" t="s">
        <v>106</v>
      </c>
      <c r="C10" s="117">
        <f t="shared" ref="C10:D10" si="6">I19</f>
        <v>87611</v>
      </c>
      <c r="D10" s="118">
        <f t="shared" si="6"/>
        <v>19696</v>
      </c>
      <c r="E10" s="116">
        <f t="shared" si="0"/>
        <v>0.22481195283697253</v>
      </c>
      <c r="H10" s="5" t="s">
        <v>97</v>
      </c>
      <c r="I10" s="117">
        <v>1366</v>
      </c>
      <c r="J10" s="202">
        <v>143</v>
      </c>
      <c r="L10" s="5" t="s">
        <v>106</v>
      </c>
      <c r="M10" s="124">
        <f t="shared" si="1"/>
        <v>0.22481195283697253</v>
      </c>
    </row>
    <row r="11" spans="1:13" s="51" customFormat="1">
      <c r="B11" s="5" t="s">
        <v>107</v>
      </c>
      <c r="C11" s="117">
        <f t="shared" ref="C11:D11" si="7">I20</f>
        <v>73902</v>
      </c>
      <c r="D11" s="118">
        <f t="shared" si="7"/>
        <v>15458</v>
      </c>
      <c r="E11" s="116">
        <f t="shared" si="0"/>
        <v>0.20916889935319749</v>
      </c>
      <c r="H11" s="5" t="s">
        <v>98</v>
      </c>
      <c r="I11" s="117">
        <v>1605</v>
      </c>
      <c r="J11" s="202">
        <v>185</v>
      </c>
      <c r="L11" s="5" t="s">
        <v>107</v>
      </c>
      <c r="M11" s="124">
        <f t="shared" si="1"/>
        <v>0.20916889935319749</v>
      </c>
    </row>
    <row r="12" spans="1:13" s="51" customFormat="1">
      <c r="B12" s="5" t="s">
        <v>108</v>
      </c>
      <c r="C12" s="117">
        <f t="shared" ref="C12:D12" si="8">I21</f>
        <v>64194</v>
      </c>
      <c r="D12" s="118">
        <f t="shared" si="8"/>
        <v>12921</v>
      </c>
      <c r="E12" s="116">
        <f t="shared" si="0"/>
        <v>0.20128049350406579</v>
      </c>
      <c r="H12" s="5" t="s">
        <v>99</v>
      </c>
      <c r="I12" s="117">
        <v>1788</v>
      </c>
      <c r="J12" s="202">
        <v>205</v>
      </c>
      <c r="L12" s="5" t="s">
        <v>108</v>
      </c>
      <c r="M12" s="124">
        <f t="shared" si="1"/>
        <v>0.20128049350406579</v>
      </c>
    </row>
    <row r="13" spans="1:13" s="51" customFormat="1">
      <c r="B13" s="5" t="s">
        <v>109</v>
      </c>
      <c r="C13" s="117">
        <f t="shared" ref="C13:D13" si="9">I22</f>
        <v>68895</v>
      </c>
      <c r="D13" s="118">
        <f t="shared" si="9"/>
        <v>12985</v>
      </c>
      <c r="E13" s="116">
        <f t="shared" si="0"/>
        <v>0.18847521590826621</v>
      </c>
      <c r="H13" s="5" t="s">
        <v>100</v>
      </c>
      <c r="I13" s="117">
        <v>1354</v>
      </c>
      <c r="J13" s="202">
        <v>165</v>
      </c>
      <c r="L13" s="5" t="s">
        <v>109</v>
      </c>
      <c r="M13" s="124">
        <f t="shared" si="1"/>
        <v>0.18847521590826621</v>
      </c>
    </row>
    <row r="14" spans="1:13" s="51" customFormat="1">
      <c r="B14" s="5" t="s">
        <v>110</v>
      </c>
      <c r="C14" s="117">
        <f t="shared" ref="C14:D14" si="10">I23</f>
        <v>62194</v>
      </c>
      <c r="D14" s="118">
        <f t="shared" si="10"/>
        <v>10873</v>
      </c>
      <c r="E14" s="116">
        <f t="shared" si="0"/>
        <v>0.17482393800045021</v>
      </c>
      <c r="H14" s="5" t="s">
        <v>101</v>
      </c>
      <c r="I14" s="203">
        <v>72518</v>
      </c>
      <c r="J14" s="204">
        <v>11919</v>
      </c>
      <c r="L14" s="5" t="s">
        <v>110</v>
      </c>
      <c r="M14" s="124">
        <f t="shared" si="1"/>
        <v>0.17482393800045021</v>
      </c>
    </row>
    <row r="15" spans="1:13" s="51" customFormat="1">
      <c r="B15" s="5" t="s">
        <v>111</v>
      </c>
      <c r="C15" s="117">
        <f t="shared" ref="C15:D15" si="11">I24</f>
        <v>58603</v>
      </c>
      <c r="D15" s="118">
        <f t="shared" si="11"/>
        <v>9693</v>
      </c>
      <c r="E15" s="116">
        <f t="shared" si="0"/>
        <v>0.16540108868146683</v>
      </c>
      <c r="H15" s="5" t="s">
        <v>102</v>
      </c>
      <c r="I15" s="203">
        <v>89392</v>
      </c>
      <c r="J15" s="204">
        <v>22127</v>
      </c>
      <c r="L15" s="5" t="s">
        <v>111</v>
      </c>
      <c r="M15" s="124">
        <f t="shared" si="1"/>
        <v>0.16540108868146683</v>
      </c>
    </row>
    <row r="16" spans="1:13" s="51" customFormat="1">
      <c r="B16" s="5" t="s">
        <v>112</v>
      </c>
      <c r="C16" s="117">
        <f t="shared" ref="C16:D16" si="12">I25</f>
        <v>48981</v>
      </c>
      <c r="D16" s="118">
        <f t="shared" si="12"/>
        <v>7494</v>
      </c>
      <c r="E16" s="116">
        <f t="shared" si="0"/>
        <v>0.15299810130458749</v>
      </c>
      <c r="H16" s="5" t="s">
        <v>103</v>
      </c>
      <c r="I16" s="203">
        <v>100702</v>
      </c>
      <c r="J16" s="204">
        <v>25066</v>
      </c>
      <c r="L16" s="5" t="s">
        <v>112</v>
      </c>
      <c r="M16" s="124">
        <f t="shared" si="1"/>
        <v>0.15299810130458749</v>
      </c>
    </row>
    <row r="17" spans="2:13" s="51" customFormat="1">
      <c r="B17" s="5" t="s">
        <v>113</v>
      </c>
      <c r="C17" s="117">
        <f t="shared" ref="C17:D17" si="13">I26</f>
        <v>42667</v>
      </c>
      <c r="D17" s="118">
        <f t="shared" si="13"/>
        <v>5927</v>
      </c>
      <c r="E17" s="116">
        <f t="shared" si="0"/>
        <v>0.13891297724236529</v>
      </c>
      <c r="H17" s="5" t="s">
        <v>104</v>
      </c>
      <c r="I17" s="203">
        <v>95138</v>
      </c>
      <c r="J17" s="204">
        <v>22913</v>
      </c>
      <c r="L17" s="5" t="s">
        <v>113</v>
      </c>
      <c r="M17" s="124">
        <f t="shared" si="1"/>
        <v>0.13891297724236529</v>
      </c>
    </row>
    <row r="18" spans="2:13" s="51" customFormat="1">
      <c r="B18" s="5" t="s">
        <v>114</v>
      </c>
      <c r="C18" s="117">
        <f t="shared" ref="C18:D18" si="14">I27</f>
        <v>39125</v>
      </c>
      <c r="D18" s="118">
        <f t="shared" si="14"/>
        <v>4969</v>
      </c>
      <c r="E18" s="116">
        <f t="shared" si="0"/>
        <v>0.12700319488817891</v>
      </c>
      <c r="H18" s="5" t="s">
        <v>105</v>
      </c>
      <c r="I18" s="203">
        <v>100281</v>
      </c>
      <c r="J18" s="204">
        <v>23171</v>
      </c>
      <c r="L18" s="5" t="s">
        <v>114</v>
      </c>
      <c r="M18" s="124">
        <f t="shared" si="1"/>
        <v>0.12700319488817891</v>
      </c>
    </row>
    <row r="19" spans="2:13" s="51" customFormat="1">
      <c r="B19" s="5" t="s">
        <v>115</v>
      </c>
      <c r="C19" s="117">
        <f t="shared" ref="C19:D19" si="15">I28</f>
        <v>32350</v>
      </c>
      <c r="D19" s="118">
        <f t="shared" si="15"/>
        <v>3782</v>
      </c>
      <c r="E19" s="116">
        <f t="shared" si="0"/>
        <v>0.11690880989180835</v>
      </c>
      <c r="H19" s="5" t="s">
        <v>106</v>
      </c>
      <c r="I19" s="203">
        <v>87611</v>
      </c>
      <c r="J19" s="204">
        <v>19696</v>
      </c>
      <c r="L19" s="5" t="s">
        <v>115</v>
      </c>
      <c r="M19" s="124">
        <f t="shared" si="1"/>
        <v>0.11690880989180835</v>
      </c>
    </row>
    <row r="20" spans="2:13" s="51" customFormat="1">
      <c r="B20" s="5" t="s">
        <v>116</v>
      </c>
      <c r="C20" s="117">
        <f t="shared" ref="C20:D20" si="16">I29</f>
        <v>27030</v>
      </c>
      <c r="D20" s="118">
        <f t="shared" si="16"/>
        <v>2914</v>
      </c>
      <c r="E20" s="116">
        <f t="shared" si="0"/>
        <v>0.1078061413244543</v>
      </c>
      <c r="H20" s="5" t="s">
        <v>107</v>
      </c>
      <c r="I20" s="203">
        <v>73902</v>
      </c>
      <c r="J20" s="204">
        <v>15458</v>
      </c>
      <c r="L20" s="5" t="s">
        <v>116</v>
      </c>
      <c r="M20" s="124">
        <f t="shared" si="1"/>
        <v>0.1078061413244543</v>
      </c>
    </row>
    <row r="21" spans="2:13" s="51" customFormat="1">
      <c r="B21" s="5" t="s">
        <v>117</v>
      </c>
      <c r="C21" s="117">
        <f t="shared" ref="C21:D21" si="17">I30</f>
        <v>22133</v>
      </c>
      <c r="D21" s="118">
        <f t="shared" si="17"/>
        <v>2091</v>
      </c>
      <c r="E21" s="116">
        <f t="shared" si="0"/>
        <v>9.4474314372204396E-2</v>
      </c>
      <c r="H21" s="5" t="s">
        <v>108</v>
      </c>
      <c r="I21" s="203">
        <v>64194</v>
      </c>
      <c r="J21" s="204">
        <v>12921</v>
      </c>
      <c r="L21" s="5" t="s">
        <v>117</v>
      </c>
      <c r="M21" s="124">
        <f t="shared" si="1"/>
        <v>9.4474314372204396E-2</v>
      </c>
    </row>
    <row r="22" spans="2:13" s="51" customFormat="1">
      <c r="B22" s="5" t="s">
        <v>118</v>
      </c>
      <c r="C22" s="117">
        <f t="shared" ref="C22:D22" si="18">I31</f>
        <v>18811</v>
      </c>
      <c r="D22" s="118">
        <f t="shared" si="18"/>
        <v>1651</v>
      </c>
      <c r="E22" s="116">
        <f t="shared" si="0"/>
        <v>8.7767795438838975E-2</v>
      </c>
      <c r="H22" s="5" t="s">
        <v>109</v>
      </c>
      <c r="I22" s="203">
        <v>68895</v>
      </c>
      <c r="J22" s="204">
        <v>12985</v>
      </c>
      <c r="L22" s="5" t="s">
        <v>118</v>
      </c>
      <c r="M22" s="124">
        <f t="shared" si="1"/>
        <v>8.7767795438838975E-2</v>
      </c>
    </row>
    <row r="23" spans="2:13" s="51" customFormat="1">
      <c r="B23" s="5" t="s">
        <v>119</v>
      </c>
      <c r="C23" s="117">
        <f t="shared" ref="C23:D23" si="19">I32</f>
        <v>14541</v>
      </c>
      <c r="D23" s="118">
        <f t="shared" si="19"/>
        <v>1249</v>
      </c>
      <c r="E23" s="116">
        <f t="shared" si="0"/>
        <v>8.5895055360704214E-2</v>
      </c>
      <c r="H23" s="5" t="s">
        <v>110</v>
      </c>
      <c r="I23" s="203">
        <v>62194</v>
      </c>
      <c r="J23" s="204">
        <v>10873</v>
      </c>
      <c r="L23" s="5" t="s">
        <v>119</v>
      </c>
      <c r="M23" s="124">
        <f t="shared" si="1"/>
        <v>8.5895055360704214E-2</v>
      </c>
    </row>
    <row r="24" spans="2:13" s="51" customFormat="1">
      <c r="B24" s="5" t="s">
        <v>120</v>
      </c>
      <c r="C24" s="117">
        <f>I33</f>
        <v>11751</v>
      </c>
      <c r="D24" s="118">
        <f>J33</f>
        <v>842</v>
      </c>
      <c r="E24" s="116">
        <f t="shared" si="0"/>
        <v>7.1653476299889371E-2</v>
      </c>
      <c r="H24" s="5" t="s">
        <v>111</v>
      </c>
      <c r="I24" s="203">
        <v>58603</v>
      </c>
      <c r="J24" s="204">
        <v>9693</v>
      </c>
      <c r="L24" s="5" t="s">
        <v>120</v>
      </c>
      <c r="M24" s="124">
        <f t="shared" si="1"/>
        <v>7.1653476299889371E-2</v>
      </c>
    </row>
    <row r="25" spans="2:13" s="51" customFormat="1" ht="14.25" thickBot="1">
      <c r="B25" s="5" t="s">
        <v>71</v>
      </c>
      <c r="C25" s="117">
        <f>SUM(I34:I55)</f>
        <v>30202</v>
      </c>
      <c r="D25" s="118">
        <f>SUM(J34:J55)</f>
        <v>1635</v>
      </c>
      <c r="E25" s="116">
        <f>IFERROR(D25/C25,"-")</f>
        <v>5.4135487716045295E-2</v>
      </c>
      <c r="H25" s="5" t="s">
        <v>112</v>
      </c>
      <c r="I25" s="203">
        <v>48981</v>
      </c>
      <c r="J25" s="204">
        <v>7494</v>
      </c>
      <c r="L25" s="5" t="s">
        <v>71</v>
      </c>
      <c r="M25" s="124">
        <f t="shared" si="1"/>
        <v>5.4135487716045295E-2</v>
      </c>
    </row>
    <row r="26" spans="2:13" s="51" customFormat="1" ht="14.25" thickTop="1">
      <c r="B26" s="10" t="s">
        <v>310</v>
      </c>
      <c r="C26" s="119">
        <f>'地区別_健診受診率(年度末資格)'!Y13</f>
        <v>1171065</v>
      </c>
      <c r="D26" s="120">
        <f>'地区別_健診受診率(年度末資格)'!Z13</f>
        <v>220525</v>
      </c>
      <c r="E26" s="178">
        <f>'地区別_健診受診率(年度末資格)'!AA13</f>
        <v>0.18831149423815075</v>
      </c>
      <c r="H26" s="5" t="s">
        <v>113</v>
      </c>
      <c r="I26" s="203">
        <v>42667</v>
      </c>
      <c r="J26" s="204">
        <v>5927</v>
      </c>
      <c r="L26" s="5" t="s">
        <v>310</v>
      </c>
      <c r="M26" s="124">
        <f t="shared" si="1"/>
        <v>0.18831149423815075</v>
      </c>
    </row>
    <row r="27" spans="2:13" s="51" customFormat="1">
      <c r="B27" s="29" t="s">
        <v>285</v>
      </c>
      <c r="H27" s="5" t="s">
        <v>114</v>
      </c>
      <c r="I27" s="203">
        <v>39125</v>
      </c>
      <c r="J27" s="204">
        <v>4969</v>
      </c>
    </row>
    <row r="28" spans="2:13" s="51" customFormat="1">
      <c r="B28" s="30" t="s">
        <v>291</v>
      </c>
      <c r="H28" s="5" t="s">
        <v>115</v>
      </c>
      <c r="I28" s="203">
        <v>32350</v>
      </c>
      <c r="J28" s="204">
        <v>3782</v>
      </c>
    </row>
    <row r="29" spans="2:13" s="51" customFormat="1">
      <c r="B29" s="30" t="s">
        <v>286</v>
      </c>
      <c r="H29" s="5" t="s">
        <v>116</v>
      </c>
      <c r="I29" s="203">
        <v>27030</v>
      </c>
      <c r="J29" s="204">
        <v>2914</v>
      </c>
    </row>
    <row r="30" spans="2:13" s="51" customFormat="1">
      <c r="B30" s="31"/>
      <c r="C30" s="31"/>
      <c r="D30" s="31"/>
      <c r="E30" s="6"/>
      <c r="H30" s="5" t="s">
        <v>117</v>
      </c>
      <c r="I30" s="203">
        <v>22133</v>
      </c>
      <c r="J30" s="204">
        <v>2091</v>
      </c>
    </row>
    <row r="31" spans="2:13" s="51" customFormat="1">
      <c r="B31" s="31"/>
      <c r="C31" s="31"/>
      <c r="D31" s="31"/>
      <c r="E31" s="6"/>
      <c r="H31" s="5" t="s">
        <v>118</v>
      </c>
      <c r="I31" s="203">
        <v>18811</v>
      </c>
      <c r="J31" s="204">
        <v>1651</v>
      </c>
    </row>
    <row r="32" spans="2:13" s="51" customFormat="1">
      <c r="B32" s="31"/>
      <c r="C32" s="31"/>
      <c r="D32" s="31"/>
      <c r="E32" s="6"/>
      <c r="H32" s="5" t="s">
        <v>119</v>
      </c>
      <c r="I32" s="203">
        <v>14541</v>
      </c>
      <c r="J32" s="204">
        <v>1249</v>
      </c>
    </row>
    <row r="33" spans="2:10" s="51" customFormat="1">
      <c r="B33" s="31"/>
      <c r="C33" s="31"/>
      <c r="D33" s="31"/>
      <c r="E33" s="6"/>
      <c r="H33" s="5" t="s">
        <v>120</v>
      </c>
      <c r="I33" s="203">
        <v>11751</v>
      </c>
      <c r="J33" s="204">
        <v>842</v>
      </c>
    </row>
    <row r="34" spans="2:10" s="51" customFormat="1">
      <c r="B34" s="31"/>
      <c r="C34" s="31"/>
      <c r="D34" s="31"/>
      <c r="E34" s="6"/>
      <c r="H34" s="5" t="s">
        <v>121</v>
      </c>
      <c r="I34" s="117">
        <v>8915</v>
      </c>
      <c r="J34" s="202">
        <v>614</v>
      </c>
    </row>
    <row r="35" spans="2:10" s="51" customFormat="1">
      <c r="B35" s="31"/>
      <c r="C35" s="31"/>
      <c r="D35" s="31"/>
      <c r="E35" s="6"/>
      <c r="H35" s="5" t="s">
        <v>122</v>
      </c>
      <c r="I35" s="117">
        <v>6383</v>
      </c>
      <c r="J35" s="202">
        <v>365</v>
      </c>
    </row>
    <row r="36" spans="2:10" s="51" customFormat="1">
      <c r="B36" s="31"/>
      <c r="C36" s="31"/>
      <c r="D36" s="31"/>
      <c r="E36" s="6"/>
      <c r="H36" s="5" t="s">
        <v>123</v>
      </c>
      <c r="I36" s="117">
        <v>4768</v>
      </c>
      <c r="J36" s="202">
        <v>255</v>
      </c>
    </row>
    <row r="37" spans="2:10" s="51" customFormat="1">
      <c r="B37" s="31"/>
      <c r="C37" s="31"/>
      <c r="D37" s="31"/>
      <c r="E37" s="6"/>
      <c r="H37" s="5" t="s">
        <v>124</v>
      </c>
      <c r="I37" s="117">
        <v>3347</v>
      </c>
      <c r="J37" s="202">
        <v>153</v>
      </c>
    </row>
    <row r="38" spans="2:10" s="51" customFormat="1">
      <c r="B38" s="31"/>
      <c r="C38" s="31"/>
      <c r="D38" s="31"/>
      <c r="E38" s="6"/>
      <c r="H38" s="5" t="s">
        <v>125</v>
      </c>
      <c r="I38" s="117">
        <v>2403</v>
      </c>
      <c r="J38" s="202">
        <v>90</v>
      </c>
    </row>
    <row r="39" spans="2:10" s="51" customFormat="1">
      <c r="B39" s="31"/>
      <c r="C39" s="31"/>
      <c r="D39" s="31"/>
      <c r="E39" s="6"/>
      <c r="H39" s="5" t="s">
        <v>126</v>
      </c>
      <c r="I39" s="117">
        <v>1682</v>
      </c>
      <c r="J39" s="202">
        <v>78</v>
      </c>
    </row>
    <row r="40" spans="2:10" s="51" customFormat="1">
      <c r="B40" s="31"/>
      <c r="C40" s="31"/>
      <c r="D40" s="31"/>
      <c r="E40" s="6"/>
      <c r="H40" s="5" t="s">
        <v>127</v>
      </c>
      <c r="I40" s="117">
        <v>1059</v>
      </c>
      <c r="J40" s="202">
        <v>35</v>
      </c>
    </row>
    <row r="41" spans="2:10" s="51" customFormat="1">
      <c r="B41" s="31"/>
      <c r="C41" s="31"/>
      <c r="D41" s="31"/>
      <c r="E41" s="6"/>
      <c r="H41" s="5" t="s">
        <v>128</v>
      </c>
      <c r="I41" s="117">
        <v>606</v>
      </c>
      <c r="J41" s="202">
        <v>18</v>
      </c>
    </row>
    <row r="42" spans="2:10" s="51" customFormat="1">
      <c r="B42" s="31"/>
      <c r="C42" s="31"/>
      <c r="D42" s="31"/>
      <c r="E42" s="6"/>
      <c r="H42" s="5" t="s">
        <v>166</v>
      </c>
      <c r="I42" s="117">
        <v>422</v>
      </c>
      <c r="J42" s="202">
        <v>13</v>
      </c>
    </row>
    <row r="43" spans="2:10" s="51" customFormat="1">
      <c r="B43" s="31"/>
      <c r="C43" s="31"/>
      <c r="D43" s="31"/>
      <c r="E43" s="6"/>
      <c r="H43" s="5" t="s">
        <v>167</v>
      </c>
      <c r="I43" s="117">
        <v>259</v>
      </c>
      <c r="J43" s="202">
        <v>8</v>
      </c>
    </row>
    <row r="44" spans="2:10" s="51" customFormat="1">
      <c r="B44" s="31"/>
      <c r="C44" s="31"/>
      <c r="D44" s="31"/>
      <c r="E44" s="6"/>
      <c r="H44" s="5" t="s">
        <v>168</v>
      </c>
      <c r="I44" s="117">
        <v>154</v>
      </c>
      <c r="J44" s="202">
        <v>3</v>
      </c>
    </row>
    <row r="45" spans="2:10" s="51" customFormat="1">
      <c r="B45" s="31"/>
      <c r="C45" s="31"/>
      <c r="D45" s="31"/>
      <c r="E45" s="6"/>
      <c r="H45" s="5" t="s">
        <v>169</v>
      </c>
      <c r="I45" s="117">
        <v>79</v>
      </c>
      <c r="J45" s="202">
        <v>3</v>
      </c>
    </row>
    <row r="46" spans="2:10" s="51" customFormat="1">
      <c r="B46" s="31"/>
      <c r="C46" s="31"/>
      <c r="D46" s="31"/>
      <c r="E46" s="6"/>
      <c r="H46" s="5" t="s">
        <v>170</v>
      </c>
      <c r="I46" s="117">
        <v>63</v>
      </c>
      <c r="J46" s="202">
        <v>0</v>
      </c>
    </row>
    <row r="47" spans="2:10" s="51" customFormat="1">
      <c r="B47" s="6"/>
      <c r="C47" s="6"/>
      <c r="D47" s="6"/>
      <c r="E47" s="6"/>
      <c r="H47" s="5" t="s">
        <v>171</v>
      </c>
      <c r="I47" s="117">
        <v>31</v>
      </c>
      <c r="J47" s="202">
        <v>0</v>
      </c>
    </row>
    <row r="48" spans="2:10" s="51" customFormat="1">
      <c r="B48" s="6"/>
      <c r="C48" s="6"/>
      <c r="D48" s="6"/>
      <c r="E48" s="6"/>
      <c r="H48" s="5" t="s">
        <v>172</v>
      </c>
      <c r="I48" s="117">
        <v>14</v>
      </c>
      <c r="J48" s="202">
        <v>0</v>
      </c>
    </row>
    <row r="49" spans="2:10" s="51" customFormat="1">
      <c r="B49" s="6"/>
      <c r="C49" s="6"/>
      <c r="D49" s="6"/>
      <c r="E49" s="6"/>
      <c r="H49" s="5" t="s">
        <v>173</v>
      </c>
      <c r="I49" s="117">
        <v>8</v>
      </c>
      <c r="J49" s="202">
        <v>0</v>
      </c>
    </row>
    <row r="50" spans="2:10">
      <c r="H50" s="5" t="s">
        <v>174</v>
      </c>
      <c r="I50" s="117">
        <v>4</v>
      </c>
      <c r="J50" s="202">
        <v>0</v>
      </c>
    </row>
    <row r="51" spans="2:10">
      <c r="H51" s="5" t="s">
        <v>175</v>
      </c>
      <c r="I51" s="117">
        <v>4</v>
      </c>
      <c r="J51" s="202">
        <v>0</v>
      </c>
    </row>
    <row r="52" spans="2:10">
      <c r="H52" s="5" t="s">
        <v>176</v>
      </c>
      <c r="I52" s="117">
        <v>0</v>
      </c>
      <c r="J52" s="202">
        <v>0</v>
      </c>
    </row>
    <row r="53" spans="2:10">
      <c r="H53" s="5" t="s">
        <v>177</v>
      </c>
      <c r="I53" s="117">
        <v>0</v>
      </c>
      <c r="J53" s="202">
        <v>0</v>
      </c>
    </row>
    <row r="54" spans="2:10">
      <c r="H54" s="5" t="s">
        <v>265</v>
      </c>
      <c r="I54" s="117">
        <v>0</v>
      </c>
      <c r="J54" s="202">
        <v>0</v>
      </c>
    </row>
    <row r="55" spans="2:10">
      <c r="H55" s="200" t="s">
        <v>369</v>
      </c>
      <c r="I55" s="117">
        <v>1</v>
      </c>
      <c r="J55" s="202">
        <v>0</v>
      </c>
    </row>
    <row r="56" spans="2:10">
      <c r="H56" s="51"/>
      <c r="I56" s="51"/>
      <c r="J56" s="51"/>
    </row>
    <row r="57" spans="2:10">
      <c r="H57" s="51"/>
      <c r="I57" s="51"/>
      <c r="J57" s="51"/>
    </row>
    <row r="58" spans="2:10">
      <c r="H58" s="51"/>
      <c r="I58" s="51"/>
      <c r="J58" s="51"/>
    </row>
    <row r="59" spans="2:10">
      <c r="H59" s="51"/>
      <c r="I59" s="51"/>
      <c r="J59" s="51"/>
    </row>
    <row r="60" spans="2:10">
      <c r="H60" s="51"/>
      <c r="I60" s="51"/>
      <c r="J60" s="51"/>
    </row>
    <row r="61" spans="2:10">
      <c r="H61" s="51"/>
      <c r="I61" s="51"/>
      <c r="J61" s="51"/>
    </row>
    <row r="62" spans="2:10">
      <c r="H62" s="51"/>
      <c r="I62" s="51"/>
      <c r="J62" s="51"/>
    </row>
    <row r="63" spans="2:10">
      <c r="H63" s="51"/>
      <c r="I63" s="51"/>
      <c r="J63" s="51"/>
    </row>
    <row r="64" spans="2:10">
      <c r="H64" s="51"/>
      <c r="I64" s="51"/>
      <c r="J64" s="51"/>
    </row>
    <row r="65" spans="8:10">
      <c r="H65" s="51"/>
      <c r="I65" s="51"/>
      <c r="J65" s="51"/>
    </row>
    <row r="66" spans="8:10">
      <c r="H66" s="51"/>
      <c r="I66" s="51"/>
      <c r="J66" s="51"/>
    </row>
    <row r="67" spans="8:10">
      <c r="H67" s="51"/>
      <c r="I67" s="51"/>
      <c r="J67" s="51"/>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2-6.医科健診分析</oddHeader>
  </headerFooter>
  <rowBreaks count="1" manualBreakCount="1">
    <brk id="56" max="8" man="1"/>
  </rowBreaks>
  <ignoredErrors>
    <ignoredError sqref="C4:D4 C25:D25"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69</vt:i4>
      </vt:variant>
      <vt:variant>
        <vt:lpstr>名前付き一覧</vt:lpstr>
      </vt:variant>
      <vt:variant>
        <vt:i4>79</vt:i4>
      </vt:variant>
    </vt:vector>
  </HeadingPairs>
  <TitlesOfParts>
    <vt:vector size="148" baseType="lpstr">
      <vt:lpstr>健診受診率(通年資格)</vt:lpstr>
      <vt:lpstr>健診受診率(通年資格)グラフ</vt:lpstr>
      <vt:lpstr>地区別_健診受診率(通年資格)</vt:lpstr>
      <vt:lpstr>地区別_健診受診率(通年資格)グラフ</vt:lpstr>
      <vt:lpstr>地区別_健診受診率(通年資格)MAP</vt:lpstr>
      <vt:lpstr>市区町村別_健診受診率(通年資格)</vt:lpstr>
      <vt:lpstr>市町村別_健診受診率(通年資格)グラフ</vt:lpstr>
      <vt:lpstr>市区町村別_健診受診率(通年資格)MAP</vt:lpstr>
      <vt:lpstr>年齢別受診率(年度末資格)</vt:lpstr>
      <vt:lpstr>健診受診率(年度末資格)グラフ</vt:lpstr>
      <vt:lpstr>地区別_健診受診率(年度末資格)</vt:lpstr>
      <vt:lpstr>地区別_健診受診率(年度末資格)グラフ</vt:lpstr>
      <vt:lpstr>地区別_健診受診率(年度末資格)MAP</vt:lpstr>
      <vt:lpstr>市区町村別_健診受診率(年度末資格)</vt:lpstr>
      <vt:lpstr>市町村別_健診受診率(年度末資格)グラフ</vt:lpstr>
      <vt:lpstr>市区町村別_健診受診率(年度末資格)MAP</vt:lpstr>
      <vt:lpstr>指導対象者群分析</vt:lpstr>
      <vt:lpstr>地区別_指導対象者群分析</vt:lpstr>
      <vt:lpstr>地区別_異常値放置者グラフ</vt:lpstr>
      <vt:lpstr>地区別_治療中断者グラフ</vt:lpstr>
      <vt:lpstr>市区町村別_指導対象者群分析</vt:lpstr>
      <vt:lpstr>市町村別_異常値放置者グラフ</vt:lpstr>
      <vt:lpstr>市町村別_治療中断者グラフ</vt:lpstr>
      <vt:lpstr>指導対象者群別医療費</vt:lpstr>
      <vt:lpstr>地区別_指導対象者群別医療費</vt:lpstr>
      <vt:lpstr>地区別_異常値放置者医療費グラフ</vt:lpstr>
      <vt:lpstr>地区別_治療中断者医療費グラフ</vt:lpstr>
      <vt:lpstr>市区町村別_指導対象者群別医療費</vt:lpstr>
      <vt:lpstr>市町村別_異常値放置者医療費グラフ</vt:lpstr>
      <vt:lpstr>市町村別_治療中断者医療費グラフ</vt:lpstr>
      <vt:lpstr>有所見者割合</vt:lpstr>
      <vt:lpstr>地区別_有所見者割合</vt:lpstr>
      <vt:lpstr>地区別_BMIグラフ</vt:lpstr>
      <vt:lpstr>地区別_BMIMAP</vt:lpstr>
      <vt:lpstr>地区別_腹囲グラフ</vt:lpstr>
      <vt:lpstr>地区別_腹囲MAP</vt:lpstr>
      <vt:lpstr>地区別_収縮期グラフ</vt:lpstr>
      <vt:lpstr>地区別_収縮期MAP</vt:lpstr>
      <vt:lpstr>地区別_拡張期グラフ</vt:lpstr>
      <vt:lpstr>地区別_拡張期MAP</vt:lpstr>
      <vt:lpstr>地区別_中性脂肪グラフ</vt:lpstr>
      <vt:lpstr>地区別_中性脂肪MAP</vt:lpstr>
      <vt:lpstr>地区別_HDLグラフ</vt:lpstr>
      <vt:lpstr>地区別_HDLMAP</vt:lpstr>
      <vt:lpstr>地区別_LDLグラフ</vt:lpstr>
      <vt:lpstr>地区別_LDLMAP</vt:lpstr>
      <vt:lpstr>地区別_空腹時グラフ</vt:lpstr>
      <vt:lpstr>地区別_空腹時MAP</vt:lpstr>
      <vt:lpstr>地区別_HbA1cグラフ</vt:lpstr>
      <vt:lpstr>地区別_HbA1cMAP</vt:lpstr>
      <vt:lpstr>市区町村別_有所見者割合</vt:lpstr>
      <vt:lpstr>市町村別_BMIグラフ</vt:lpstr>
      <vt:lpstr>市区町村別_BMIMAP</vt:lpstr>
      <vt:lpstr>市町村別_腹囲グラフ</vt:lpstr>
      <vt:lpstr>市区町村別_腹囲MAP</vt:lpstr>
      <vt:lpstr>市町村別_収縮期グラフ</vt:lpstr>
      <vt:lpstr>市区町村別_収縮期MAP</vt:lpstr>
      <vt:lpstr>市町村別_拡張期グラフ</vt:lpstr>
      <vt:lpstr>市区町村別_拡張期MAP</vt:lpstr>
      <vt:lpstr>市町村別_中性脂肪グラフ</vt:lpstr>
      <vt:lpstr>市区町村別_中性脂肪MAP</vt:lpstr>
      <vt:lpstr>市町村別_HDLグラフ</vt:lpstr>
      <vt:lpstr>市区町村別_HDLMAP</vt:lpstr>
      <vt:lpstr>市町村別_LDLグラフ</vt:lpstr>
      <vt:lpstr>市区町村別_LDLMAP</vt:lpstr>
      <vt:lpstr>市町村別_空腹時グラフ</vt:lpstr>
      <vt:lpstr>市区町村別_空腹時MAP</vt:lpstr>
      <vt:lpstr>市町村別_HbA1cグラフ</vt:lpstr>
      <vt:lpstr>市区町村別_HbA1cMAP</vt:lpstr>
      <vt:lpstr>'健診受診率(通年資格)'!Print_Area</vt:lpstr>
      <vt:lpstr>'健診受診率(通年資格)グラフ'!Print_Area</vt:lpstr>
      <vt:lpstr>'健診受診率(年度末資格)グラフ'!Print_Area</vt:lpstr>
      <vt:lpstr>市区町村別_BMIMAP!Print_Area</vt:lpstr>
      <vt:lpstr>市区町村別_HbA1cMAP!Print_Area</vt:lpstr>
      <vt:lpstr>市区町村別_HDLMAP!Print_Area</vt:lpstr>
      <vt:lpstr>市区町村別_LDLMAP!Print_Area</vt:lpstr>
      <vt:lpstr>市区町村別_拡張期MAP!Print_Area</vt:lpstr>
      <vt:lpstr>市区町村別_空腹時MAP!Print_Area</vt:lpstr>
      <vt:lpstr>'市区町村別_健診受診率(通年資格)'!Print_Area</vt:lpstr>
      <vt:lpstr>'市区町村別_健診受診率(通年資格)MAP'!Print_Area</vt:lpstr>
      <vt:lpstr>'市区町村別_健診受診率(年度末資格)'!Print_Area</vt:lpstr>
      <vt:lpstr>'市区町村別_健診受診率(年度末資格)MAP'!Print_Area</vt:lpstr>
      <vt:lpstr>市区町村別_指導対象者群分析!Print_Area</vt:lpstr>
      <vt:lpstr>市区町村別_指導対象者群別医療費!Print_Area</vt:lpstr>
      <vt:lpstr>市区町村別_収縮期MAP!Print_Area</vt:lpstr>
      <vt:lpstr>市区町村別_中性脂肪MAP!Print_Area</vt:lpstr>
      <vt:lpstr>市区町村別_腹囲MAP!Print_Area</vt:lpstr>
      <vt:lpstr>市区町村別_有所見者割合!Print_Area</vt:lpstr>
      <vt:lpstr>市町村別_BMIグラフ!Print_Area</vt:lpstr>
      <vt:lpstr>市町村別_HbA1cグラフ!Print_Area</vt:lpstr>
      <vt:lpstr>市町村別_HDLグラフ!Print_Area</vt:lpstr>
      <vt:lpstr>市町村別_LDLグラフ!Print_Area</vt:lpstr>
      <vt:lpstr>市町村別_異常値放置者グラフ!Print_Area</vt:lpstr>
      <vt:lpstr>市町村別_異常値放置者医療費グラフ!Print_Area</vt:lpstr>
      <vt:lpstr>市町村別_拡張期グラフ!Print_Area</vt:lpstr>
      <vt:lpstr>市町村別_空腹時グラフ!Print_Area</vt:lpstr>
      <vt:lpstr>'市町村別_健診受診率(通年資格)グラフ'!Print_Area</vt:lpstr>
      <vt:lpstr>'市町村別_健診受診率(年度末資格)グラフ'!Print_Area</vt:lpstr>
      <vt:lpstr>市町村別_治療中断者グラフ!Print_Area</vt:lpstr>
      <vt:lpstr>市町村別_治療中断者医療費グラフ!Print_Area</vt:lpstr>
      <vt:lpstr>市町村別_収縮期グラフ!Print_Area</vt:lpstr>
      <vt:lpstr>市町村別_中性脂肪グラフ!Print_Area</vt:lpstr>
      <vt:lpstr>市町村別_腹囲グラフ!Print_Area</vt:lpstr>
      <vt:lpstr>指導対象者群分析!Print_Area</vt:lpstr>
      <vt:lpstr>指導対象者群別医療費!Print_Area</vt:lpstr>
      <vt:lpstr>地区別_BMIMAP!Print_Area</vt:lpstr>
      <vt:lpstr>地区別_BMIグラフ!Print_Area</vt:lpstr>
      <vt:lpstr>地区別_HbA1cMAP!Print_Area</vt:lpstr>
      <vt:lpstr>地区別_HbA1cグラフ!Print_Area</vt:lpstr>
      <vt:lpstr>地区別_HDLMAP!Print_Area</vt:lpstr>
      <vt:lpstr>地区別_HDLグラフ!Print_Area</vt:lpstr>
      <vt:lpstr>地区別_LDLMAP!Print_Area</vt:lpstr>
      <vt:lpstr>地区別_LDLグラフ!Print_Area</vt:lpstr>
      <vt:lpstr>地区別_異常値放置者グラフ!Print_Area</vt:lpstr>
      <vt:lpstr>地区別_異常値放置者医療費グラフ!Print_Area</vt:lpstr>
      <vt:lpstr>地区別_拡張期MAP!Print_Area</vt:lpstr>
      <vt:lpstr>地区別_拡張期グラフ!Print_Area</vt:lpstr>
      <vt:lpstr>地区別_空腹時MAP!Print_Area</vt:lpstr>
      <vt:lpstr>地区別_空腹時グラフ!Print_Area</vt:lpstr>
      <vt:lpstr>'地区別_健診受診率(通年資格)'!Print_Area</vt:lpstr>
      <vt:lpstr>'地区別_健診受診率(通年資格)MAP'!Print_Area</vt:lpstr>
      <vt:lpstr>'地区別_健診受診率(通年資格)グラフ'!Print_Area</vt:lpstr>
      <vt:lpstr>'地区別_健診受診率(年度末資格)'!Print_Area</vt:lpstr>
      <vt:lpstr>'地区別_健診受診率(年度末資格)MAP'!Print_Area</vt:lpstr>
      <vt:lpstr>'地区別_健診受診率(年度末資格)グラフ'!Print_Area</vt:lpstr>
      <vt:lpstr>地区別_指導対象者群分析!Print_Area</vt:lpstr>
      <vt:lpstr>地区別_指導対象者群別医療費!Print_Area</vt:lpstr>
      <vt:lpstr>地区別_治療中断者グラフ!Print_Area</vt:lpstr>
      <vt:lpstr>地区別_治療中断者医療費グラフ!Print_Area</vt:lpstr>
      <vt:lpstr>地区別_収縮期MAP!Print_Area</vt:lpstr>
      <vt:lpstr>地区別_収縮期グラフ!Print_Area</vt:lpstr>
      <vt:lpstr>地区別_中性脂肪MAP!Print_Area</vt:lpstr>
      <vt:lpstr>地区別_中性脂肪グラフ!Print_Area</vt:lpstr>
      <vt:lpstr>地区別_腹囲MAP!Print_Area</vt:lpstr>
      <vt:lpstr>地区別_腹囲グラフ!Print_Area</vt:lpstr>
      <vt:lpstr>地区別_有所見者割合!Print_Area</vt:lpstr>
      <vt:lpstr>'年齢別受診率(年度末資格)'!Print_Area</vt:lpstr>
      <vt:lpstr>有所見者割合!Print_Area</vt:lpstr>
      <vt:lpstr>'市区町村別_健診受診率(通年資格)'!Print_Titles</vt:lpstr>
      <vt:lpstr>'市区町村別_健診受診率(年度末資格)'!Print_Titles</vt:lpstr>
      <vt:lpstr>市区町村別_指導対象者群分析!Print_Titles</vt:lpstr>
      <vt:lpstr>市区町村別_指導対象者群別医療費!Print_Titles</vt:lpstr>
      <vt:lpstr>市区町村別_有所見者割合!Print_Titles</vt:lpstr>
      <vt:lpstr>'地区別_健診受診率(通年資格)'!Print_Titles</vt:lpstr>
      <vt:lpstr>'地区別_健診受診率(年度末資格)'!Print_Titles</vt:lpstr>
      <vt:lpstr>地区別_指導対象者群分析!Print_Titles</vt:lpstr>
      <vt:lpstr>地区別_指導対象者群別医療費!Print_Titles</vt:lpstr>
      <vt:lpstr>地区別_有所見者割合!Print_Titles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lastModifiedBy>
  <cp:revision/>
  <cp:lastPrinted>2021-09-22T07:33:12Z</cp:lastPrinted>
  <dcterms:created xsi:type="dcterms:W3CDTF">2019-12-18T02:50:02Z</dcterms:created>
  <dcterms:modified xsi:type="dcterms:W3CDTF">2021-11-12T06:42:30Z</dcterms:modified>
  <cp:category/>
  <cp:contentStatus/>
  <dc:language/>
  <cp:version/>
</cp:coreProperties>
</file>